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02431459\Glass foams\Manuscript Glass foam\"/>
    </mc:Choice>
  </mc:AlternateContent>
  <bookViews>
    <workbookView xWindow="480" yWindow="525" windowWidth="14160" windowHeight="6795"/>
  </bookViews>
  <sheets>
    <sheet name="Glass foam" sheetId="16" r:id="rId1"/>
    <sheet name="Constant-variable segments" sheetId="3" r:id="rId2"/>
  </sheets>
  <calcPr calcId="162913"/>
</workbook>
</file>

<file path=xl/calcChain.xml><?xml version="1.0" encoding="utf-8"?>
<calcChain xmlns="http://schemas.openxmlformats.org/spreadsheetml/2006/main">
  <c r="G23" i="16" l="1"/>
  <c r="H23" i="16"/>
  <c r="B23" i="16"/>
  <c r="C16" i="16"/>
  <c r="D16" i="16"/>
  <c r="C17" i="16"/>
  <c r="D17" i="16"/>
  <c r="C18" i="16"/>
  <c r="D18" i="16"/>
  <c r="C19" i="16"/>
  <c r="D19" i="16"/>
  <c r="C20" i="16"/>
  <c r="D20" i="16"/>
  <c r="C21" i="16"/>
  <c r="D21" i="16"/>
  <c r="C22" i="16"/>
  <c r="D22" i="16"/>
  <c r="C23" i="16"/>
  <c r="D23" i="16"/>
  <c r="Q16" i="16"/>
  <c r="R16" i="16"/>
  <c r="S16" i="16"/>
  <c r="Q17" i="16"/>
  <c r="S17" i="16"/>
  <c r="Q18" i="16"/>
  <c r="Q19" i="16"/>
  <c r="R19" i="16"/>
  <c r="S19" i="16"/>
  <c r="Q20" i="16"/>
  <c r="R20" i="16"/>
  <c r="S20" i="16"/>
  <c r="Q21" i="16"/>
  <c r="S21" i="16"/>
  <c r="Q22" i="16"/>
  <c r="Q23" i="16"/>
  <c r="R23" i="16"/>
  <c r="S23" i="16"/>
  <c r="S15" i="16"/>
  <c r="R15" i="16"/>
  <c r="Q15" i="16"/>
  <c r="U5" i="16"/>
  <c r="T16" i="16" s="1"/>
  <c r="U6" i="16"/>
  <c r="T17" i="16" s="1"/>
  <c r="U7" i="16"/>
  <c r="T18" i="16" s="1"/>
  <c r="U8" i="16"/>
  <c r="T19" i="16" s="1"/>
  <c r="U9" i="16"/>
  <c r="T20" i="16" s="1"/>
  <c r="U10" i="16"/>
  <c r="T21" i="16" s="1"/>
  <c r="U11" i="16"/>
  <c r="T22" i="16" s="1"/>
  <c r="U12" i="16"/>
  <c r="T23" i="16" s="1"/>
  <c r="U4" i="16"/>
  <c r="T15" i="16" s="1"/>
  <c r="S22" i="16" l="1"/>
  <c r="S18" i="16"/>
  <c r="R22" i="16"/>
  <c r="R21" i="16"/>
  <c r="R18" i="16"/>
  <c r="R17" i="16"/>
  <c r="B21" i="16"/>
  <c r="D15" i="16"/>
  <c r="C15" i="16"/>
  <c r="G15" i="16" s="1"/>
  <c r="B22" i="16" l="1"/>
  <c r="C48" i="16"/>
  <c r="D48" i="16"/>
  <c r="B48" i="16"/>
  <c r="B54" i="16" l="1"/>
  <c r="B53" i="16"/>
  <c r="G53" i="16"/>
  <c r="H53" i="16"/>
  <c r="G54" i="16"/>
  <c r="H54" i="16"/>
  <c r="H50" i="16"/>
  <c r="G50" i="16"/>
  <c r="H49" i="16"/>
  <c r="G49" i="16"/>
  <c r="H58" i="16"/>
  <c r="H59" i="16"/>
  <c r="H60" i="16"/>
  <c r="H61" i="16"/>
  <c r="H62" i="16"/>
  <c r="H63" i="16"/>
  <c r="H64" i="16"/>
  <c r="H65" i="16"/>
  <c r="H66" i="16"/>
  <c r="H67" i="16"/>
  <c r="H68" i="16"/>
  <c r="H69" i="16"/>
  <c r="H70" i="16"/>
  <c r="H71" i="16"/>
  <c r="H72" i="16"/>
  <c r="H73" i="16"/>
  <c r="H74" i="16"/>
  <c r="H75" i="16"/>
  <c r="H76" i="16"/>
  <c r="H77" i="16"/>
  <c r="C50" i="16"/>
  <c r="B49" i="16"/>
  <c r="G21" i="16"/>
  <c r="H21" i="16"/>
  <c r="G22" i="16"/>
  <c r="H22" i="16"/>
  <c r="G25" i="16"/>
  <c r="H25" i="16"/>
  <c r="G26" i="16"/>
  <c r="H26" i="16"/>
  <c r="G27" i="16"/>
  <c r="H27" i="16"/>
  <c r="G28" i="16"/>
  <c r="H28" i="16"/>
  <c r="G29" i="16"/>
  <c r="H29" i="16"/>
  <c r="G30" i="16"/>
  <c r="H30" i="16"/>
  <c r="G31" i="16"/>
  <c r="H31" i="16"/>
  <c r="G32" i="16"/>
  <c r="H32" i="16"/>
  <c r="G33" i="16"/>
  <c r="H33" i="16"/>
  <c r="G34" i="16"/>
  <c r="H34" i="16"/>
  <c r="G35" i="16"/>
  <c r="H35" i="16"/>
  <c r="G36" i="16"/>
  <c r="H36" i="16"/>
  <c r="G37" i="16"/>
  <c r="H37" i="16"/>
  <c r="G38" i="16"/>
  <c r="H38" i="16"/>
  <c r="G39" i="16"/>
  <c r="H39" i="16"/>
  <c r="B20" i="16"/>
  <c r="B19" i="16"/>
  <c r="B18" i="16"/>
  <c r="B17" i="16"/>
  <c r="B16" i="16"/>
  <c r="B15" i="16"/>
  <c r="G101" i="16" l="1"/>
  <c r="H100" i="16"/>
  <c r="G99" i="16"/>
  <c r="H98" i="16"/>
  <c r="G97" i="16"/>
  <c r="G96" i="16"/>
  <c r="G95" i="16"/>
  <c r="H94" i="16"/>
  <c r="G93" i="16"/>
  <c r="G92" i="16"/>
  <c r="G91" i="16"/>
  <c r="H90" i="16"/>
  <c r="H20" i="16"/>
  <c r="G20" i="16"/>
  <c r="G89" i="16" s="1"/>
  <c r="H19" i="16"/>
  <c r="G19" i="16"/>
  <c r="G88" i="16" s="1"/>
  <c r="H18" i="16"/>
  <c r="G18" i="16"/>
  <c r="G87" i="16" s="1"/>
  <c r="H17" i="16"/>
  <c r="G17" i="16"/>
  <c r="H86" i="16" s="1"/>
  <c r="H16" i="16"/>
  <c r="G16" i="16"/>
  <c r="G85" i="16" s="1"/>
  <c r="H15" i="16"/>
  <c r="H84" i="16"/>
  <c r="H96" i="16" l="1"/>
  <c r="H89" i="16"/>
  <c r="H130" i="16"/>
  <c r="H85" i="16"/>
  <c r="H87" i="16"/>
  <c r="H91" i="16"/>
  <c r="H92" i="16"/>
  <c r="G90" i="16"/>
  <c r="G98" i="16"/>
  <c r="G84" i="16"/>
  <c r="G100" i="16"/>
  <c r="G131" i="16"/>
  <c r="G86" i="16"/>
  <c r="G94" i="16"/>
  <c r="H101" i="16"/>
  <c r="H93" i="16"/>
  <c r="H97" i="16"/>
  <c r="G125" i="16" l="1"/>
  <c r="H131" i="16"/>
  <c r="G121" i="16"/>
  <c r="G130" i="16"/>
  <c r="G105" i="16"/>
  <c r="G124" i="16"/>
  <c r="H88" i="16"/>
  <c r="G118" i="16"/>
  <c r="G110" i="16"/>
  <c r="G127" i="16"/>
  <c r="G119" i="16"/>
  <c r="G112" i="16"/>
  <c r="G113" i="16"/>
  <c r="G126" i="16"/>
  <c r="G111" i="16"/>
  <c r="G109" i="16"/>
  <c r="G122" i="16"/>
  <c r="G114" i="16"/>
  <c r="G106" i="16"/>
  <c r="G123" i="16"/>
  <c r="G115" i="16"/>
  <c r="H99" i="16"/>
  <c r="H95" i="16"/>
  <c r="H121" i="16" l="1"/>
  <c r="G117" i="16"/>
  <c r="G108" i="16"/>
  <c r="H124" i="16"/>
  <c r="G104" i="16"/>
  <c r="G107" i="16"/>
  <c r="G120" i="16"/>
  <c r="G116" i="16"/>
  <c r="H105" i="16"/>
  <c r="G103" i="16"/>
  <c r="G129" i="16"/>
  <c r="G128" i="16"/>
  <c r="H104" i="16"/>
  <c r="H120" i="16"/>
  <c r="H125" i="16"/>
  <c r="H103" i="16"/>
  <c r="H127" i="16"/>
  <c r="H118" i="16"/>
  <c r="H107" i="16"/>
  <c r="H123" i="16"/>
  <c r="H114" i="16"/>
  <c r="H109" i="16"/>
  <c r="H111" i="16"/>
  <c r="H116" i="16"/>
  <c r="H112" i="16"/>
  <c r="H117" i="16"/>
  <c r="H119" i="16"/>
  <c r="H110" i="16"/>
  <c r="H115" i="16"/>
  <c r="H106" i="16"/>
  <c r="H122" i="16"/>
  <c r="H126" i="16"/>
  <c r="H113" i="16"/>
  <c r="H108" i="16"/>
  <c r="Q3" i="3"/>
  <c r="Q4" i="3"/>
  <c r="P3" i="3"/>
  <c r="P4" i="3"/>
  <c r="K4" i="3"/>
  <c r="K3" i="3"/>
  <c r="J3" i="3"/>
  <c r="J4" i="3"/>
  <c r="E4" i="3"/>
  <c r="E3" i="3"/>
  <c r="D4" i="3"/>
  <c r="D3" i="3"/>
  <c r="Q6" i="3"/>
  <c r="Q7" i="3"/>
  <c r="Q8" i="3"/>
  <c r="Q9" i="3"/>
  <c r="Q10" i="3"/>
  <c r="Q11" i="3"/>
  <c r="Q12" i="3"/>
  <c r="Q13" i="3"/>
  <c r="Q14" i="3"/>
  <c r="Q15" i="3"/>
  <c r="Q16" i="3"/>
  <c r="Q17" i="3"/>
  <c r="Q18" i="3"/>
  <c r="Q19" i="3"/>
  <c r="Q20" i="3"/>
  <c r="Q21" i="3"/>
  <c r="Q22" i="3"/>
  <c r="P6" i="3"/>
  <c r="P7" i="3"/>
  <c r="P8" i="3"/>
  <c r="P9" i="3"/>
  <c r="P10" i="3"/>
  <c r="P11" i="3"/>
  <c r="P12" i="3"/>
  <c r="P13" i="3"/>
  <c r="P14" i="3"/>
  <c r="P15" i="3"/>
  <c r="P16" i="3"/>
  <c r="P17" i="3"/>
  <c r="P18" i="3"/>
  <c r="P19" i="3"/>
  <c r="P20" i="3"/>
  <c r="P21" i="3"/>
  <c r="P22" i="3"/>
  <c r="Q5" i="3"/>
  <c r="P5" i="3"/>
  <c r="K6" i="3"/>
  <c r="K7" i="3"/>
  <c r="K8" i="3"/>
  <c r="K9" i="3"/>
  <c r="K10" i="3"/>
  <c r="K11" i="3"/>
  <c r="K12" i="3"/>
  <c r="K13" i="3"/>
  <c r="K14" i="3"/>
  <c r="K15" i="3"/>
  <c r="K16" i="3"/>
  <c r="K17" i="3"/>
  <c r="K18" i="3"/>
  <c r="K19" i="3"/>
  <c r="K20" i="3"/>
  <c r="K21" i="3"/>
  <c r="K22" i="3"/>
  <c r="J6" i="3"/>
  <c r="J7" i="3"/>
  <c r="J8" i="3"/>
  <c r="J9" i="3"/>
  <c r="J10" i="3"/>
  <c r="J11" i="3"/>
  <c r="J12" i="3"/>
  <c r="J13" i="3"/>
  <c r="J14" i="3"/>
  <c r="J15" i="3"/>
  <c r="J16" i="3"/>
  <c r="J17" i="3"/>
  <c r="J18" i="3"/>
  <c r="J19" i="3"/>
  <c r="J20" i="3"/>
  <c r="J21" i="3"/>
  <c r="J22" i="3"/>
  <c r="K5" i="3"/>
  <c r="J5" i="3"/>
  <c r="E6" i="3"/>
  <c r="E7" i="3"/>
  <c r="E8" i="3"/>
  <c r="E9" i="3"/>
  <c r="E10" i="3"/>
  <c r="E11" i="3"/>
  <c r="E12" i="3"/>
  <c r="E13" i="3"/>
  <c r="E14" i="3"/>
  <c r="E15" i="3"/>
  <c r="E16" i="3"/>
  <c r="E17" i="3"/>
  <c r="E18" i="3"/>
  <c r="E19" i="3"/>
  <c r="E20" i="3"/>
  <c r="E21" i="3"/>
  <c r="E22" i="3"/>
  <c r="E5" i="3"/>
  <c r="D6" i="3"/>
  <c r="D7" i="3"/>
  <c r="D8" i="3"/>
  <c r="D9" i="3"/>
  <c r="D10" i="3"/>
  <c r="D11" i="3"/>
  <c r="D12" i="3"/>
  <c r="D13" i="3"/>
  <c r="D14" i="3"/>
  <c r="D15" i="3"/>
  <c r="D16" i="3"/>
  <c r="D17" i="3"/>
  <c r="D18" i="3"/>
  <c r="D19" i="3"/>
  <c r="D20" i="3"/>
  <c r="D21" i="3"/>
  <c r="D22" i="3"/>
  <c r="D5" i="3"/>
  <c r="H129" i="16" l="1"/>
  <c r="H128" i="16"/>
</calcChain>
</file>

<file path=xl/sharedStrings.xml><?xml version="1.0" encoding="utf-8"?>
<sst xmlns="http://schemas.openxmlformats.org/spreadsheetml/2006/main" count="89" uniqueCount="37">
  <si>
    <t>A</t>
  </si>
  <si>
    <t>B</t>
  </si>
  <si>
    <t>C</t>
  </si>
  <si>
    <t>X</t>
  </si>
  <si>
    <t>Y</t>
  </si>
  <si>
    <t>Endpoints of constant-A segments</t>
  </si>
  <si>
    <t>Endpoints of constant-B segments</t>
  </si>
  <si>
    <t>Endpoints of constant-C segments</t>
  </si>
  <si>
    <t>Name of first variable</t>
  </si>
  <si>
    <t>Name of second variable</t>
  </si>
  <si>
    <t>Name of third variable</t>
  </si>
  <si>
    <t>For this plot, the three variables must be normalized to sum to 100.</t>
  </si>
  <si>
    <t>Then plot the calculated Cartesian x, y coordinates on the ternary diagram.</t>
  </si>
  <si>
    <t xml:space="preserve">Enter variable values and info in the columns below. </t>
  </si>
  <si>
    <t>Sample</t>
  </si>
  <si>
    <t>Water</t>
  </si>
  <si>
    <t>Ethanol</t>
  </si>
  <si>
    <t>Geraniol</t>
  </si>
  <si>
    <t>zein</t>
  </si>
  <si>
    <t>Dilution</t>
  </si>
  <si>
    <t xml:space="preserve">Note: </t>
  </si>
  <si>
    <t>Change the numbers in K3:K6 to set the starting compositions</t>
  </si>
  <si>
    <t>Transferred from Sheet Zein all data</t>
  </si>
  <si>
    <t>Line</t>
  </si>
  <si>
    <t>Plot</t>
  </si>
  <si>
    <t>Thermite-intermetallic</t>
  </si>
  <si>
    <t>Amorphous Silica</t>
  </si>
  <si>
    <t>Waterglass</t>
  </si>
  <si>
    <t>Borax</t>
  </si>
  <si>
    <t>WG</t>
  </si>
  <si>
    <t>Silica</t>
  </si>
  <si>
    <t>D</t>
  </si>
  <si>
    <t>E</t>
  </si>
  <si>
    <t>F</t>
  </si>
  <si>
    <t>G</t>
  </si>
  <si>
    <t>H</t>
  </si>
  <si>
    <t>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</si>
</sst>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0.000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0"/>
      <name val="Times New Roman"/>
      <family val="1"/>
    </font>
    <font>
      <sz val="12"/>
      <name val="Calibri"/>
      <family val="2"/>
      <scheme val="minor"/>
    </font>
    <font>
      <sz val="11"/>
      <color theme="1"/>
      <name val="Times New Roman"/>
      <family val="1"/>
    </font>
    <font>
      <sz val="12"/>
      <color theme="1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66FF"/>
        <bgColor indexed="64"/>
      </patternFill>
    </fill>
    <fill>
      <patternFill patternType="solid">
        <fgColor rgb="FFFF00FF"/>
        <bgColor indexed="64"/>
      </patternFill>
    </fill>
    <fill>
      <patternFill patternType="solid">
        <fgColor rgb="FF00FF0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68">
    <xf numFmtId="0" fontId="0" fillId="0" borderId="0" xfId="0"/>
    <xf numFmtId="2" fontId="0" fillId="0" borderId="0" xfId="0" applyNumberFormat="1"/>
    <xf numFmtId="0" fontId="1" fillId="0" borderId="0" xfId="0" applyFont="1"/>
    <xf numFmtId="0" fontId="1" fillId="0" borderId="1" xfId="0" applyFont="1" applyBorder="1"/>
    <xf numFmtId="0" fontId="1" fillId="0" borderId="1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0" fillId="0" borderId="0" xfId="0" applyFont="1" applyBorder="1" applyAlignment="1">
      <alignment horizontal="center" vertical="center"/>
    </xf>
    <xf numFmtId="0" fontId="0" fillId="0" borderId="0" xfId="0" applyFont="1" applyAlignment="1">
      <alignment horizontal="center"/>
    </xf>
    <xf numFmtId="0" fontId="0" fillId="0" borderId="0" xfId="0" applyFont="1" applyFill="1" applyBorder="1" applyAlignment="1">
      <alignment horizontal="center" vertical="center"/>
    </xf>
    <xf numFmtId="2" fontId="0" fillId="0" borderId="0" xfId="0" applyNumberFormat="1" applyFont="1" applyBorder="1" applyAlignment="1">
      <alignment horizontal="center" vertical="center"/>
    </xf>
    <xf numFmtId="2" fontId="0" fillId="0" borderId="0" xfId="0" applyNumberFormat="1" applyAlignment="1">
      <alignment horizontal="center"/>
    </xf>
    <xf numFmtId="0" fontId="0" fillId="0" borderId="0" xfId="0" applyAlignment="1">
      <alignment horizontal="left"/>
    </xf>
    <xf numFmtId="0" fontId="2" fillId="0" borderId="0" xfId="0" applyFont="1" applyFill="1"/>
    <xf numFmtId="164" fontId="0" fillId="0" borderId="0" xfId="0" applyNumberFormat="1"/>
    <xf numFmtId="0" fontId="3" fillId="2" borderId="0" xfId="0" applyFont="1" applyFill="1"/>
    <xf numFmtId="0" fontId="0" fillId="2" borderId="0" xfId="0" applyFill="1"/>
    <xf numFmtId="2" fontId="0" fillId="2" borderId="0" xfId="0" applyNumberFormat="1" applyFill="1"/>
    <xf numFmtId="164" fontId="0" fillId="2" borderId="0" xfId="0" applyNumberFormat="1" applyFill="1"/>
    <xf numFmtId="0" fontId="0" fillId="0" borderId="0" xfId="0" applyFill="1"/>
    <xf numFmtId="2" fontId="0" fillId="0" borderId="0" xfId="0" applyNumberFormat="1" applyFill="1"/>
    <xf numFmtId="164" fontId="0" fillId="0" borderId="0" xfId="0" applyNumberFormat="1" applyFill="1"/>
    <xf numFmtId="0" fontId="4" fillId="0" borderId="0" xfId="0" applyFont="1"/>
    <xf numFmtId="0" fontId="0" fillId="4" borderId="0" xfId="0" applyFill="1"/>
    <xf numFmtId="164" fontId="0" fillId="4" borderId="0" xfId="0" applyNumberFormat="1" applyFill="1"/>
    <xf numFmtId="0" fontId="0" fillId="4" borderId="0" xfId="0" applyFill="1" applyAlignment="1">
      <alignment horizontal="left"/>
    </xf>
    <xf numFmtId="0" fontId="1" fillId="4" borderId="0" xfId="0" applyFont="1" applyFill="1"/>
    <xf numFmtId="0" fontId="1" fillId="4" borderId="0" xfId="0" applyFont="1" applyFill="1" applyBorder="1" applyAlignment="1">
      <alignment horizontal="left"/>
    </xf>
    <xf numFmtId="0" fontId="0" fillId="2" borderId="0" xfId="0" applyFill="1" applyAlignment="1">
      <alignment horizontal="left"/>
    </xf>
    <xf numFmtId="0" fontId="1" fillId="4" borderId="1" xfId="0" applyFont="1" applyFill="1" applyBorder="1" applyAlignment="1">
      <alignment horizontal="center"/>
    </xf>
    <xf numFmtId="0" fontId="2" fillId="2" borderId="0" xfId="0" applyFont="1" applyFill="1"/>
    <xf numFmtId="0" fontId="0" fillId="0" borderId="0" xfId="0" applyAlignment="1">
      <alignment horizontal="right"/>
    </xf>
    <xf numFmtId="0" fontId="0" fillId="3" borderId="0" xfId="0" applyFill="1"/>
    <xf numFmtId="2" fontId="0" fillId="3" borderId="0" xfId="0" applyNumberFormat="1" applyFill="1"/>
    <xf numFmtId="0" fontId="0" fillId="5" borderId="0" xfId="0" applyFill="1" applyAlignment="1">
      <alignment horizontal="left"/>
    </xf>
    <xf numFmtId="0" fontId="0" fillId="5" borderId="0" xfId="0" applyFill="1"/>
    <xf numFmtId="2" fontId="0" fillId="5" borderId="0" xfId="0" applyNumberFormat="1" applyFill="1"/>
    <xf numFmtId="0" fontId="1" fillId="5" borderId="0" xfId="0" applyFont="1" applyFill="1"/>
    <xf numFmtId="0" fontId="2" fillId="5" borderId="0" xfId="0" applyFont="1" applyFill="1"/>
    <xf numFmtId="0" fontId="1" fillId="5" borderId="1" xfId="0" applyFont="1" applyFill="1" applyBorder="1" applyAlignment="1">
      <alignment horizontal="left"/>
    </xf>
    <xf numFmtId="0" fontId="1" fillId="5" borderId="0" xfId="0" applyFont="1" applyFill="1" applyBorder="1" applyAlignment="1">
      <alignment horizontal="left"/>
    </xf>
    <xf numFmtId="0" fontId="0" fillId="0" borderId="0" xfId="0" applyFill="1" applyAlignment="1">
      <alignment horizontal="left"/>
    </xf>
    <xf numFmtId="0" fontId="0" fillId="4" borderId="1" xfId="0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0" fillId="2" borderId="1" xfId="0" applyFill="1" applyBorder="1"/>
    <xf numFmtId="0" fontId="0" fillId="0" borderId="0" xfId="0" applyFont="1" applyBorder="1" applyAlignment="1">
      <alignment horizontal="center"/>
    </xf>
    <xf numFmtId="0" fontId="6" fillId="0" borderId="0" xfId="1" applyFont="1" applyAlignment="1" applyProtection="1">
      <alignment horizontal="center"/>
      <protection locked="0"/>
    </xf>
    <xf numFmtId="0" fontId="2" fillId="0" borderId="0" xfId="1" applyFont="1" applyAlignment="1" applyProtection="1">
      <alignment horizontal="center"/>
      <protection locked="0"/>
    </xf>
    <xf numFmtId="2" fontId="2" fillId="0" borderId="0" xfId="1" applyNumberFormat="1" applyFont="1" applyProtection="1">
      <protection locked="0"/>
    </xf>
    <xf numFmtId="2" fontId="2" fillId="0" borderId="2" xfId="1" applyNumberFormat="1" applyFont="1" applyBorder="1" applyProtection="1">
      <protection locked="0"/>
    </xf>
    <xf numFmtId="2" fontId="2" fillId="0" borderId="3" xfId="1" applyNumberFormat="1" applyFont="1" applyBorder="1" applyProtection="1">
      <protection locked="0"/>
    </xf>
    <xf numFmtId="2" fontId="2" fillId="0" borderId="4" xfId="1" applyNumberFormat="1" applyFont="1" applyBorder="1" applyProtection="1">
      <protection locked="0"/>
    </xf>
    <xf numFmtId="2" fontId="2" fillId="0" borderId="5" xfId="1" applyNumberFormat="1" applyFont="1" applyBorder="1" applyProtection="1">
      <protection locked="0"/>
    </xf>
    <xf numFmtId="2" fontId="2" fillId="0" borderId="0" xfId="1" applyNumberFormat="1" applyFont="1" applyBorder="1" applyProtection="1">
      <protection locked="0"/>
    </xf>
    <xf numFmtId="2" fontId="2" fillId="0" borderId="6" xfId="1" applyNumberFormat="1" applyFont="1" applyBorder="1" applyProtection="1">
      <protection locked="0"/>
    </xf>
    <xf numFmtId="2" fontId="2" fillId="0" borderId="7" xfId="1" applyNumberFormat="1" applyFont="1" applyBorder="1" applyProtection="1">
      <protection locked="0"/>
    </xf>
    <xf numFmtId="2" fontId="2" fillId="0" borderId="1" xfId="1" applyNumberFormat="1" applyFont="1" applyBorder="1" applyProtection="1">
      <protection locked="0"/>
    </xf>
    <xf numFmtId="2" fontId="2" fillId="0" borderId="8" xfId="1" applyNumberFormat="1" applyFont="1" applyBorder="1" applyProtection="1">
      <protection locked="0"/>
    </xf>
    <xf numFmtId="0" fontId="0" fillId="6" borderId="0" xfId="0" applyFill="1"/>
    <xf numFmtId="0" fontId="1" fillId="0" borderId="0" xfId="0" applyFont="1" applyFill="1" applyAlignment="1">
      <alignment horizontal="center"/>
    </xf>
    <xf numFmtId="165" fontId="7" fillId="0" borderId="0" xfId="0" applyNumberFormat="1" applyFont="1" applyFill="1" applyAlignment="1">
      <alignment horizontal="right"/>
    </xf>
    <xf numFmtId="165" fontId="8" fillId="0" borderId="0" xfId="0" applyNumberFormat="1" applyFont="1" applyFill="1" applyBorder="1" applyAlignment="1">
      <alignment horizontal="right" vertical="center" wrapText="1"/>
    </xf>
    <xf numFmtId="0" fontId="0" fillId="0" borderId="0" xfId="0" applyFill="1" applyAlignment="1">
      <alignment horizontal="center"/>
    </xf>
    <xf numFmtId="1" fontId="0" fillId="0" borderId="0" xfId="0" applyNumberFormat="1"/>
    <xf numFmtId="165" fontId="0" fillId="0" borderId="0" xfId="0" applyNumberFormat="1" applyFill="1"/>
  </cellXfs>
  <cellStyles count="2">
    <cellStyle name="Normal" xfId="0" builtinId="0"/>
    <cellStyle name="Normal_triangular" xfId="1"/>
  </cellStyles>
  <dxfs count="0"/>
  <tableStyles count="0" defaultTableStyle="TableStyleMedium9" defaultPivotStyle="PivotStyleLight16"/>
  <colors>
    <mruColors>
      <color rgb="FF00FFFF"/>
      <color rgb="FF009900"/>
      <color rgb="FF800080"/>
      <color rgb="FF00FF00"/>
      <color rgb="FFFFCCFF"/>
      <color rgb="FFFF66FF"/>
      <color rgb="FFFFFFFF"/>
      <color rgb="FFFF00FF"/>
      <color rgb="FF0000CC"/>
      <color rgb="FF66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0"/>
    <c:plotArea>
      <c:layout>
        <c:manualLayout>
          <c:layoutTarget val="inner"/>
          <c:xMode val="edge"/>
          <c:yMode val="edge"/>
          <c:x val="7.8515167575206948E-2"/>
          <c:y val="0"/>
          <c:w val="0.69108986977589326"/>
          <c:h val="1"/>
        </c:manualLayout>
      </c:layout>
      <c:scatterChart>
        <c:scatterStyle val="lineMarker"/>
        <c:varyColors val="0"/>
        <c:ser>
          <c:idx val="10"/>
          <c:order val="0"/>
          <c:tx>
            <c:v>A0</c:v>
          </c:tx>
          <c:spPr>
            <a:ln w="28575">
              <a:noFill/>
            </a:ln>
          </c:spPr>
          <c:marker>
            <c:symbol val="none"/>
          </c:marker>
          <c:trendline>
            <c:spPr>
              <a:ln w="19050">
                <a:solidFill>
                  <a:schemeClr val="tx1"/>
                </a:solidFill>
              </a:ln>
            </c:spPr>
            <c:trendlineType val="linear"/>
            <c:dispRSqr val="0"/>
            <c:dispEq val="0"/>
          </c:trendline>
          <c:xVal>
            <c:numRef>
              <c:f>'Constant-variable segments'!$D$3:$D$4</c:f>
              <c:numCache>
                <c:formatCode>General</c:formatCode>
                <c:ptCount val="2"/>
                <c:pt idx="0">
                  <c:v>50</c:v>
                </c:pt>
                <c:pt idx="1">
                  <c:v>100</c:v>
                </c:pt>
              </c:numCache>
            </c:numRef>
          </c:xVal>
          <c:yVal>
            <c:numRef>
              <c:f>'Constant-variable segments'!$E$3:$E$4</c:f>
              <c:numCache>
                <c:formatCode>0.00</c:formatCode>
                <c:ptCount val="2"/>
                <c:pt idx="0">
                  <c:v>86.602540378443862</c:v>
                </c:pt>
                <c:pt idx="1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6C3-41FC-B0D9-4494CC30688E}"/>
            </c:ext>
          </c:extLst>
        </c:ser>
        <c:ser>
          <c:idx val="1"/>
          <c:order val="1"/>
          <c:tx>
            <c:v>A10</c:v>
          </c:tx>
          <c:spPr>
            <a:ln w="28575">
              <a:noFill/>
            </a:ln>
          </c:spPr>
          <c:marker>
            <c:symbol val="none"/>
          </c:marker>
          <c:trendline>
            <c:spPr>
              <a:ln w="3175">
                <a:solidFill>
                  <a:schemeClr val="bg1">
                    <a:lumMod val="50000"/>
                  </a:schemeClr>
                </a:solidFill>
              </a:ln>
            </c:spPr>
            <c:trendlineType val="linear"/>
            <c:dispRSqr val="0"/>
            <c:dispEq val="0"/>
          </c:trendline>
          <c:xVal>
            <c:numRef>
              <c:f>'Constant-variable segments'!$D$5:$D$6</c:f>
              <c:numCache>
                <c:formatCode>General</c:formatCode>
                <c:ptCount val="2"/>
                <c:pt idx="0">
                  <c:v>45</c:v>
                </c:pt>
                <c:pt idx="1">
                  <c:v>90</c:v>
                </c:pt>
              </c:numCache>
            </c:numRef>
          </c:xVal>
          <c:yVal>
            <c:numRef>
              <c:f>'Constant-variable segments'!$E$5:$E$6</c:f>
              <c:numCache>
                <c:formatCode>0.00</c:formatCode>
                <c:ptCount val="2"/>
                <c:pt idx="0">
                  <c:v>77.94228634059948</c:v>
                </c:pt>
                <c:pt idx="1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F6C3-41FC-B0D9-4494CC30688E}"/>
            </c:ext>
          </c:extLst>
        </c:ser>
        <c:ser>
          <c:idx val="2"/>
          <c:order val="2"/>
          <c:tx>
            <c:v>A20</c:v>
          </c:tx>
          <c:spPr>
            <a:ln w="28575">
              <a:noFill/>
            </a:ln>
          </c:spPr>
          <c:marker>
            <c:symbol val="none"/>
          </c:marker>
          <c:trendline>
            <c:spPr>
              <a:ln w="3175">
                <a:solidFill>
                  <a:schemeClr val="bg1">
                    <a:lumMod val="50000"/>
                  </a:schemeClr>
                </a:solidFill>
              </a:ln>
            </c:spPr>
            <c:trendlineType val="linear"/>
            <c:dispRSqr val="0"/>
            <c:dispEq val="0"/>
          </c:trendline>
          <c:xVal>
            <c:numRef>
              <c:f>'Constant-variable segments'!$D$7:$D$8</c:f>
              <c:numCache>
                <c:formatCode>General</c:formatCode>
                <c:ptCount val="2"/>
                <c:pt idx="0">
                  <c:v>40</c:v>
                </c:pt>
                <c:pt idx="1">
                  <c:v>80</c:v>
                </c:pt>
              </c:numCache>
            </c:numRef>
          </c:xVal>
          <c:yVal>
            <c:numRef>
              <c:f>'Constant-variable segments'!$E$7:$E$8</c:f>
              <c:numCache>
                <c:formatCode>0.00</c:formatCode>
                <c:ptCount val="2"/>
                <c:pt idx="0">
                  <c:v>69.282032302755084</c:v>
                </c:pt>
                <c:pt idx="1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F6C3-41FC-B0D9-4494CC30688E}"/>
            </c:ext>
          </c:extLst>
        </c:ser>
        <c:ser>
          <c:idx val="3"/>
          <c:order val="3"/>
          <c:tx>
            <c:v>A30</c:v>
          </c:tx>
          <c:spPr>
            <a:ln w="28575">
              <a:noFill/>
            </a:ln>
          </c:spPr>
          <c:marker>
            <c:symbol val="none"/>
          </c:marker>
          <c:trendline>
            <c:spPr>
              <a:ln w="3175">
                <a:solidFill>
                  <a:schemeClr val="bg1">
                    <a:lumMod val="50000"/>
                  </a:schemeClr>
                </a:solidFill>
              </a:ln>
            </c:spPr>
            <c:trendlineType val="linear"/>
            <c:dispRSqr val="0"/>
            <c:dispEq val="0"/>
          </c:trendline>
          <c:xVal>
            <c:numRef>
              <c:f>'Constant-variable segments'!$D$9:$D$10</c:f>
              <c:numCache>
                <c:formatCode>General</c:formatCode>
                <c:ptCount val="2"/>
                <c:pt idx="0">
                  <c:v>35</c:v>
                </c:pt>
                <c:pt idx="1">
                  <c:v>70</c:v>
                </c:pt>
              </c:numCache>
            </c:numRef>
          </c:xVal>
          <c:yVal>
            <c:numRef>
              <c:f>'Constant-variable segments'!$E$9:$E$10</c:f>
              <c:numCache>
                <c:formatCode>0.00</c:formatCode>
                <c:ptCount val="2"/>
                <c:pt idx="0">
                  <c:v>60.621778264910702</c:v>
                </c:pt>
                <c:pt idx="1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F6C3-41FC-B0D9-4494CC30688E}"/>
            </c:ext>
          </c:extLst>
        </c:ser>
        <c:ser>
          <c:idx val="4"/>
          <c:order val="4"/>
          <c:tx>
            <c:v>A40</c:v>
          </c:tx>
          <c:spPr>
            <a:ln w="28575">
              <a:noFill/>
            </a:ln>
          </c:spPr>
          <c:marker>
            <c:symbol val="none"/>
          </c:marker>
          <c:trendline>
            <c:spPr>
              <a:ln w="3175">
                <a:solidFill>
                  <a:schemeClr val="bg1">
                    <a:lumMod val="50000"/>
                  </a:schemeClr>
                </a:solidFill>
              </a:ln>
            </c:spPr>
            <c:trendlineType val="linear"/>
            <c:dispRSqr val="0"/>
            <c:dispEq val="0"/>
          </c:trendline>
          <c:xVal>
            <c:numRef>
              <c:f>'Constant-variable segments'!$D$11:$D$12</c:f>
              <c:numCache>
                <c:formatCode>General</c:formatCode>
                <c:ptCount val="2"/>
                <c:pt idx="0">
                  <c:v>30</c:v>
                </c:pt>
                <c:pt idx="1">
                  <c:v>60</c:v>
                </c:pt>
              </c:numCache>
            </c:numRef>
          </c:xVal>
          <c:yVal>
            <c:numRef>
              <c:f>'Constant-variable segments'!$E$11:$E$12</c:f>
              <c:numCache>
                <c:formatCode>0.00</c:formatCode>
                <c:ptCount val="2"/>
                <c:pt idx="0">
                  <c:v>51.961524227066313</c:v>
                </c:pt>
                <c:pt idx="1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F6C3-41FC-B0D9-4494CC30688E}"/>
            </c:ext>
          </c:extLst>
        </c:ser>
        <c:ser>
          <c:idx val="5"/>
          <c:order val="5"/>
          <c:tx>
            <c:v>A50</c:v>
          </c:tx>
          <c:spPr>
            <a:ln w="28575">
              <a:noFill/>
            </a:ln>
          </c:spPr>
          <c:marker>
            <c:symbol val="none"/>
          </c:marker>
          <c:trendline>
            <c:spPr>
              <a:ln w="3175">
                <a:solidFill>
                  <a:schemeClr val="bg1">
                    <a:lumMod val="50000"/>
                  </a:schemeClr>
                </a:solidFill>
              </a:ln>
            </c:spPr>
            <c:trendlineType val="linear"/>
            <c:dispRSqr val="0"/>
            <c:dispEq val="0"/>
          </c:trendline>
          <c:xVal>
            <c:numRef>
              <c:f>'Constant-variable segments'!$D$13:$D$14</c:f>
              <c:numCache>
                <c:formatCode>General</c:formatCode>
                <c:ptCount val="2"/>
                <c:pt idx="0">
                  <c:v>25</c:v>
                </c:pt>
                <c:pt idx="1">
                  <c:v>50</c:v>
                </c:pt>
              </c:numCache>
            </c:numRef>
          </c:xVal>
          <c:yVal>
            <c:numRef>
              <c:f>'Constant-variable segments'!$E$13:$E$14</c:f>
              <c:numCache>
                <c:formatCode>0.00</c:formatCode>
                <c:ptCount val="2"/>
                <c:pt idx="0">
                  <c:v>43.301270189221931</c:v>
                </c:pt>
                <c:pt idx="1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F6C3-41FC-B0D9-4494CC30688E}"/>
            </c:ext>
          </c:extLst>
        </c:ser>
        <c:ser>
          <c:idx val="6"/>
          <c:order val="6"/>
          <c:tx>
            <c:v>A60</c:v>
          </c:tx>
          <c:spPr>
            <a:ln w="28575">
              <a:noFill/>
            </a:ln>
          </c:spPr>
          <c:marker>
            <c:symbol val="none"/>
          </c:marker>
          <c:trendline>
            <c:spPr>
              <a:ln w="3175">
                <a:solidFill>
                  <a:schemeClr val="bg1">
                    <a:lumMod val="50000"/>
                  </a:schemeClr>
                </a:solidFill>
              </a:ln>
            </c:spPr>
            <c:trendlineType val="linear"/>
            <c:dispRSqr val="0"/>
            <c:dispEq val="0"/>
          </c:trendline>
          <c:xVal>
            <c:numRef>
              <c:f>'Constant-variable segments'!$D$15:$D$16</c:f>
              <c:numCache>
                <c:formatCode>General</c:formatCode>
                <c:ptCount val="2"/>
                <c:pt idx="0">
                  <c:v>20</c:v>
                </c:pt>
                <c:pt idx="1">
                  <c:v>40</c:v>
                </c:pt>
              </c:numCache>
            </c:numRef>
          </c:xVal>
          <c:yVal>
            <c:numRef>
              <c:f>'Constant-variable segments'!$E$15:$E$16</c:f>
              <c:numCache>
                <c:formatCode>0.00</c:formatCode>
                <c:ptCount val="2"/>
                <c:pt idx="0">
                  <c:v>34.641016151377542</c:v>
                </c:pt>
                <c:pt idx="1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F6C3-41FC-B0D9-4494CC30688E}"/>
            </c:ext>
          </c:extLst>
        </c:ser>
        <c:ser>
          <c:idx val="7"/>
          <c:order val="7"/>
          <c:tx>
            <c:v>A70</c:v>
          </c:tx>
          <c:spPr>
            <a:ln w="28575">
              <a:noFill/>
            </a:ln>
          </c:spPr>
          <c:marker>
            <c:symbol val="none"/>
          </c:marker>
          <c:trendline>
            <c:spPr>
              <a:ln w="3175">
                <a:solidFill>
                  <a:schemeClr val="bg1">
                    <a:lumMod val="50000"/>
                  </a:schemeClr>
                </a:solidFill>
              </a:ln>
            </c:spPr>
            <c:trendlineType val="linear"/>
            <c:dispRSqr val="0"/>
            <c:dispEq val="0"/>
          </c:trendline>
          <c:xVal>
            <c:numRef>
              <c:f>'Constant-variable segments'!$D$17:$D$18</c:f>
              <c:numCache>
                <c:formatCode>General</c:formatCode>
                <c:ptCount val="2"/>
                <c:pt idx="0">
                  <c:v>15</c:v>
                </c:pt>
                <c:pt idx="1">
                  <c:v>30</c:v>
                </c:pt>
              </c:numCache>
            </c:numRef>
          </c:xVal>
          <c:yVal>
            <c:numRef>
              <c:f>'Constant-variable segments'!$E$17:$E$18</c:f>
              <c:numCache>
                <c:formatCode>0.00</c:formatCode>
                <c:ptCount val="2"/>
                <c:pt idx="0">
                  <c:v>25.980762113533157</c:v>
                </c:pt>
                <c:pt idx="1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F6C3-41FC-B0D9-4494CC30688E}"/>
            </c:ext>
          </c:extLst>
        </c:ser>
        <c:ser>
          <c:idx val="8"/>
          <c:order val="8"/>
          <c:tx>
            <c:v>A80</c:v>
          </c:tx>
          <c:spPr>
            <a:ln w="28575">
              <a:noFill/>
            </a:ln>
          </c:spPr>
          <c:marker>
            <c:symbol val="none"/>
          </c:marker>
          <c:trendline>
            <c:spPr>
              <a:ln w="3175">
                <a:solidFill>
                  <a:schemeClr val="bg1">
                    <a:lumMod val="50000"/>
                  </a:schemeClr>
                </a:solidFill>
              </a:ln>
            </c:spPr>
            <c:trendlineType val="linear"/>
            <c:dispRSqr val="0"/>
            <c:dispEq val="0"/>
          </c:trendline>
          <c:xVal>
            <c:numRef>
              <c:f>'Constant-variable segments'!$D$19:$D$20</c:f>
              <c:numCache>
                <c:formatCode>General</c:formatCode>
                <c:ptCount val="2"/>
                <c:pt idx="0">
                  <c:v>10</c:v>
                </c:pt>
                <c:pt idx="1">
                  <c:v>20</c:v>
                </c:pt>
              </c:numCache>
            </c:numRef>
          </c:xVal>
          <c:yVal>
            <c:numRef>
              <c:f>'Constant-variable segments'!$E$19:$E$20</c:f>
              <c:numCache>
                <c:formatCode>0.00</c:formatCode>
                <c:ptCount val="2"/>
                <c:pt idx="0">
                  <c:v>17.320508075688771</c:v>
                </c:pt>
                <c:pt idx="1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F6C3-41FC-B0D9-4494CC30688E}"/>
            </c:ext>
          </c:extLst>
        </c:ser>
        <c:ser>
          <c:idx val="9"/>
          <c:order val="9"/>
          <c:tx>
            <c:v>A90</c:v>
          </c:tx>
          <c:spPr>
            <a:ln w="28575">
              <a:noFill/>
            </a:ln>
          </c:spPr>
          <c:marker>
            <c:symbol val="none"/>
          </c:marker>
          <c:trendline>
            <c:spPr>
              <a:ln w="3175">
                <a:solidFill>
                  <a:schemeClr val="bg1">
                    <a:lumMod val="50000"/>
                  </a:schemeClr>
                </a:solidFill>
              </a:ln>
            </c:spPr>
            <c:trendlineType val="linear"/>
            <c:dispRSqr val="0"/>
            <c:dispEq val="0"/>
          </c:trendline>
          <c:xVal>
            <c:numRef>
              <c:f>'Constant-variable segments'!$D$21:$D$22</c:f>
              <c:numCache>
                <c:formatCode>General</c:formatCode>
                <c:ptCount val="2"/>
                <c:pt idx="0">
                  <c:v>5</c:v>
                </c:pt>
                <c:pt idx="1">
                  <c:v>10</c:v>
                </c:pt>
              </c:numCache>
            </c:numRef>
          </c:xVal>
          <c:yVal>
            <c:numRef>
              <c:f>'Constant-variable segments'!$E$21:$E$22</c:f>
              <c:numCache>
                <c:formatCode>0.00</c:formatCode>
                <c:ptCount val="2"/>
                <c:pt idx="0">
                  <c:v>8.6602540378443855</c:v>
                </c:pt>
                <c:pt idx="1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F6C3-41FC-B0D9-4494CC30688E}"/>
            </c:ext>
          </c:extLst>
        </c:ser>
        <c:ser>
          <c:idx val="0"/>
          <c:order val="10"/>
          <c:tx>
            <c:v>B0</c:v>
          </c:tx>
          <c:spPr>
            <a:ln w="28575">
              <a:noFill/>
            </a:ln>
          </c:spPr>
          <c:marker>
            <c:symbol val="none"/>
          </c:marker>
          <c:trendline>
            <c:spPr>
              <a:ln w="19050">
                <a:solidFill>
                  <a:schemeClr val="tx1"/>
                </a:solidFill>
              </a:ln>
            </c:spPr>
            <c:trendlineType val="linear"/>
            <c:dispRSqr val="0"/>
            <c:dispEq val="0"/>
          </c:trendline>
          <c:xVal>
            <c:numRef>
              <c:f>'Constant-variable segments'!$J$3:$J$4</c:f>
              <c:numCache>
                <c:formatCode>General</c:formatCode>
                <c:ptCount val="2"/>
                <c:pt idx="0">
                  <c:v>0</c:v>
                </c:pt>
                <c:pt idx="1">
                  <c:v>50</c:v>
                </c:pt>
              </c:numCache>
            </c:numRef>
          </c:xVal>
          <c:yVal>
            <c:numRef>
              <c:f>'Constant-variable segments'!$K$3:$K$4</c:f>
              <c:numCache>
                <c:formatCode>0.00</c:formatCode>
                <c:ptCount val="2"/>
                <c:pt idx="0">
                  <c:v>0</c:v>
                </c:pt>
                <c:pt idx="1">
                  <c:v>86.602540378443862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F6C3-41FC-B0D9-4494CC30688E}"/>
            </c:ext>
          </c:extLst>
        </c:ser>
        <c:ser>
          <c:idx val="11"/>
          <c:order val="11"/>
          <c:tx>
            <c:v>B10</c:v>
          </c:tx>
          <c:spPr>
            <a:ln w="28575">
              <a:noFill/>
            </a:ln>
          </c:spPr>
          <c:marker>
            <c:symbol val="none"/>
          </c:marker>
          <c:trendline>
            <c:spPr>
              <a:ln w="3175">
                <a:solidFill>
                  <a:schemeClr val="bg1">
                    <a:lumMod val="50000"/>
                  </a:schemeClr>
                </a:solidFill>
              </a:ln>
            </c:spPr>
            <c:trendlineType val="linear"/>
            <c:dispRSqr val="0"/>
            <c:dispEq val="0"/>
          </c:trendline>
          <c:xVal>
            <c:numRef>
              <c:f>'Constant-variable segments'!$J$5:$J$6</c:f>
              <c:numCache>
                <c:formatCode>General</c:formatCode>
                <c:ptCount val="2"/>
                <c:pt idx="0">
                  <c:v>10</c:v>
                </c:pt>
                <c:pt idx="1">
                  <c:v>55</c:v>
                </c:pt>
              </c:numCache>
            </c:numRef>
          </c:xVal>
          <c:yVal>
            <c:numRef>
              <c:f>'Constant-variable segments'!$K$5:$K$6</c:f>
              <c:numCache>
                <c:formatCode>0.00</c:formatCode>
                <c:ptCount val="2"/>
                <c:pt idx="0">
                  <c:v>0</c:v>
                </c:pt>
                <c:pt idx="1">
                  <c:v>77.94228634059948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F6C3-41FC-B0D9-4494CC30688E}"/>
            </c:ext>
          </c:extLst>
        </c:ser>
        <c:ser>
          <c:idx val="12"/>
          <c:order val="12"/>
          <c:tx>
            <c:v>B20</c:v>
          </c:tx>
          <c:spPr>
            <a:ln w="28575">
              <a:noFill/>
            </a:ln>
          </c:spPr>
          <c:marker>
            <c:symbol val="none"/>
          </c:marker>
          <c:trendline>
            <c:spPr>
              <a:ln w="3175">
                <a:solidFill>
                  <a:schemeClr val="bg1">
                    <a:lumMod val="50000"/>
                  </a:schemeClr>
                </a:solidFill>
              </a:ln>
            </c:spPr>
            <c:trendlineType val="linear"/>
            <c:dispRSqr val="0"/>
            <c:dispEq val="0"/>
          </c:trendline>
          <c:xVal>
            <c:numRef>
              <c:f>'Constant-variable segments'!$J$7:$J$8</c:f>
              <c:numCache>
                <c:formatCode>General</c:formatCode>
                <c:ptCount val="2"/>
                <c:pt idx="0">
                  <c:v>20</c:v>
                </c:pt>
                <c:pt idx="1">
                  <c:v>60</c:v>
                </c:pt>
              </c:numCache>
            </c:numRef>
          </c:xVal>
          <c:yVal>
            <c:numRef>
              <c:f>'Constant-variable segments'!$K$7:$K$8</c:f>
              <c:numCache>
                <c:formatCode>0.00</c:formatCode>
                <c:ptCount val="2"/>
                <c:pt idx="0">
                  <c:v>0</c:v>
                </c:pt>
                <c:pt idx="1">
                  <c:v>69.282032302755084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C-F6C3-41FC-B0D9-4494CC30688E}"/>
            </c:ext>
          </c:extLst>
        </c:ser>
        <c:ser>
          <c:idx val="13"/>
          <c:order val="13"/>
          <c:tx>
            <c:v>B30</c:v>
          </c:tx>
          <c:spPr>
            <a:ln w="28575">
              <a:noFill/>
            </a:ln>
          </c:spPr>
          <c:marker>
            <c:symbol val="none"/>
          </c:marker>
          <c:trendline>
            <c:spPr>
              <a:ln w="3175">
                <a:solidFill>
                  <a:schemeClr val="bg1">
                    <a:lumMod val="50000"/>
                  </a:schemeClr>
                </a:solidFill>
              </a:ln>
            </c:spPr>
            <c:trendlineType val="linear"/>
            <c:dispRSqr val="0"/>
            <c:dispEq val="0"/>
          </c:trendline>
          <c:xVal>
            <c:numRef>
              <c:f>'Constant-variable segments'!$J$9:$J$10</c:f>
              <c:numCache>
                <c:formatCode>General</c:formatCode>
                <c:ptCount val="2"/>
                <c:pt idx="0">
                  <c:v>30</c:v>
                </c:pt>
                <c:pt idx="1">
                  <c:v>65</c:v>
                </c:pt>
              </c:numCache>
            </c:numRef>
          </c:xVal>
          <c:yVal>
            <c:numRef>
              <c:f>'Constant-variable segments'!$K$9:$K$10</c:f>
              <c:numCache>
                <c:formatCode>0.00</c:formatCode>
                <c:ptCount val="2"/>
                <c:pt idx="0">
                  <c:v>0</c:v>
                </c:pt>
                <c:pt idx="1">
                  <c:v>60.621778264910702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D-F6C3-41FC-B0D9-4494CC30688E}"/>
            </c:ext>
          </c:extLst>
        </c:ser>
        <c:ser>
          <c:idx val="14"/>
          <c:order val="14"/>
          <c:tx>
            <c:v>B40</c:v>
          </c:tx>
          <c:spPr>
            <a:ln w="28575">
              <a:noFill/>
            </a:ln>
          </c:spPr>
          <c:marker>
            <c:symbol val="none"/>
          </c:marker>
          <c:trendline>
            <c:spPr>
              <a:ln w="3175">
                <a:solidFill>
                  <a:schemeClr val="bg1">
                    <a:lumMod val="50000"/>
                  </a:schemeClr>
                </a:solidFill>
              </a:ln>
            </c:spPr>
            <c:trendlineType val="linear"/>
            <c:dispRSqr val="0"/>
            <c:dispEq val="0"/>
          </c:trendline>
          <c:xVal>
            <c:numRef>
              <c:f>'Constant-variable segments'!$J$11:$J$12</c:f>
              <c:numCache>
                <c:formatCode>General</c:formatCode>
                <c:ptCount val="2"/>
                <c:pt idx="0">
                  <c:v>40</c:v>
                </c:pt>
                <c:pt idx="1">
                  <c:v>70</c:v>
                </c:pt>
              </c:numCache>
            </c:numRef>
          </c:xVal>
          <c:yVal>
            <c:numRef>
              <c:f>'Constant-variable segments'!$K$11:$K$12</c:f>
              <c:numCache>
                <c:formatCode>0.00</c:formatCode>
                <c:ptCount val="2"/>
                <c:pt idx="0">
                  <c:v>0</c:v>
                </c:pt>
                <c:pt idx="1">
                  <c:v>51.961524227066313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E-F6C3-41FC-B0D9-4494CC30688E}"/>
            </c:ext>
          </c:extLst>
        </c:ser>
        <c:ser>
          <c:idx val="15"/>
          <c:order val="15"/>
          <c:tx>
            <c:v>B50</c:v>
          </c:tx>
          <c:spPr>
            <a:ln w="28575">
              <a:noFill/>
            </a:ln>
          </c:spPr>
          <c:marker>
            <c:symbol val="none"/>
          </c:marker>
          <c:trendline>
            <c:spPr>
              <a:ln w="3175">
                <a:solidFill>
                  <a:schemeClr val="tx1">
                    <a:lumMod val="75000"/>
                    <a:lumOff val="25000"/>
                  </a:schemeClr>
                </a:solidFill>
              </a:ln>
              <a:effectLst>
                <a:glow rad="127000">
                  <a:schemeClr val="accent1">
                    <a:alpha val="0"/>
                  </a:schemeClr>
                </a:glow>
                <a:softEdge rad="0"/>
              </a:effectLst>
            </c:spPr>
            <c:trendlineType val="linear"/>
            <c:dispRSqr val="0"/>
            <c:dispEq val="0"/>
          </c:trendline>
          <c:xVal>
            <c:numRef>
              <c:f>'Constant-variable segments'!$J$13:$J$14</c:f>
              <c:numCache>
                <c:formatCode>General</c:formatCode>
                <c:ptCount val="2"/>
                <c:pt idx="0">
                  <c:v>50</c:v>
                </c:pt>
                <c:pt idx="1">
                  <c:v>75</c:v>
                </c:pt>
              </c:numCache>
            </c:numRef>
          </c:xVal>
          <c:yVal>
            <c:numRef>
              <c:f>'Constant-variable segments'!$K$13:$K$14</c:f>
              <c:numCache>
                <c:formatCode>0.00</c:formatCode>
                <c:ptCount val="2"/>
                <c:pt idx="0">
                  <c:v>0</c:v>
                </c:pt>
                <c:pt idx="1">
                  <c:v>43.301270189221931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F-F6C3-41FC-B0D9-4494CC30688E}"/>
            </c:ext>
          </c:extLst>
        </c:ser>
        <c:ser>
          <c:idx val="16"/>
          <c:order val="16"/>
          <c:tx>
            <c:v>B60</c:v>
          </c:tx>
          <c:spPr>
            <a:ln w="28575">
              <a:noFill/>
            </a:ln>
          </c:spPr>
          <c:marker>
            <c:symbol val="none"/>
          </c:marker>
          <c:trendline>
            <c:spPr>
              <a:ln w="3175">
                <a:solidFill>
                  <a:schemeClr val="bg1">
                    <a:lumMod val="50000"/>
                  </a:schemeClr>
                </a:solidFill>
              </a:ln>
            </c:spPr>
            <c:trendlineType val="linear"/>
            <c:dispRSqr val="0"/>
            <c:dispEq val="0"/>
          </c:trendline>
          <c:xVal>
            <c:numRef>
              <c:f>'Constant-variable segments'!$J$15:$J$16</c:f>
              <c:numCache>
                <c:formatCode>General</c:formatCode>
                <c:ptCount val="2"/>
                <c:pt idx="0">
                  <c:v>60</c:v>
                </c:pt>
                <c:pt idx="1">
                  <c:v>80</c:v>
                </c:pt>
              </c:numCache>
            </c:numRef>
          </c:xVal>
          <c:yVal>
            <c:numRef>
              <c:f>'Constant-variable segments'!$K$15:$K$16</c:f>
              <c:numCache>
                <c:formatCode>0.00</c:formatCode>
                <c:ptCount val="2"/>
                <c:pt idx="0">
                  <c:v>0</c:v>
                </c:pt>
                <c:pt idx="1">
                  <c:v>34.641016151377542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0-F6C3-41FC-B0D9-4494CC30688E}"/>
            </c:ext>
          </c:extLst>
        </c:ser>
        <c:ser>
          <c:idx val="17"/>
          <c:order val="17"/>
          <c:tx>
            <c:v>B70</c:v>
          </c:tx>
          <c:spPr>
            <a:ln w="28575">
              <a:noFill/>
            </a:ln>
          </c:spPr>
          <c:marker>
            <c:symbol val="none"/>
          </c:marker>
          <c:trendline>
            <c:spPr>
              <a:ln w="3175">
                <a:solidFill>
                  <a:schemeClr val="bg1">
                    <a:lumMod val="50000"/>
                  </a:schemeClr>
                </a:solidFill>
              </a:ln>
            </c:spPr>
            <c:trendlineType val="linear"/>
            <c:dispRSqr val="0"/>
            <c:dispEq val="0"/>
          </c:trendline>
          <c:xVal>
            <c:numRef>
              <c:f>'Constant-variable segments'!$J$17:$J$18</c:f>
              <c:numCache>
                <c:formatCode>General</c:formatCode>
                <c:ptCount val="2"/>
                <c:pt idx="0">
                  <c:v>70</c:v>
                </c:pt>
                <c:pt idx="1">
                  <c:v>85</c:v>
                </c:pt>
              </c:numCache>
            </c:numRef>
          </c:xVal>
          <c:yVal>
            <c:numRef>
              <c:f>'Constant-variable segments'!$K$17:$K$18</c:f>
              <c:numCache>
                <c:formatCode>0.00</c:formatCode>
                <c:ptCount val="2"/>
                <c:pt idx="0">
                  <c:v>0</c:v>
                </c:pt>
                <c:pt idx="1">
                  <c:v>25.980762113533157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1-F6C3-41FC-B0D9-4494CC30688E}"/>
            </c:ext>
          </c:extLst>
        </c:ser>
        <c:ser>
          <c:idx val="18"/>
          <c:order val="18"/>
          <c:tx>
            <c:v>B80</c:v>
          </c:tx>
          <c:spPr>
            <a:ln w="28575">
              <a:noFill/>
            </a:ln>
          </c:spPr>
          <c:marker>
            <c:symbol val="none"/>
          </c:marker>
          <c:trendline>
            <c:spPr>
              <a:ln w="3175">
                <a:solidFill>
                  <a:schemeClr val="bg1">
                    <a:lumMod val="50000"/>
                  </a:schemeClr>
                </a:solidFill>
              </a:ln>
            </c:spPr>
            <c:trendlineType val="linear"/>
            <c:dispRSqr val="0"/>
            <c:dispEq val="0"/>
          </c:trendline>
          <c:xVal>
            <c:numRef>
              <c:f>'Constant-variable segments'!$J$19:$J$20</c:f>
              <c:numCache>
                <c:formatCode>General</c:formatCode>
                <c:ptCount val="2"/>
                <c:pt idx="0">
                  <c:v>80</c:v>
                </c:pt>
                <c:pt idx="1">
                  <c:v>90</c:v>
                </c:pt>
              </c:numCache>
            </c:numRef>
          </c:xVal>
          <c:yVal>
            <c:numRef>
              <c:f>'Constant-variable segments'!$K$19:$K$20</c:f>
              <c:numCache>
                <c:formatCode>0.00</c:formatCode>
                <c:ptCount val="2"/>
                <c:pt idx="0">
                  <c:v>0</c:v>
                </c:pt>
                <c:pt idx="1">
                  <c:v>17.320508075688771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2-F6C3-41FC-B0D9-4494CC30688E}"/>
            </c:ext>
          </c:extLst>
        </c:ser>
        <c:ser>
          <c:idx val="19"/>
          <c:order val="19"/>
          <c:tx>
            <c:v>B90</c:v>
          </c:tx>
          <c:spPr>
            <a:ln w="28575">
              <a:noFill/>
            </a:ln>
          </c:spPr>
          <c:marker>
            <c:symbol val="none"/>
          </c:marker>
          <c:trendline>
            <c:spPr>
              <a:ln w="3175">
                <a:solidFill>
                  <a:schemeClr val="bg1">
                    <a:lumMod val="50000"/>
                  </a:schemeClr>
                </a:solidFill>
              </a:ln>
            </c:spPr>
            <c:trendlineType val="linear"/>
            <c:dispRSqr val="0"/>
            <c:dispEq val="0"/>
          </c:trendline>
          <c:xVal>
            <c:numRef>
              <c:f>'Constant-variable segments'!$J$21:$J$22</c:f>
              <c:numCache>
                <c:formatCode>General</c:formatCode>
                <c:ptCount val="2"/>
                <c:pt idx="0">
                  <c:v>90</c:v>
                </c:pt>
                <c:pt idx="1">
                  <c:v>95</c:v>
                </c:pt>
              </c:numCache>
            </c:numRef>
          </c:xVal>
          <c:yVal>
            <c:numRef>
              <c:f>'Constant-variable segments'!$K$21:$K$22</c:f>
              <c:numCache>
                <c:formatCode>0.00</c:formatCode>
                <c:ptCount val="2"/>
                <c:pt idx="0">
                  <c:v>0</c:v>
                </c:pt>
                <c:pt idx="1">
                  <c:v>8.6602540378443855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3-F6C3-41FC-B0D9-4494CC30688E}"/>
            </c:ext>
          </c:extLst>
        </c:ser>
        <c:ser>
          <c:idx val="20"/>
          <c:order val="20"/>
          <c:tx>
            <c:v>C0</c:v>
          </c:tx>
          <c:spPr>
            <a:ln w="28575">
              <a:noFill/>
            </a:ln>
          </c:spPr>
          <c:marker>
            <c:symbol val="none"/>
          </c:marker>
          <c:trendline>
            <c:spPr>
              <a:ln w="19050">
                <a:solidFill>
                  <a:schemeClr val="tx1"/>
                </a:solidFill>
              </a:ln>
            </c:spPr>
            <c:trendlineType val="linear"/>
            <c:dispRSqr val="0"/>
            <c:dispEq val="0"/>
          </c:trendline>
          <c:xVal>
            <c:numRef>
              <c:f>'Constant-variable segments'!$P$3:$P$4</c:f>
              <c:numCache>
                <c:formatCode>General</c:formatCode>
                <c:ptCount val="2"/>
                <c:pt idx="0">
                  <c:v>100</c:v>
                </c:pt>
                <c:pt idx="1">
                  <c:v>0</c:v>
                </c:pt>
              </c:numCache>
            </c:numRef>
          </c:xVal>
          <c:yVal>
            <c:numRef>
              <c:f>'Constant-variable segments'!$Q$3:$Q$4</c:f>
              <c:numCache>
                <c:formatCode>0.00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4-F6C3-41FC-B0D9-4494CC30688E}"/>
            </c:ext>
          </c:extLst>
        </c:ser>
        <c:ser>
          <c:idx val="21"/>
          <c:order val="21"/>
          <c:tx>
            <c:v>C10</c:v>
          </c:tx>
          <c:spPr>
            <a:ln w="28575">
              <a:noFill/>
            </a:ln>
          </c:spPr>
          <c:marker>
            <c:symbol val="none"/>
          </c:marker>
          <c:trendline>
            <c:spPr>
              <a:ln w="3175">
                <a:solidFill>
                  <a:schemeClr val="bg1">
                    <a:lumMod val="50000"/>
                  </a:schemeClr>
                </a:solidFill>
              </a:ln>
            </c:spPr>
            <c:trendlineType val="linear"/>
            <c:dispRSqr val="0"/>
            <c:dispEq val="0"/>
          </c:trendline>
          <c:xVal>
            <c:numRef>
              <c:f>'Constant-variable segments'!$P$5:$P$6</c:f>
              <c:numCache>
                <c:formatCode>General</c:formatCode>
                <c:ptCount val="2"/>
                <c:pt idx="0">
                  <c:v>95</c:v>
                </c:pt>
                <c:pt idx="1">
                  <c:v>5</c:v>
                </c:pt>
              </c:numCache>
            </c:numRef>
          </c:xVal>
          <c:yVal>
            <c:numRef>
              <c:f>'Constant-variable segments'!$Q$5:$Q$6</c:f>
              <c:numCache>
                <c:formatCode>0.00</c:formatCode>
                <c:ptCount val="2"/>
                <c:pt idx="0">
                  <c:v>8.6602540378443855</c:v>
                </c:pt>
                <c:pt idx="1">
                  <c:v>8.6602540378443855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5-F6C3-41FC-B0D9-4494CC30688E}"/>
            </c:ext>
          </c:extLst>
        </c:ser>
        <c:ser>
          <c:idx val="22"/>
          <c:order val="22"/>
          <c:tx>
            <c:v>C20</c:v>
          </c:tx>
          <c:spPr>
            <a:ln w="28575">
              <a:noFill/>
            </a:ln>
          </c:spPr>
          <c:marker>
            <c:symbol val="none"/>
          </c:marker>
          <c:trendline>
            <c:spPr>
              <a:ln w="3175">
                <a:solidFill>
                  <a:schemeClr val="bg1">
                    <a:lumMod val="50000"/>
                  </a:schemeClr>
                </a:solidFill>
              </a:ln>
            </c:spPr>
            <c:trendlineType val="linear"/>
            <c:dispRSqr val="0"/>
            <c:dispEq val="0"/>
          </c:trendline>
          <c:xVal>
            <c:numRef>
              <c:f>'Constant-variable segments'!$P$7:$P$8</c:f>
              <c:numCache>
                <c:formatCode>General</c:formatCode>
                <c:ptCount val="2"/>
                <c:pt idx="0">
                  <c:v>90</c:v>
                </c:pt>
                <c:pt idx="1">
                  <c:v>10</c:v>
                </c:pt>
              </c:numCache>
            </c:numRef>
          </c:xVal>
          <c:yVal>
            <c:numRef>
              <c:f>'Constant-variable segments'!$Q$7:$Q$8</c:f>
              <c:numCache>
                <c:formatCode>0.00</c:formatCode>
                <c:ptCount val="2"/>
                <c:pt idx="0">
                  <c:v>17.320508075688771</c:v>
                </c:pt>
                <c:pt idx="1">
                  <c:v>17.320508075688771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6-F6C3-41FC-B0D9-4494CC30688E}"/>
            </c:ext>
          </c:extLst>
        </c:ser>
        <c:ser>
          <c:idx val="23"/>
          <c:order val="23"/>
          <c:tx>
            <c:v>C30</c:v>
          </c:tx>
          <c:spPr>
            <a:ln w="28575">
              <a:noFill/>
            </a:ln>
          </c:spPr>
          <c:marker>
            <c:symbol val="none"/>
          </c:marker>
          <c:trendline>
            <c:spPr>
              <a:ln w="3175">
                <a:solidFill>
                  <a:schemeClr val="bg1">
                    <a:lumMod val="50000"/>
                  </a:schemeClr>
                </a:solidFill>
              </a:ln>
            </c:spPr>
            <c:trendlineType val="linear"/>
            <c:dispRSqr val="0"/>
            <c:dispEq val="0"/>
          </c:trendline>
          <c:xVal>
            <c:numRef>
              <c:f>'Constant-variable segments'!$P$9:$P$10</c:f>
              <c:numCache>
                <c:formatCode>General</c:formatCode>
                <c:ptCount val="2"/>
                <c:pt idx="0">
                  <c:v>85</c:v>
                </c:pt>
                <c:pt idx="1">
                  <c:v>15</c:v>
                </c:pt>
              </c:numCache>
            </c:numRef>
          </c:xVal>
          <c:yVal>
            <c:numRef>
              <c:f>'Constant-variable segments'!$Q$9:$Q$10</c:f>
              <c:numCache>
                <c:formatCode>0.00</c:formatCode>
                <c:ptCount val="2"/>
                <c:pt idx="0">
                  <c:v>25.980762113533157</c:v>
                </c:pt>
                <c:pt idx="1">
                  <c:v>25.980762113533157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7-F6C3-41FC-B0D9-4494CC30688E}"/>
            </c:ext>
          </c:extLst>
        </c:ser>
        <c:ser>
          <c:idx val="24"/>
          <c:order val="24"/>
          <c:tx>
            <c:v>C40</c:v>
          </c:tx>
          <c:spPr>
            <a:ln w="28575">
              <a:noFill/>
            </a:ln>
          </c:spPr>
          <c:marker>
            <c:symbol val="none"/>
          </c:marker>
          <c:trendline>
            <c:spPr>
              <a:ln w="3175">
                <a:solidFill>
                  <a:schemeClr val="bg1">
                    <a:lumMod val="50000"/>
                  </a:schemeClr>
                </a:solidFill>
              </a:ln>
            </c:spPr>
            <c:trendlineType val="linear"/>
            <c:dispRSqr val="0"/>
            <c:dispEq val="0"/>
          </c:trendline>
          <c:xVal>
            <c:numRef>
              <c:f>'Constant-variable segments'!$P$11:$P$12</c:f>
              <c:numCache>
                <c:formatCode>General</c:formatCode>
                <c:ptCount val="2"/>
                <c:pt idx="0">
                  <c:v>80</c:v>
                </c:pt>
                <c:pt idx="1">
                  <c:v>20</c:v>
                </c:pt>
              </c:numCache>
            </c:numRef>
          </c:xVal>
          <c:yVal>
            <c:numRef>
              <c:f>'Constant-variable segments'!$Q$11:$Q$12</c:f>
              <c:numCache>
                <c:formatCode>0.00</c:formatCode>
                <c:ptCount val="2"/>
                <c:pt idx="0">
                  <c:v>34.641016151377542</c:v>
                </c:pt>
                <c:pt idx="1">
                  <c:v>34.641016151377542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8-F6C3-41FC-B0D9-4494CC30688E}"/>
            </c:ext>
          </c:extLst>
        </c:ser>
        <c:ser>
          <c:idx val="25"/>
          <c:order val="25"/>
          <c:tx>
            <c:v>C50</c:v>
          </c:tx>
          <c:spPr>
            <a:ln w="28575">
              <a:noFill/>
            </a:ln>
          </c:spPr>
          <c:marker>
            <c:symbol val="none"/>
          </c:marker>
          <c:trendline>
            <c:spPr>
              <a:ln w="3175">
                <a:solidFill>
                  <a:schemeClr val="bg1">
                    <a:lumMod val="50000"/>
                  </a:schemeClr>
                </a:solidFill>
              </a:ln>
            </c:spPr>
            <c:trendlineType val="linear"/>
            <c:dispRSqr val="0"/>
            <c:dispEq val="0"/>
          </c:trendline>
          <c:xVal>
            <c:numRef>
              <c:f>'Constant-variable segments'!$P$13:$P$14</c:f>
              <c:numCache>
                <c:formatCode>General</c:formatCode>
                <c:ptCount val="2"/>
                <c:pt idx="0">
                  <c:v>75</c:v>
                </c:pt>
                <c:pt idx="1">
                  <c:v>25</c:v>
                </c:pt>
              </c:numCache>
            </c:numRef>
          </c:xVal>
          <c:yVal>
            <c:numRef>
              <c:f>'Constant-variable segments'!$Q$13:$Q$14</c:f>
              <c:numCache>
                <c:formatCode>0.00</c:formatCode>
                <c:ptCount val="2"/>
                <c:pt idx="0">
                  <c:v>43.301270189221931</c:v>
                </c:pt>
                <c:pt idx="1">
                  <c:v>43.301270189221931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9-F6C3-41FC-B0D9-4494CC30688E}"/>
            </c:ext>
          </c:extLst>
        </c:ser>
        <c:ser>
          <c:idx val="26"/>
          <c:order val="26"/>
          <c:tx>
            <c:v>C60</c:v>
          </c:tx>
          <c:spPr>
            <a:ln w="28575">
              <a:noFill/>
            </a:ln>
          </c:spPr>
          <c:marker>
            <c:symbol val="none"/>
          </c:marker>
          <c:trendline>
            <c:spPr>
              <a:ln w="3175">
                <a:solidFill>
                  <a:schemeClr val="bg1">
                    <a:lumMod val="50000"/>
                  </a:schemeClr>
                </a:solidFill>
              </a:ln>
            </c:spPr>
            <c:trendlineType val="linear"/>
            <c:dispRSqr val="0"/>
            <c:dispEq val="0"/>
          </c:trendline>
          <c:xVal>
            <c:numRef>
              <c:f>'Constant-variable segments'!$P$15:$P$16</c:f>
              <c:numCache>
                <c:formatCode>General</c:formatCode>
                <c:ptCount val="2"/>
                <c:pt idx="0">
                  <c:v>70</c:v>
                </c:pt>
                <c:pt idx="1">
                  <c:v>30</c:v>
                </c:pt>
              </c:numCache>
            </c:numRef>
          </c:xVal>
          <c:yVal>
            <c:numRef>
              <c:f>'Constant-variable segments'!$Q$15:$Q$16</c:f>
              <c:numCache>
                <c:formatCode>0.00</c:formatCode>
                <c:ptCount val="2"/>
                <c:pt idx="0">
                  <c:v>51.961524227066313</c:v>
                </c:pt>
                <c:pt idx="1">
                  <c:v>51.961524227066313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A-F6C3-41FC-B0D9-4494CC30688E}"/>
            </c:ext>
          </c:extLst>
        </c:ser>
        <c:ser>
          <c:idx val="27"/>
          <c:order val="27"/>
          <c:tx>
            <c:v>C70</c:v>
          </c:tx>
          <c:spPr>
            <a:ln w="28575">
              <a:noFill/>
            </a:ln>
          </c:spPr>
          <c:marker>
            <c:symbol val="none"/>
          </c:marker>
          <c:trendline>
            <c:spPr>
              <a:ln w="3175">
                <a:solidFill>
                  <a:schemeClr val="bg1">
                    <a:lumMod val="50000"/>
                  </a:schemeClr>
                </a:solidFill>
              </a:ln>
            </c:spPr>
            <c:trendlineType val="linear"/>
            <c:dispRSqr val="0"/>
            <c:dispEq val="0"/>
          </c:trendline>
          <c:xVal>
            <c:numRef>
              <c:f>'Constant-variable segments'!$P$17:$P$18</c:f>
              <c:numCache>
                <c:formatCode>General</c:formatCode>
                <c:ptCount val="2"/>
                <c:pt idx="0">
                  <c:v>65</c:v>
                </c:pt>
                <c:pt idx="1">
                  <c:v>35</c:v>
                </c:pt>
              </c:numCache>
            </c:numRef>
          </c:xVal>
          <c:yVal>
            <c:numRef>
              <c:f>'Constant-variable segments'!$Q$17:$Q$18</c:f>
              <c:numCache>
                <c:formatCode>0.00</c:formatCode>
                <c:ptCount val="2"/>
                <c:pt idx="0">
                  <c:v>60.621778264910702</c:v>
                </c:pt>
                <c:pt idx="1">
                  <c:v>60.621778264910702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B-F6C3-41FC-B0D9-4494CC30688E}"/>
            </c:ext>
          </c:extLst>
        </c:ser>
        <c:ser>
          <c:idx val="28"/>
          <c:order val="28"/>
          <c:tx>
            <c:v>C80</c:v>
          </c:tx>
          <c:spPr>
            <a:ln w="28575">
              <a:noFill/>
            </a:ln>
          </c:spPr>
          <c:marker>
            <c:symbol val="none"/>
          </c:marker>
          <c:trendline>
            <c:spPr>
              <a:ln w="3175">
                <a:solidFill>
                  <a:schemeClr val="bg1">
                    <a:lumMod val="50000"/>
                  </a:schemeClr>
                </a:solidFill>
              </a:ln>
            </c:spPr>
            <c:trendlineType val="linear"/>
            <c:dispRSqr val="0"/>
            <c:dispEq val="0"/>
          </c:trendline>
          <c:xVal>
            <c:numRef>
              <c:f>'Constant-variable segments'!$P$19:$P$20</c:f>
              <c:numCache>
                <c:formatCode>General</c:formatCode>
                <c:ptCount val="2"/>
                <c:pt idx="0">
                  <c:v>60</c:v>
                </c:pt>
                <c:pt idx="1">
                  <c:v>40</c:v>
                </c:pt>
              </c:numCache>
            </c:numRef>
          </c:xVal>
          <c:yVal>
            <c:numRef>
              <c:f>'Constant-variable segments'!$Q$19:$Q$20</c:f>
              <c:numCache>
                <c:formatCode>0.00</c:formatCode>
                <c:ptCount val="2"/>
                <c:pt idx="0">
                  <c:v>69.282032302755084</c:v>
                </c:pt>
                <c:pt idx="1">
                  <c:v>69.282032302755084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C-F6C3-41FC-B0D9-4494CC30688E}"/>
            </c:ext>
          </c:extLst>
        </c:ser>
        <c:ser>
          <c:idx val="29"/>
          <c:order val="29"/>
          <c:tx>
            <c:v>C90</c:v>
          </c:tx>
          <c:spPr>
            <a:ln w="28575">
              <a:noFill/>
            </a:ln>
          </c:spPr>
          <c:marker>
            <c:symbol val="none"/>
          </c:marker>
          <c:trendline>
            <c:spPr>
              <a:ln w="3175">
                <a:solidFill>
                  <a:schemeClr val="bg1">
                    <a:lumMod val="50000"/>
                  </a:schemeClr>
                </a:solidFill>
              </a:ln>
            </c:spPr>
            <c:trendlineType val="linear"/>
            <c:dispRSqr val="0"/>
            <c:dispEq val="0"/>
          </c:trendline>
          <c:xVal>
            <c:numRef>
              <c:f>'Constant-variable segments'!$P$21:$P$22</c:f>
              <c:numCache>
                <c:formatCode>General</c:formatCode>
                <c:ptCount val="2"/>
                <c:pt idx="0">
                  <c:v>55</c:v>
                </c:pt>
                <c:pt idx="1">
                  <c:v>45</c:v>
                </c:pt>
              </c:numCache>
            </c:numRef>
          </c:xVal>
          <c:yVal>
            <c:numRef>
              <c:f>'Constant-variable segments'!$Q$21:$Q$22</c:f>
              <c:numCache>
                <c:formatCode>0.00</c:formatCode>
                <c:ptCount val="2"/>
                <c:pt idx="0">
                  <c:v>77.94228634059948</c:v>
                </c:pt>
                <c:pt idx="1">
                  <c:v>77.94228634059948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D-F6C3-41FC-B0D9-4494CC30688E}"/>
            </c:ext>
          </c:extLst>
        </c:ser>
        <c:ser>
          <c:idx val="30"/>
          <c:order val="30"/>
          <c:spPr>
            <a:ln w="19050">
              <a:noFill/>
            </a:ln>
          </c:spPr>
          <c:marker>
            <c:symbol val="circle"/>
            <c:size val="8"/>
            <c:spPr>
              <a:solidFill>
                <a:schemeClr val="bg1">
                  <a:lumMod val="65000"/>
                </a:schemeClr>
              </a:solidFill>
              <a:ln w="12700">
                <a:solidFill>
                  <a:schemeClr val="tx1"/>
                </a:solidFill>
                <a:headEnd type="stealth"/>
              </a:ln>
            </c:spPr>
          </c:marker>
          <c:dPt>
            <c:idx val="6"/>
            <c:marker>
              <c:spPr>
                <a:solidFill>
                  <a:schemeClr val="tx1"/>
                </a:solidFill>
                <a:ln w="12700">
                  <a:solidFill>
                    <a:schemeClr val="tx1"/>
                  </a:solidFill>
                  <a:headEnd type="stealth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0-96AA-4814-8939-253E2D7D0F67}"/>
              </c:ext>
            </c:extLst>
          </c:dPt>
          <c:xVal>
            <c:numRef>
              <c:f>'Glass foam'!$G$15:$G$23</c:f>
              <c:numCache>
                <c:formatCode>0.0</c:formatCode>
                <c:ptCount val="9"/>
                <c:pt idx="0">
                  <c:v>73.5</c:v>
                </c:pt>
                <c:pt idx="1">
                  <c:v>76.3</c:v>
                </c:pt>
                <c:pt idx="2">
                  <c:v>58</c:v>
                </c:pt>
                <c:pt idx="3">
                  <c:v>57.3</c:v>
                </c:pt>
                <c:pt idx="4">
                  <c:v>62.900000000000006</c:v>
                </c:pt>
                <c:pt idx="5">
                  <c:v>67</c:v>
                </c:pt>
                <c:pt idx="6">
                  <c:v>61.4</c:v>
                </c:pt>
                <c:pt idx="7">
                  <c:v>69.3</c:v>
                </c:pt>
                <c:pt idx="8">
                  <c:v>61.473333333333336</c:v>
                </c:pt>
              </c:numCache>
            </c:numRef>
          </c:xVal>
          <c:yVal>
            <c:numRef>
              <c:f>'Glass foam'!$H$15:$H$23</c:f>
              <c:numCache>
                <c:formatCode>0.0</c:formatCode>
                <c:ptCount val="9"/>
                <c:pt idx="0">
                  <c:v>25.461146871262493</c:v>
                </c:pt>
                <c:pt idx="1">
                  <c:v>18.186533479473212</c:v>
                </c:pt>
                <c:pt idx="2">
                  <c:v>13.856406460551018</c:v>
                </c:pt>
                <c:pt idx="3">
                  <c:v>19.918584287042087</c:v>
                </c:pt>
                <c:pt idx="4">
                  <c:v>19.572174125528313</c:v>
                </c:pt>
                <c:pt idx="5">
                  <c:v>29.444863728670914</c:v>
                </c:pt>
                <c:pt idx="6">
                  <c:v>27.019992598074484</c:v>
                </c:pt>
                <c:pt idx="7">
                  <c:v>21.650635094610966</c:v>
                </c:pt>
                <c:pt idx="8">
                  <c:v>26.892975538852763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E-F6C3-41FC-B0D9-4494CC30688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61891040"/>
        <c:axId val="361891432"/>
      </c:scatterChart>
      <c:valAx>
        <c:axId val="36189104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361891432"/>
        <c:crosses val="autoZero"/>
        <c:crossBetween val="midCat"/>
      </c:valAx>
      <c:valAx>
        <c:axId val="361891432"/>
        <c:scaling>
          <c:orientation val="minMax"/>
        </c:scaling>
        <c:delete val="1"/>
        <c:axPos val="l"/>
        <c:numFmt formatCode="0.00" sourceLinked="1"/>
        <c:majorTickMark val="out"/>
        <c:minorTickMark val="none"/>
        <c:tickLblPos val="none"/>
        <c:crossAx val="361891040"/>
        <c:crosses val="autoZero"/>
        <c:crossBetween val="midCat"/>
      </c:valAx>
      <c:spPr>
        <a:solidFill>
          <a:schemeClr val="bg1"/>
        </a:solidFill>
        <a:ln w="25400">
          <a:noFill/>
        </a:ln>
        <a:effectLst>
          <a:outerShdw blurRad="50800" dist="50800" dir="5400000" sx="1000" sy="1000" algn="ctr" rotWithShape="0">
            <a:srgbClr val="000000"/>
          </a:outerShdw>
        </a:effectLst>
      </c:spPr>
    </c:plotArea>
    <c:plotVisOnly val="1"/>
    <c:dispBlanksAs val="gap"/>
    <c:showDLblsOverMax val="0"/>
  </c:chart>
  <c:spPr>
    <a:solidFill>
      <a:schemeClr val="bg1"/>
    </a:solidFill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078" l="0.70000000000000062" r="0.70000000000000062" t="0.75000000000000078" header="0.30000000000000032" footer="0.30000000000000032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0"/>
    <c:plotArea>
      <c:layout>
        <c:manualLayout>
          <c:layoutTarget val="inner"/>
          <c:xMode val="edge"/>
          <c:yMode val="edge"/>
          <c:x val="7.8515167575206948E-2"/>
          <c:y val="0"/>
          <c:w val="0.69108986977589326"/>
          <c:h val="1"/>
        </c:manualLayout>
      </c:layout>
      <c:scatterChart>
        <c:scatterStyle val="lineMarker"/>
        <c:varyColors val="0"/>
        <c:ser>
          <c:idx val="31"/>
          <c:order val="0"/>
          <c:tx>
            <c:v>Zein solubility</c:v>
          </c:tx>
          <c:spPr>
            <a:ln w="19050">
              <a:noFill/>
            </a:ln>
          </c:spPr>
          <c:marker>
            <c:symbol val="diamond"/>
            <c:size val="9"/>
            <c:spPr>
              <a:solidFill>
                <a:srgbClr val="FFC000"/>
              </a:solidFill>
              <a:ln w="12700">
                <a:solidFill>
                  <a:schemeClr val="tx1">
                    <a:lumMod val="85000"/>
                    <a:lumOff val="15000"/>
                  </a:schemeClr>
                </a:solidFill>
              </a:ln>
            </c:spPr>
          </c:marker>
          <c:xVal>
            <c:numRef>
              <c:f>'Glass foam'!$G$32:$G$39</c:f>
            </c:numRef>
          </c:xVal>
          <c:yVal>
            <c:numRef>
              <c:f>'Glass foam'!$H$32:$H$39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5DC7-437F-B9AF-3DAAEB96CE30}"/>
            </c:ext>
          </c:extLst>
        </c:ser>
        <c:ser>
          <c:idx val="10"/>
          <c:order val="1"/>
          <c:tx>
            <c:v>A0</c:v>
          </c:tx>
          <c:spPr>
            <a:ln w="28575">
              <a:noFill/>
            </a:ln>
          </c:spPr>
          <c:marker>
            <c:symbol val="none"/>
          </c:marker>
          <c:trendline>
            <c:spPr>
              <a:ln w="19050">
                <a:solidFill>
                  <a:schemeClr val="tx1"/>
                </a:solidFill>
              </a:ln>
            </c:spPr>
            <c:trendlineType val="linear"/>
            <c:dispRSqr val="0"/>
            <c:dispEq val="0"/>
          </c:trendline>
          <c:xVal>
            <c:numRef>
              <c:f>'Constant-variable segments'!$D$3:$D$4</c:f>
              <c:numCache>
                <c:formatCode>General</c:formatCode>
                <c:ptCount val="2"/>
                <c:pt idx="0">
                  <c:v>50</c:v>
                </c:pt>
                <c:pt idx="1">
                  <c:v>100</c:v>
                </c:pt>
              </c:numCache>
            </c:numRef>
          </c:xVal>
          <c:yVal>
            <c:numRef>
              <c:f>'Constant-variable segments'!$E$3:$E$4</c:f>
              <c:numCache>
                <c:formatCode>0.00</c:formatCode>
                <c:ptCount val="2"/>
                <c:pt idx="0">
                  <c:v>86.602540378443862</c:v>
                </c:pt>
                <c:pt idx="1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DC7-437F-B9AF-3DAAEB96CE30}"/>
            </c:ext>
          </c:extLst>
        </c:ser>
        <c:ser>
          <c:idx val="1"/>
          <c:order val="2"/>
          <c:tx>
            <c:v>A10</c:v>
          </c:tx>
          <c:spPr>
            <a:ln w="28575">
              <a:noFill/>
            </a:ln>
          </c:spPr>
          <c:marker>
            <c:symbol val="none"/>
          </c:marker>
          <c:trendline>
            <c:spPr>
              <a:ln w="3175">
                <a:solidFill>
                  <a:schemeClr val="bg1">
                    <a:lumMod val="50000"/>
                  </a:schemeClr>
                </a:solidFill>
              </a:ln>
            </c:spPr>
            <c:trendlineType val="linear"/>
            <c:dispRSqr val="0"/>
            <c:dispEq val="0"/>
          </c:trendline>
          <c:xVal>
            <c:numRef>
              <c:f>'Constant-variable segments'!$D$5:$D$6</c:f>
              <c:numCache>
                <c:formatCode>General</c:formatCode>
                <c:ptCount val="2"/>
                <c:pt idx="0">
                  <c:v>45</c:v>
                </c:pt>
                <c:pt idx="1">
                  <c:v>90</c:v>
                </c:pt>
              </c:numCache>
            </c:numRef>
          </c:xVal>
          <c:yVal>
            <c:numRef>
              <c:f>'Constant-variable segments'!$E$5:$E$6</c:f>
              <c:numCache>
                <c:formatCode>0.00</c:formatCode>
                <c:ptCount val="2"/>
                <c:pt idx="0">
                  <c:v>77.94228634059948</c:v>
                </c:pt>
                <c:pt idx="1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5DC7-437F-B9AF-3DAAEB96CE30}"/>
            </c:ext>
          </c:extLst>
        </c:ser>
        <c:ser>
          <c:idx val="2"/>
          <c:order val="3"/>
          <c:tx>
            <c:v>A20</c:v>
          </c:tx>
          <c:spPr>
            <a:ln w="28575">
              <a:noFill/>
            </a:ln>
          </c:spPr>
          <c:marker>
            <c:symbol val="none"/>
          </c:marker>
          <c:trendline>
            <c:spPr>
              <a:ln w="3175">
                <a:solidFill>
                  <a:schemeClr val="bg1">
                    <a:lumMod val="50000"/>
                  </a:schemeClr>
                </a:solidFill>
              </a:ln>
            </c:spPr>
            <c:trendlineType val="linear"/>
            <c:dispRSqr val="0"/>
            <c:dispEq val="0"/>
          </c:trendline>
          <c:xVal>
            <c:numRef>
              <c:f>'Constant-variable segments'!$D$7:$D$8</c:f>
              <c:numCache>
                <c:formatCode>General</c:formatCode>
                <c:ptCount val="2"/>
                <c:pt idx="0">
                  <c:v>40</c:v>
                </c:pt>
                <c:pt idx="1">
                  <c:v>80</c:v>
                </c:pt>
              </c:numCache>
            </c:numRef>
          </c:xVal>
          <c:yVal>
            <c:numRef>
              <c:f>'Constant-variable segments'!$E$7:$E$8</c:f>
              <c:numCache>
                <c:formatCode>0.00</c:formatCode>
                <c:ptCount val="2"/>
                <c:pt idx="0">
                  <c:v>69.282032302755084</c:v>
                </c:pt>
                <c:pt idx="1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5DC7-437F-B9AF-3DAAEB96CE30}"/>
            </c:ext>
          </c:extLst>
        </c:ser>
        <c:ser>
          <c:idx val="3"/>
          <c:order val="4"/>
          <c:tx>
            <c:v>A30</c:v>
          </c:tx>
          <c:spPr>
            <a:ln w="28575">
              <a:noFill/>
            </a:ln>
          </c:spPr>
          <c:marker>
            <c:symbol val="none"/>
          </c:marker>
          <c:trendline>
            <c:spPr>
              <a:ln w="3175">
                <a:solidFill>
                  <a:schemeClr val="bg1">
                    <a:lumMod val="50000"/>
                  </a:schemeClr>
                </a:solidFill>
              </a:ln>
            </c:spPr>
            <c:trendlineType val="linear"/>
            <c:dispRSqr val="0"/>
            <c:dispEq val="0"/>
          </c:trendline>
          <c:xVal>
            <c:numRef>
              <c:f>'Constant-variable segments'!$D$9:$D$10</c:f>
              <c:numCache>
                <c:formatCode>General</c:formatCode>
                <c:ptCount val="2"/>
                <c:pt idx="0">
                  <c:v>35</c:v>
                </c:pt>
                <c:pt idx="1">
                  <c:v>70</c:v>
                </c:pt>
              </c:numCache>
            </c:numRef>
          </c:xVal>
          <c:yVal>
            <c:numRef>
              <c:f>'Constant-variable segments'!$E$9:$E$10</c:f>
              <c:numCache>
                <c:formatCode>0.00</c:formatCode>
                <c:ptCount val="2"/>
                <c:pt idx="0">
                  <c:v>60.621778264910702</c:v>
                </c:pt>
                <c:pt idx="1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5DC7-437F-B9AF-3DAAEB96CE30}"/>
            </c:ext>
          </c:extLst>
        </c:ser>
        <c:ser>
          <c:idx val="4"/>
          <c:order val="5"/>
          <c:tx>
            <c:v>A40</c:v>
          </c:tx>
          <c:spPr>
            <a:ln w="28575">
              <a:noFill/>
            </a:ln>
          </c:spPr>
          <c:marker>
            <c:symbol val="none"/>
          </c:marker>
          <c:trendline>
            <c:spPr>
              <a:ln w="3175">
                <a:solidFill>
                  <a:schemeClr val="bg1">
                    <a:lumMod val="50000"/>
                  </a:schemeClr>
                </a:solidFill>
              </a:ln>
            </c:spPr>
            <c:trendlineType val="linear"/>
            <c:dispRSqr val="0"/>
            <c:dispEq val="0"/>
          </c:trendline>
          <c:xVal>
            <c:numRef>
              <c:f>'Constant-variable segments'!$D$11:$D$12</c:f>
              <c:numCache>
                <c:formatCode>General</c:formatCode>
                <c:ptCount val="2"/>
                <c:pt idx="0">
                  <c:v>30</c:v>
                </c:pt>
                <c:pt idx="1">
                  <c:v>60</c:v>
                </c:pt>
              </c:numCache>
            </c:numRef>
          </c:xVal>
          <c:yVal>
            <c:numRef>
              <c:f>'Constant-variable segments'!$E$11:$E$12</c:f>
              <c:numCache>
                <c:formatCode>0.00</c:formatCode>
                <c:ptCount val="2"/>
                <c:pt idx="0">
                  <c:v>51.961524227066313</c:v>
                </c:pt>
                <c:pt idx="1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5DC7-437F-B9AF-3DAAEB96CE30}"/>
            </c:ext>
          </c:extLst>
        </c:ser>
        <c:ser>
          <c:idx val="5"/>
          <c:order val="6"/>
          <c:tx>
            <c:v>A50</c:v>
          </c:tx>
          <c:spPr>
            <a:ln w="28575">
              <a:noFill/>
            </a:ln>
          </c:spPr>
          <c:marker>
            <c:symbol val="none"/>
          </c:marker>
          <c:trendline>
            <c:spPr>
              <a:ln w="3175">
                <a:solidFill>
                  <a:schemeClr val="bg1">
                    <a:lumMod val="50000"/>
                  </a:schemeClr>
                </a:solidFill>
              </a:ln>
            </c:spPr>
            <c:trendlineType val="linear"/>
            <c:dispRSqr val="0"/>
            <c:dispEq val="0"/>
          </c:trendline>
          <c:xVal>
            <c:numRef>
              <c:f>'Constant-variable segments'!$D$13:$D$14</c:f>
              <c:numCache>
                <c:formatCode>General</c:formatCode>
                <c:ptCount val="2"/>
                <c:pt idx="0">
                  <c:v>25</c:v>
                </c:pt>
                <c:pt idx="1">
                  <c:v>50</c:v>
                </c:pt>
              </c:numCache>
            </c:numRef>
          </c:xVal>
          <c:yVal>
            <c:numRef>
              <c:f>'Constant-variable segments'!$E$13:$E$14</c:f>
              <c:numCache>
                <c:formatCode>0.00</c:formatCode>
                <c:ptCount val="2"/>
                <c:pt idx="0">
                  <c:v>43.301270189221931</c:v>
                </c:pt>
                <c:pt idx="1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5DC7-437F-B9AF-3DAAEB96CE30}"/>
            </c:ext>
          </c:extLst>
        </c:ser>
        <c:ser>
          <c:idx val="6"/>
          <c:order val="7"/>
          <c:tx>
            <c:v>A60</c:v>
          </c:tx>
          <c:spPr>
            <a:ln w="28575">
              <a:noFill/>
            </a:ln>
          </c:spPr>
          <c:marker>
            <c:symbol val="none"/>
          </c:marker>
          <c:trendline>
            <c:spPr>
              <a:ln w="3175">
                <a:solidFill>
                  <a:schemeClr val="bg1">
                    <a:lumMod val="50000"/>
                  </a:schemeClr>
                </a:solidFill>
              </a:ln>
            </c:spPr>
            <c:trendlineType val="linear"/>
            <c:dispRSqr val="0"/>
            <c:dispEq val="0"/>
          </c:trendline>
          <c:xVal>
            <c:numRef>
              <c:f>'Constant-variable segments'!$D$15:$D$16</c:f>
              <c:numCache>
                <c:formatCode>General</c:formatCode>
                <c:ptCount val="2"/>
                <c:pt idx="0">
                  <c:v>20</c:v>
                </c:pt>
                <c:pt idx="1">
                  <c:v>40</c:v>
                </c:pt>
              </c:numCache>
            </c:numRef>
          </c:xVal>
          <c:yVal>
            <c:numRef>
              <c:f>'Constant-variable segments'!$E$15:$E$16</c:f>
              <c:numCache>
                <c:formatCode>0.00</c:formatCode>
                <c:ptCount val="2"/>
                <c:pt idx="0">
                  <c:v>34.641016151377542</c:v>
                </c:pt>
                <c:pt idx="1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5DC7-437F-B9AF-3DAAEB96CE30}"/>
            </c:ext>
          </c:extLst>
        </c:ser>
        <c:ser>
          <c:idx val="7"/>
          <c:order val="8"/>
          <c:tx>
            <c:v>A70</c:v>
          </c:tx>
          <c:spPr>
            <a:ln w="28575">
              <a:noFill/>
            </a:ln>
          </c:spPr>
          <c:marker>
            <c:symbol val="none"/>
          </c:marker>
          <c:trendline>
            <c:spPr>
              <a:ln w="3175">
                <a:solidFill>
                  <a:schemeClr val="bg1">
                    <a:lumMod val="50000"/>
                  </a:schemeClr>
                </a:solidFill>
              </a:ln>
            </c:spPr>
            <c:trendlineType val="linear"/>
            <c:dispRSqr val="0"/>
            <c:dispEq val="0"/>
          </c:trendline>
          <c:xVal>
            <c:numRef>
              <c:f>'Constant-variable segments'!$D$17:$D$18</c:f>
              <c:numCache>
                <c:formatCode>General</c:formatCode>
                <c:ptCount val="2"/>
                <c:pt idx="0">
                  <c:v>15</c:v>
                </c:pt>
                <c:pt idx="1">
                  <c:v>30</c:v>
                </c:pt>
              </c:numCache>
            </c:numRef>
          </c:xVal>
          <c:yVal>
            <c:numRef>
              <c:f>'Constant-variable segments'!$E$17:$E$18</c:f>
              <c:numCache>
                <c:formatCode>0.00</c:formatCode>
                <c:ptCount val="2"/>
                <c:pt idx="0">
                  <c:v>25.980762113533157</c:v>
                </c:pt>
                <c:pt idx="1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5DC7-437F-B9AF-3DAAEB96CE30}"/>
            </c:ext>
          </c:extLst>
        </c:ser>
        <c:ser>
          <c:idx val="8"/>
          <c:order val="9"/>
          <c:tx>
            <c:v>A80</c:v>
          </c:tx>
          <c:spPr>
            <a:ln w="28575">
              <a:noFill/>
            </a:ln>
          </c:spPr>
          <c:marker>
            <c:symbol val="none"/>
          </c:marker>
          <c:trendline>
            <c:spPr>
              <a:ln w="3175">
                <a:solidFill>
                  <a:schemeClr val="bg1">
                    <a:lumMod val="50000"/>
                  </a:schemeClr>
                </a:solidFill>
              </a:ln>
            </c:spPr>
            <c:trendlineType val="linear"/>
            <c:dispRSqr val="0"/>
            <c:dispEq val="0"/>
          </c:trendline>
          <c:xVal>
            <c:numRef>
              <c:f>'Constant-variable segments'!$D$19:$D$20</c:f>
              <c:numCache>
                <c:formatCode>General</c:formatCode>
                <c:ptCount val="2"/>
                <c:pt idx="0">
                  <c:v>10</c:v>
                </c:pt>
                <c:pt idx="1">
                  <c:v>20</c:v>
                </c:pt>
              </c:numCache>
            </c:numRef>
          </c:xVal>
          <c:yVal>
            <c:numRef>
              <c:f>'Constant-variable segments'!$E$19:$E$20</c:f>
              <c:numCache>
                <c:formatCode>0.00</c:formatCode>
                <c:ptCount val="2"/>
                <c:pt idx="0">
                  <c:v>17.320508075688771</c:v>
                </c:pt>
                <c:pt idx="1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5DC7-437F-B9AF-3DAAEB96CE30}"/>
            </c:ext>
          </c:extLst>
        </c:ser>
        <c:ser>
          <c:idx val="9"/>
          <c:order val="10"/>
          <c:tx>
            <c:v>A90</c:v>
          </c:tx>
          <c:spPr>
            <a:ln w="28575">
              <a:noFill/>
            </a:ln>
          </c:spPr>
          <c:marker>
            <c:symbol val="none"/>
          </c:marker>
          <c:trendline>
            <c:spPr>
              <a:ln w="3175">
                <a:solidFill>
                  <a:schemeClr val="bg1">
                    <a:lumMod val="50000"/>
                  </a:schemeClr>
                </a:solidFill>
              </a:ln>
            </c:spPr>
            <c:trendlineType val="linear"/>
            <c:dispRSqr val="0"/>
            <c:dispEq val="0"/>
          </c:trendline>
          <c:xVal>
            <c:numRef>
              <c:f>'Constant-variable segments'!$D$21:$D$22</c:f>
              <c:numCache>
                <c:formatCode>General</c:formatCode>
                <c:ptCount val="2"/>
                <c:pt idx="0">
                  <c:v>5</c:v>
                </c:pt>
                <c:pt idx="1">
                  <c:v>10</c:v>
                </c:pt>
              </c:numCache>
            </c:numRef>
          </c:xVal>
          <c:yVal>
            <c:numRef>
              <c:f>'Constant-variable segments'!$E$21:$E$22</c:f>
              <c:numCache>
                <c:formatCode>0.00</c:formatCode>
                <c:ptCount val="2"/>
                <c:pt idx="0">
                  <c:v>8.6602540378443855</c:v>
                </c:pt>
                <c:pt idx="1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5DC7-437F-B9AF-3DAAEB96CE30}"/>
            </c:ext>
          </c:extLst>
        </c:ser>
        <c:ser>
          <c:idx val="0"/>
          <c:order val="11"/>
          <c:tx>
            <c:v>B0</c:v>
          </c:tx>
          <c:spPr>
            <a:ln w="28575">
              <a:noFill/>
            </a:ln>
          </c:spPr>
          <c:marker>
            <c:symbol val="none"/>
          </c:marker>
          <c:trendline>
            <c:spPr>
              <a:ln w="19050">
                <a:solidFill>
                  <a:schemeClr val="tx1"/>
                </a:solidFill>
              </a:ln>
            </c:spPr>
            <c:trendlineType val="linear"/>
            <c:dispRSqr val="0"/>
            <c:dispEq val="0"/>
          </c:trendline>
          <c:xVal>
            <c:numRef>
              <c:f>'Constant-variable segments'!$J$3:$J$4</c:f>
              <c:numCache>
                <c:formatCode>General</c:formatCode>
                <c:ptCount val="2"/>
                <c:pt idx="0">
                  <c:v>0</c:v>
                </c:pt>
                <c:pt idx="1">
                  <c:v>50</c:v>
                </c:pt>
              </c:numCache>
            </c:numRef>
          </c:xVal>
          <c:yVal>
            <c:numRef>
              <c:f>'Constant-variable segments'!$K$3:$K$4</c:f>
              <c:numCache>
                <c:formatCode>0.00</c:formatCode>
                <c:ptCount val="2"/>
                <c:pt idx="0">
                  <c:v>0</c:v>
                </c:pt>
                <c:pt idx="1">
                  <c:v>86.602540378443862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5DC7-437F-B9AF-3DAAEB96CE30}"/>
            </c:ext>
          </c:extLst>
        </c:ser>
        <c:ser>
          <c:idx val="11"/>
          <c:order val="12"/>
          <c:tx>
            <c:v>B10</c:v>
          </c:tx>
          <c:spPr>
            <a:ln w="28575">
              <a:noFill/>
            </a:ln>
          </c:spPr>
          <c:marker>
            <c:symbol val="none"/>
          </c:marker>
          <c:trendline>
            <c:spPr>
              <a:ln w="3175">
                <a:solidFill>
                  <a:schemeClr val="bg1">
                    <a:lumMod val="50000"/>
                  </a:schemeClr>
                </a:solidFill>
              </a:ln>
            </c:spPr>
            <c:trendlineType val="linear"/>
            <c:dispRSqr val="0"/>
            <c:dispEq val="0"/>
          </c:trendline>
          <c:xVal>
            <c:numRef>
              <c:f>'Constant-variable segments'!$J$5:$J$6</c:f>
              <c:numCache>
                <c:formatCode>General</c:formatCode>
                <c:ptCount val="2"/>
                <c:pt idx="0">
                  <c:v>10</c:v>
                </c:pt>
                <c:pt idx="1">
                  <c:v>55</c:v>
                </c:pt>
              </c:numCache>
            </c:numRef>
          </c:xVal>
          <c:yVal>
            <c:numRef>
              <c:f>'Constant-variable segments'!$K$5:$K$6</c:f>
              <c:numCache>
                <c:formatCode>0.00</c:formatCode>
                <c:ptCount val="2"/>
                <c:pt idx="0">
                  <c:v>0</c:v>
                </c:pt>
                <c:pt idx="1">
                  <c:v>77.94228634059948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C-5DC7-437F-B9AF-3DAAEB96CE30}"/>
            </c:ext>
          </c:extLst>
        </c:ser>
        <c:ser>
          <c:idx val="12"/>
          <c:order val="13"/>
          <c:tx>
            <c:v>B20</c:v>
          </c:tx>
          <c:spPr>
            <a:ln w="28575">
              <a:noFill/>
            </a:ln>
          </c:spPr>
          <c:marker>
            <c:symbol val="none"/>
          </c:marker>
          <c:trendline>
            <c:spPr>
              <a:ln w="3175">
                <a:solidFill>
                  <a:schemeClr val="bg1">
                    <a:lumMod val="50000"/>
                  </a:schemeClr>
                </a:solidFill>
              </a:ln>
            </c:spPr>
            <c:trendlineType val="linear"/>
            <c:dispRSqr val="0"/>
            <c:dispEq val="0"/>
          </c:trendline>
          <c:xVal>
            <c:numRef>
              <c:f>'Constant-variable segments'!$J$7:$J$8</c:f>
              <c:numCache>
                <c:formatCode>General</c:formatCode>
                <c:ptCount val="2"/>
                <c:pt idx="0">
                  <c:v>20</c:v>
                </c:pt>
                <c:pt idx="1">
                  <c:v>60</c:v>
                </c:pt>
              </c:numCache>
            </c:numRef>
          </c:xVal>
          <c:yVal>
            <c:numRef>
              <c:f>'Constant-variable segments'!$K$7:$K$8</c:f>
              <c:numCache>
                <c:formatCode>0.00</c:formatCode>
                <c:ptCount val="2"/>
                <c:pt idx="0">
                  <c:v>0</c:v>
                </c:pt>
                <c:pt idx="1">
                  <c:v>69.282032302755084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D-5DC7-437F-B9AF-3DAAEB96CE30}"/>
            </c:ext>
          </c:extLst>
        </c:ser>
        <c:ser>
          <c:idx val="13"/>
          <c:order val="14"/>
          <c:tx>
            <c:v>B30</c:v>
          </c:tx>
          <c:spPr>
            <a:ln w="28575">
              <a:noFill/>
            </a:ln>
          </c:spPr>
          <c:marker>
            <c:symbol val="none"/>
          </c:marker>
          <c:trendline>
            <c:spPr>
              <a:ln w="3175">
                <a:solidFill>
                  <a:schemeClr val="bg1">
                    <a:lumMod val="50000"/>
                  </a:schemeClr>
                </a:solidFill>
              </a:ln>
            </c:spPr>
            <c:trendlineType val="linear"/>
            <c:dispRSqr val="0"/>
            <c:dispEq val="0"/>
          </c:trendline>
          <c:xVal>
            <c:numRef>
              <c:f>'Constant-variable segments'!$J$9:$J$10</c:f>
              <c:numCache>
                <c:formatCode>General</c:formatCode>
                <c:ptCount val="2"/>
                <c:pt idx="0">
                  <c:v>30</c:v>
                </c:pt>
                <c:pt idx="1">
                  <c:v>65</c:v>
                </c:pt>
              </c:numCache>
            </c:numRef>
          </c:xVal>
          <c:yVal>
            <c:numRef>
              <c:f>'Constant-variable segments'!$K$9:$K$10</c:f>
              <c:numCache>
                <c:formatCode>0.00</c:formatCode>
                <c:ptCount val="2"/>
                <c:pt idx="0">
                  <c:v>0</c:v>
                </c:pt>
                <c:pt idx="1">
                  <c:v>60.621778264910702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E-5DC7-437F-B9AF-3DAAEB96CE30}"/>
            </c:ext>
          </c:extLst>
        </c:ser>
        <c:ser>
          <c:idx val="14"/>
          <c:order val="15"/>
          <c:tx>
            <c:v>B40</c:v>
          </c:tx>
          <c:spPr>
            <a:ln w="28575">
              <a:noFill/>
            </a:ln>
          </c:spPr>
          <c:marker>
            <c:symbol val="none"/>
          </c:marker>
          <c:trendline>
            <c:spPr>
              <a:ln w="3175">
                <a:solidFill>
                  <a:schemeClr val="bg1">
                    <a:lumMod val="50000"/>
                  </a:schemeClr>
                </a:solidFill>
              </a:ln>
            </c:spPr>
            <c:trendlineType val="linear"/>
            <c:dispRSqr val="0"/>
            <c:dispEq val="0"/>
          </c:trendline>
          <c:xVal>
            <c:numRef>
              <c:f>'Constant-variable segments'!$J$11:$J$12</c:f>
              <c:numCache>
                <c:formatCode>General</c:formatCode>
                <c:ptCount val="2"/>
                <c:pt idx="0">
                  <c:v>40</c:v>
                </c:pt>
                <c:pt idx="1">
                  <c:v>70</c:v>
                </c:pt>
              </c:numCache>
            </c:numRef>
          </c:xVal>
          <c:yVal>
            <c:numRef>
              <c:f>'Constant-variable segments'!$K$11:$K$12</c:f>
              <c:numCache>
                <c:formatCode>0.00</c:formatCode>
                <c:ptCount val="2"/>
                <c:pt idx="0">
                  <c:v>0</c:v>
                </c:pt>
                <c:pt idx="1">
                  <c:v>51.961524227066313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F-5DC7-437F-B9AF-3DAAEB96CE30}"/>
            </c:ext>
          </c:extLst>
        </c:ser>
        <c:ser>
          <c:idx val="15"/>
          <c:order val="16"/>
          <c:tx>
            <c:v>B50</c:v>
          </c:tx>
          <c:spPr>
            <a:ln w="28575">
              <a:noFill/>
            </a:ln>
          </c:spPr>
          <c:marker>
            <c:symbol val="none"/>
          </c:marker>
          <c:trendline>
            <c:spPr>
              <a:ln w="3175">
                <a:solidFill>
                  <a:schemeClr val="tx1">
                    <a:lumMod val="75000"/>
                    <a:lumOff val="25000"/>
                  </a:schemeClr>
                </a:solidFill>
              </a:ln>
              <a:effectLst>
                <a:glow rad="127000">
                  <a:schemeClr val="accent1">
                    <a:alpha val="0"/>
                  </a:schemeClr>
                </a:glow>
                <a:softEdge rad="0"/>
              </a:effectLst>
            </c:spPr>
            <c:trendlineType val="linear"/>
            <c:dispRSqr val="0"/>
            <c:dispEq val="0"/>
          </c:trendline>
          <c:xVal>
            <c:numRef>
              <c:f>'Constant-variable segments'!$J$13:$J$14</c:f>
              <c:numCache>
                <c:formatCode>General</c:formatCode>
                <c:ptCount val="2"/>
                <c:pt idx="0">
                  <c:v>50</c:v>
                </c:pt>
                <c:pt idx="1">
                  <c:v>75</c:v>
                </c:pt>
              </c:numCache>
            </c:numRef>
          </c:xVal>
          <c:yVal>
            <c:numRef>
              <c:f>'Constant-variable segments'!$K$13:$K$14</c:f>
              <c:numCache>
                <c:formatCode>0.00</c:formatCode>
                <c:ptCount val="2"/>
                <c:pt idx="0">
                  <c:v>0</c:v>
                </c:pt>
                <c:pt idx="1">
                  <c:v>43.301270189221931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0-5DC7-437F-B9AF-3DAAEB96CE30}"/>
            </c:ext>
          </c:extLst>
        </c:ser>
        <c:ser>
          <c:idx val="16"/>
          <c:order val="17"/>
          <c:tx>
            <c:v>B60</c:v>
          </c:tx>
          <c:spPr>
            <a:ln w="28575">
              <a:noFill/>
            </a:ln>
          </c:spPr>
          <c:marker>
            <c:symbol val="none"/>
          </c:marker>
          <c:trendline>
            <c:spPr>
              <a:ln w="3175">
                <a:solidFill>
                  <a:schemeClr val="bg1">
                    <a:lumMod val="50000"/>
                  </a:schemeClr>
                </a:solidFill>
              </a:ln>
            </c:spPr>
            <c:trendlineType val="linear"/>
            <c:dispRSqr val="0"/>
            <c:dispEq val="0"/>
          </c:trendline>
          <c:xVal>
            <c:numRef>
              <c:f>'Constant-variable segments'!$J$15:$J$16</c:f>
              <c:numCache>
                <c:formatCode>General</c:formatCode>
                <c:ptCount val="2"/>
                <c:pt idx="0">
                  <c:v>60</c:v>
                </c:pt>
                <c:pt idx="1">
                  <c:v>80</c:v>
                </c:pt>
              </c:numCache>
            </c:numRef>
          </c:xVal>
          <c:yVal>
            <c:numRef>
              <c:f>'Constant-variable segments'!$K$15:$K$16</c:f>
              <c:numCache>
                <c:formatCode>0.00</c:formatCode>
                <c:ptCount val="2"/>
                <c:pt idx="0">
                  <c:v>0</c:v>
                </c:pt>
                <c:pt idx="1">
                  <c:v>34.641016151377542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1-5DC7-437F-B9AF-3DAAEB96CE30}"/>
            </c:ext>
          </c:extLst>
        </c:ser>
        <c:ser>
          <c:idx val="17"/>
          <c:order val="18"/>
          <c:tx>
            <c:v>B70</c:v>
          </c:tx>
          <c:spPr>
            <a:ln w="28575">
              <a:noFill/>
            </a:ln>
          </c:spPr>
          <c:marker>
            <c:symbol val="none"/>
          </c:marker>
          <c:trendline>
            <c:spPr>
              <a:ln w="3175">
                <a:solidFill>
                  <a:schemeClr val="bg1">
                    <a:lumMod val="50000"/>
                  </a:schemeClr>
                </a:solidFill>
              </a:ln>
            </c:spPr>
            <c:trendlineType val="linear"/>
            <c:dispRSqr val="0"/>
            <c:dispEq val="0"/>
          </c:trendline>
          <c:xVal>
            <c:numRef>
              <c:f>'Constant-variable segments'!$J$17:$J$18</c:f>
              <c:numCache>
                <c:formatCode>General</c:formatCode>
                <c:ptCount val="2"/>
                <c:pt idx="0">
                  <c:v>70</c:v>
                </c:pt>
                <c:pt idx="1">
                  <c:v>85</c:v>
                </c:pt>
              </c:numCache>
            </c:numRef>
          </c:xVal>
          <c:yVal>
            <c:numRef>
              <c:f>'Constant-variable segments'!$K$17:$K$18</c:f>
              <c:numCache>
                <c:formatCode>0.00</c:formatCode>
                <c:ptCount val="2"/>
                <c:pt idx="0">
                  <c:v>0</c:v>
                </c:pt>
                <c:pt idx="1">
                  <c:v>25.980762113533157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2-5DC7-437F-B9AF-3DAAEB96CE30}"/>
            </c:ext>
          </c:extLst>
        </c:ser>
        <c:ser>
          <c:idx val="18"/>
          <c:order val="19"/>
          <c:tx>
            <c:v>B80</c:v>
          </c:tx>
          <c:spPr>
            <a:ln w="28575">
              <a:noFill/>
            </a:ln>
          </c:spPr>
          <c:marker>
            <c:symbol val="none"/>
          </c:marker>
          <c:trendline>
            <c:spPr>
              <a:ln w="3175">
                <a:solidFill>
                  <a:schemeClr val="bg1">
                    <a:lumMod val="50000"/>
                  </a:schemeClr>
                </a:solidFill>
              </a:ln>
            </c:spPr>
            <c:trendlineType val="linear"/>
            <c:dispRSqr val="0"/>
            <c:dispEq val="0"/>
          </c:trendline>
          <c:xVal>
            <c:numRef>
              <c:f>'Constant-variable segments'!$J$19:$J$20</c:f>
              <c:numCache>
                <c:formatCode>General</c:formatCode>
                <c:ptCount val="2"/>
                <c:pt idx="0">
                  <c:v>80</c:v>
                </c:pt>
                <c:pt idx="1">
                  <c:v>90</c:v>
                </c:pt>
              </c:numCache>
            </c:numRef>
          </c:xVal>
          <c:yVal>
            <c:numRef>
              <c:f>'Constant-variable segments'!$K$19:$K$20</c:f>
              <c:numCache>
                <c:formatCode>0.00</c:formatCode>
                <c:ptCount val="2"/>
                <c:pt idx="0">
                  <c:v>0</c:v>
                </c:pt>
                <c:pt idx="1">
                  <c:v>17.320508075688771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3-5DC7-437F-B9AF-3DAAEB96CE30}"/>
            </c:ext>
          </c:extLst>
        </c:ser>
        <c:ser>
          <c:idx val="19"/>
          <c:order val="20"/>
          <c:tx>
            <c:v>B90</c:v>
          </c:tx>
          <c:spPr>
            <a:ln w="28575">
              <a:noFill/>
            </a:ln>
          </c:spPr>
          <c:marker>
            <c:symbol val="none"/>
          </c:marker>
          <c:trendline>
            <c:spPr>
              <a:ln w="3175">
                <a:solidFill>
                  <a:schemeClr val="bg1">
                    <a:lumMod val="50000"/>
                  </a:schemeClr>
                </a:solidFill>
              </a:ln>
            </c:spPr>
            <c:trendlineType val="linear"/>
            <c:dispRSqr val="0"/>
            <c:dispEq val="0"/>
          </c:trendline>
          <c:xVal>
            <c:numRef>
              <c:f>'Constant-variable segments'!$J$21:$J$22</c:f>
              <c:numCache>
                <c:formatCode>General</c:formatCode>
                <c:ptCount val="2"/>
                <c:pt idx="0">
                  <c:v>90</c:v>
                </c:pt>
                <c:pt idx="1">
                  <c:v>95</c:v>
                </c:pt>
              </c:numCache>
            </c:numRef>
          </c:xVal>
          <c:yVal>
            <c:numRef>
              <c:f>'Constant-variable segments'!$K$21:$K$22</c:f>
              <c:numCache>
                <c:formatCode>0.00</c:formatCode>
                <c:ptCount val="2"/>
                <c:pt idx="0">
                  <c:v>0</c:v>
                </c:pt>
                <c:pt idx="1">
                  <c:v>8.6602540378443855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4-5DC7-437F-B9AF-3DAAEB96CE30}"/>
            </c:ext>
          </c:extLst>
        </c:ser>
        <c:ser>
          <c:idx val="20"/>
          <c:order val="21"/>
          <c:tx>
            <c:v>C0</c:v>
          </c:tx>
          <c:spPr>
            <a:ln w="28575">
              <a:noFill/>
            </a:ln>
          </c:spPr>
          <c:marker>
            <c:symbol val="none"/>
          </c:marker>
          <c:trendline>
            <c:spPr>
              <a:ln w="19050">
                <a:solidFill>
                  <a:schemeClr val="tx1"/>
                </a:solidFill>
              </a:ln>
            </c:spPr>
            <c:trendlineType val="linear"/>
            <c:dispRSqr val="0"/>
            <c:dispEq val="0"/>
          </c:trendline>
          <c:xVal>
            <c:numRef>
              <c:f>'Constant-variable segments'!$P$3:$P$4</c:f>
              <c:numCache>
                <c:formatCode>General</c:formatCode>
                <c:ptCount val="2"/>
                <c:pt idx="0">
                  <c:v>100</c:v>
                </c:pt>
                <c:pt idx="1">
                  <c:v>0</c:v>
                </c:pt>
              </c:numCache>
            </c:numRef>
          </c:xVal>
          <c:yVal>
            <c:numRef>
              <c:f>'Constant-variable segments'!$Q$3:$Q$4</c:f>
              <c:numCache>
                <c:formatCode>0.00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5-5DC7-437F-B9AF-3DAAEB96CE30}"/>
            </c:ext>
          </c:extLst>
        </c:ser>
        <c:ser>
          <c:idx val="21"/>
          <c:order val="22"/>
          <c:tx>
            <c:v>C10</c:v>
          </c:tx>
          <c:spPr>
            <a:ln w="28575">
              <a:noFill/>
            </a:ln>
          </c:spPr>
          <c:marker>
            <c:symbol val="none"/>
          </c:marker>
          <c:trendline>
            <c:spPr>
              <a:ln w="3175">
                <a:solidFill>
                  <a:schemeClr val="bg1">
                    <a:lumMod val="50000"/>
                  </a:schemeClr>
                </a:solidFill>
              </a:ln>
            </c:spPr>
            <c:trendlineType val="linear"/>
            <c:dispRSqr val="0"/>
            <c:dispEq val="0"/>
          </c:trendline>
          <c:xVal>
            <c:numRef>
              <c:f>'Constant-variable segments'!$P$5:$P$6</c:f>
              <c:numCache>
                <c:formatCode>General</c:formatCode>
                <c:ptCount val="2"/>
                <c:pt idx="0">
                  <c:v>95</c:v>
                </c:pt>
                <c:pt idx="1">
                  <c:v>5</c:v>
                </c:pt>
              </c:numCache>
            </c:numRef>
          </c:xVal>
          <c:yVal>
            <c:numRef>
              <c:f>'Constant-variable segments'!$Q$5:$Q$6</c:f>
              <c:numCache>
                <c:formatCode>0.00</c:formatCode>
                <c:ptCount val="2"/>
                <c:pt idx="0">
                  <c:v>8.6602540378443855</c:v>
                </c:pt>
                <c:pt idx="1">
                  <c:v>8.6602540378443855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6-5DC7-437F-B9AF-3DAAEB96CE30}"/>
            </c:ext>
          </c:extLst>
        </c:ser>
        <c:ser>
          <c:idx val="22"/>
          <c:order val="23"/>
          <c:tx>
            <c:v>C20</c:v>
          </c:tx>
          <c:spPr>
            <a:ln w="28575">
              <a:noFill/>
            </a:ln>
          </c:spPr>
          <c:marker>
            <c:symbol val="none"/>
          </c:marker>
          <c:trendline>
            <c:spPr>
              <a:ln w="3175">
                <a:solidFill>
                  <a:schemeClr val="bg1">
                    <a:lumMod val="50000"/>
                  </a:schemeClr>
                </a:solidFill>
              </a:ln>
            </c:spPr>
            <c:trendlineType val="linear"/>
            <c:dispRSqr val="0"/>
            <c:dispEq val="0"/>
          </c:trendline>
          <c:xVal>
            <c:numRef>
              <c:f>'Constant-variable segments'!$P$7:$P$8</c:f>
              <c:numCache>
                <c:formatCode>General</c:formatCode>
                <c:ptCount val="2"/>
                <c:pt idx="0">
                  <c:v>90</c:v>
                </c:pt>
                <c:pt idx="1">
                  <c:v>10</c:v>
                </c:pt>
              </c:numCache>
            </c:numRef>
          </c:xVal>
          <c:yVal>
            <c:numRef>
              <c:f>'Constant-variable segments'!$Q$7:$Q$8</c:f>
              <c:numCache>
                <c:formatCode>0.00</c:formatCode>
                <c:ptCount val="2"/>
                <c:pt idx="0">
                  <c:v>17.320508075688771</c:v>
                </c:pt>
                <c:pt idx="1">
                  <c:v>17.320508075688771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7-5DC7-437F-B9AF-3DAAEB96CE30}"/>
            </c:ext>
          </c:extLst>
        </c:ser>
        <c:ser>
          <c:idx val="23"/>
          <c:order val="24"/>
          <c:tx>
            <c:v>C30</c:v>
          </c:tx>
          <c:spPr>
            <a:ln w="28575">
              <a:noFill/>
            </a:ln>
          </c:spPr>
          <c:marker>
            <c:symbol val="none"/>
          </c:marker>
          <c:trendline>
            <c:spPr>
              <a:ln w="3175">
                <a:solidFill>
                  <a:schemeClr val="bg1">
                    <a:lumMod val="50000"/>
                  </a:schemeClr>
                </a:solidFill>
              </a:ln>
            </c:spPr>
            <c:trendlineType val="linear"/>
            <c:dispRSqr val="0"/>
            <c:dispEq val="0"/>
          </c:trendline>
          <c:xVal>
            <c:numRef>
              <c:f>'Constant-variable segments'!$P$9:$P$10</c:f>
              <c:numCache>
                <c:formatCode>General</c:formatCode>
                <c:ptCount val="2"/>
                <c:pt idx="0">
                  <c:v>85</c:v>
                </c:pt>
                <c:pt idx="1">
                  <c:v>15</c:v>
                </c:pt>
              </c:numCache>
            </c:numRef>
          </c:xVal>
          <c:yVal>
            <c:numRef>
              <c:f>'Constant-variable segments'!$Q$9:$Q$10</c:f>
              <c:numCache>
                <c:formatCode>0.00</c:formatCode>
                <c:ptCount val="2"/>
                <c:pt idx="0">
                  <c:v>25.980762113533157</c:v>
                </c:pt>
                <c:pt idx="1">
                  <c:v>25.980762113533157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8-5DC7-437F-B9AF-3DAAEB96CE30}"/>
            </c:ext>
          </c:extLst>
        </c:ser>
        <c:ser>
          <c:idx val="24"/>
          <c:order val="25"/>
          <c:tx>
            <c:v>C40</c:v>
          </c:tx>
          <c:spPr>
            <a:ln w="28575">
              <a:noFill/>
            </a:ln>
          </c:spPr>
          <c:marker>
            <c:symbol val="none"/>
          </c:marker>
          <c:trendline>
            <c:spPr>
              <a:ln w="3175">
                <a:solidFill>
                  <a:schemeClr val="bg1">
                    <a:lumMod val="50000"/>
                  </a:schemeClr>
                </a:solidFill>
              </a:ln>
            </c:spPr>
            <c:trendlineType val="linear"/>
            <c:dispRSqr val="0"/>
            <c:dispEq val="0"/>
          </c:trendline>
          <c:xVal>
            <c:numRef>
              <c:f>'Constant-variable segments'!$P$11:$P$12</c:f>
              <c:numCache>
                <c:formatCode>General</c:formatCode>
                <c:ptCount val="2"/>
                <c:pt idx="0">
                  <c:v>80</c:v>
                </c:pt>
                <c:pt idx="1">
                  <c:v>20</c:v>
                </c:pt>
              </c:numCache>
            </c:numRef>
          </c:xVal>
          <c:yVal>
            <c:numRef>
              <c:f>'Constant-variable segments'!$Q$11:$Q$12</c:f>
              <c:numCache>
                <c:formatCode>0.00</c:formatCode>
                <c:ptCount val="2"/>
                <c:pt idx="0">
                  <c:v>34.641016151377542</c:v>
                </c:pt>
                <c:pt idx="1">
                  <c:v>34.641016151377542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9-5DC7-437F-B9AF-3DAAEB96CE30}"/>
            </c:ext>
          </c:extLst>
        </c:ser>
        <c:ser>
          <c:idx val="25"/>
          <c:order val="26"/>
          <c:tx>
            <c:v>C50</c:v>
          </c:tx>
          <c:spPr>
            <a:ln w="28575">
              <a:noFill/>
            </a:ln>
          </c:spPr>
          <c:marker>
            <c:symbol val="none"/>
          </c:marker>
          <c:trendline>
            <c:spPr>
              <a:ln w="3175">
                <a:solidFill>
                  <a:schemeClr val="bg1">
                    <a:lumMod val="50000"/>
                  </a:schemeClr>
                </a:solidFill>
              </a:ln>
            </c:spPr>
            <c:trendlineType val="linear"/>
            <c:dispRSqr val="0"/>
            <c:dispEq val="0"/>
          </c:trendline>
          <c:xVal>
            <c:numRef>
              <c:f>'Constant-variable segments'!$P$13:$P$14</c:f>
              <c:numCache>
                <c:formatCode>General</c:formatCode>
                <c:ptCount val="2"/>
                <c:pt idx="0">
                  <c:v>75</c:v>
                </c:pt>
                <c:pt idx="1">
                  <c:v>25</c:v>
                </c:pt>
              </c:numCache>
            </c:numRef>
          </c:xVal>
          <c:yVal>
            <c:numRef>
              <c:f>'Constant-variable segments'!$Q$13:$Q$14</c:f>
              <c:numCache>
                <c:formatCode>0.00</c:formatCode>
                <c:ptCount val="2"/>
                <c:pt idx="0">
                  <c:v>43.301270189221931</c:v>
                </c:pt>
                <c:pt idx="1">
                  <c:v>43.301270189221931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A-5DC7-437F-B9AF-3DAAEB96CE30}"/>
            </c:ext>
          </c:extLst>
        </c:ser>
        <c:ser>
          <c:idx val="26"/>
          <c:order val="27"/>
          <c:tx>
            <c:v>C60</c:v>
          </c:tx>
          <c:spPr>
            <a:ln w="28575">
              <a:noFill/>
            </a:ln>
          </c:spPr>
          <c:marker>
            <c:symbol val="none"/>
          </c:marker>
          <c:trendline>
            <c:spPr>
              <a:ln w="3175">
                <a:solidFill>
                  <a:schemeClr val="bg1">
                    <a:lumMod val="50000"/>
                  </a:schemeClr>
                </a:solidFill>
              </a:ln>
            </c:spPr>
            <c:trendlineType val="linear"/>
            <c:dispRSqr val="0"/>
            <c:dispEq val="0"/>
          </c:trendline>
          <c:xVal>
            <c:numRef>
              <c:f>'Constant-variable segments'!$P$15:$P$16</c:f>
              <c:numCache>
                <c:formatCode>General</c:formatCode>
                <c:ptCount val="2"/>
                <c:pt idx="0">
                  <c:v>70</c:v>
                </c:pt>
                <c:pt idx="1">
                  <c:v>30</c:v>
                </c:pt>
              </c:numCache>
            </c:numRef>
          </c:xVal>
          <c:yVal>
            <c:numRef>
              <c:f>'Constant-variable segments'!$Q$15:$Q$16</c:f>
              <c:numCache>
                <c:formatCode>0.00</c:formatCode>
                <c:ptCount val="2"/>
                <c:pt idx="0">
                  <c:v>51.961524227066313</c:v>
                </c:pt>
                <c:pt idx="1">
                  <c:v>51.961524227066313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B-5DC7-437F-B9AF-3DAAEB96CE30}"/>
            </c:ext>
          </c:extLst>
        </c:ser>
        <c:ser>
          <c:idx val="27"/>
          <c:order val="28"/>
          <c:tx>
            <c:v>C70</c:v>
          </c:tx>
          <c:spPr>
            <a:ln w="28575">
              <a:noFill/>
            </a:ln>
          </c:spPr>
          <c:marker>
            <c:symbol val="none"/>
          </c:marker>
          <c:trendline>
            <c:spPr>
              <a:ln w="3175">
                <a:solidFill>
                  <a:schemeClr val="bg1">
                    <a:lumMod val="50000"/>
                  </a:schemeClr>
                </a:solidFill>
              </a:ln>
            </c:spPr>
            <c:trendlineType val="linear"/>
            <c:dispRSqr val="0"/>
            <c:dispEq val="0"/>
          </c:trendline>
          <c:xVal>
            <c:numRef>
              <c:f>'Constant-variable segments'!$P$17:$P$18</c:f>
              <c:numCache>
                <c:formatCode>General</c:formatCode>
                <c:ptCount val="2"/>
                <c:pt idx="0">
                  <c:v>65</c:v>
                </c:pt>
                <c:pt idx="1">
                  <c:v>35</c:v>
                </c:pt>
              </c:numCache>
            </c:numRef>
          </c:xVal>
          <c:yVal>
            <c:numRef>
              <c:f>'Constant-variable segments'!$Q$17:$Q$18</c:f>
              <c:numCache>
                <c:formatCode>0.00</c:formatCode>
                <c:ptCount val="2"/>
                <c:pt idx="0">
                  <c:v>60.621778264910702</c:v>
                </c:pt>
                <c:pt idx="1">
                  <c:v>60.621778264910702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C-5DC7-437F-B9AF-3DAAEB96CE30}"/>
            </c:ext>
          </c:extLst>
        </c:ser>
        <c:ser>
          <c:idx val="28"/>
          <c:order val="29"/>
          <c:tx>
            <c:v>C80</c:v>
          </c:tx>
          <c:spPr>
            <a:ln w="28575">
              <a:noFill/>
            </a:ln>
          </c:spPr>
          <c:marker>
            <c:symbol val="none"/>
          </c:marker>
          <c:trendline>
            <c:spPr>
              <a:ln w="3175">
                <a:solidFill>
                  <a:schemeClr val="bg1">
                    <a:lumMod val="50000"/>
                  </a:schemeClr>
                </a:solidFill>
              </a:ln>
            </c:spPr>
            <c:trendlineType val="linear"/>
            <c:dispRSqr val="0"/>
            <c:dispEq val="0"/>
          </c:trendline>
          <c:xVal>
            <c:numRef>
              <c:f>'Constant-variable segments'!$P$19:$P$20</c:f>
              <c:numCache>
                <c:formatCode>General</c:formatCode>
                <c:ptCount val="2"/>
                <c:pt idx="0">
                  <c:v>60</c:v>
                </c:pt>
                <c:pt idx="1">
                  <c:v>40</c:v>
                </c:pt>
              </c:numCache>
            </c:numRef>
          </c:xVal>
          <c:yVal>
            <c:numRef>
              <c:f>'Constant-variable segments'!$Q$19:$Q$20</c:f>
              <c:numCache>
                <c:formatCode>0.00</c:formatCode>
                <c:ptCount val="2"/>
                <c:pt idx="0">
                  <c:v>69.282032302755084</c:v>
                </c:pt>
                <c:pt idx="1">
                  <c:v>69.282032302755084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D-5DC7-437F-B9AF-3DAAEB96CE30}"/>
            </c:ext>
          </c:extLst>
        </c:ser>
        <c:ser>
          <c:idx val="29"/>
          <c:order val="30"/>
          <c:tx>
            <c:v>C90</c:v>
          </c:tx>
          <c:spPr>
            <a:ln w="28575">
              <a:noFill/>
            </a:ln>
          </c:spPr>
          <c:marker>
            <c:symbol val="none"/>
          </c:marker>
          <c:trendline>
            <c:spPr>
              <a:ln w="3175">
                <a:solidFill>
                  <a:schemeClr val="bg1">
                    <a:lumMod val="50000"/>
                  </a:schemeClr>
                </a:solidFill>
              </a:ln>
            </c:spPr>
            <c:trendlineType val="linear"/>
            <c:dispRSqr val="0"/>
            <c:dispEq val="0"/>
          </c:trendline>
          <c:xVal>
            <c:numRef>
              <c:f>'Constant-variable segments'!$P$21:$P$22</c:f>
              <c:numCache>
                <c:formatCode>General</c:formatCode>
                <c:ptCount val="2"/>
                <c:pt idx="0">
                  <c:v>55</c:v>
                </c:pt>
                <c:pt idx="1">
                  <c:v>45</c:v>
                </c:pt>
              </c:numCache>
            </c:numRef>
          </c:xVal>
          <c:yVal>
            <c:numRef>
              <c:f>'Constant-variable segments'!$Q$21:$Q$22</c:f>
              <c:numCache>
                <c:formatCode>0.00</c:formatCode>
                <c:ptCount val="2"/>
                <c:pt idx="0">
                  <c:v>77.94228634059948</c:v>
                </c:pt>
                <c:pt idx="1">
                  <c:v>77.94228634059948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E-5DC7-437F-B9AF-3DAAEB96CE30}"/>
            </c:ext>
          </c:extLst>
        </c:ser>
        <c:ser>
          <c:idx val="32"/>
          <c:order val="31"/>
          <c:tx>
            <c:v>NiAl</c:v>
          </c:tx>
          <c:spPr>
            <a:ln w="19050" cmpd="sng">
              <a:solidFill>
                <a:srgbClr val="009900"/>
              </a:solidFill>
              <a:prstDash val="solid"/>
            </a:ln>
          </c:spPr>
          <c:marker>
            <c:symbol val="none"/>
          </c:marker>
          <c:xVal>
            <c:numRef>
              <c:f>'Glass foam'!$G$53:$G$54</c:f>
              <c:numCache>
                <c:formatCode>0.0</c:formatCode>
                <c:ptCount val="2"/>
                <c:pt idx="0">
                  <c:v>37.5</c:v>
                </c:pt>
                <c:pt idx="1">
                  <c:v>65.75</c:v>
                </c:pt>
              </c:numCache>
            </c:numRef>
          </c:xVal>
          <c:yVal>
            <c:numRef>
              <c:f>'Glass foam'!$H$53:$H$54</c:f>
              <c:numCache>
                <c:formatCode>0.0</c:formatCode>
                <c:ptCount val="2"/>
                <c:pt idx="0">
                  <c:v>0</c:v>
                </c:pt>
                <c:pt idx="1">
                  <c:v>59.322740159234044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F-5DC7-437F-B9AF-3DAAEB96CE30}"/>
            </c:ext>
          </c:extLst>
        </c:ser>
        <c:ser>
          <c:idx val="30"/>
          <c:order val="32"/>
          <c:tx>
            <c:v>Ternary I</c:v>
          </c:tx>
          <c:spPr>
            <a:ln w="19050">
              <a:noFill/>
            </a:ln>
          </c:spPr>
          <c:marker>
            <c:symbol val="circle"/>
            <c:size val="8"/>
            <c:spPr>
              <a:solidFill>
                <a:srgbClr val="FF00FF"/>
              </a:solidFill>
              <a:ln w="12700">
                <a:solidFill>
                  <a:srgbClr val="002060"/>
                </a:solidFill>
                <a:headEnd type="stealth"/>
              </a:ln>
            </c:spPr>
          </c:marker>
          <c:xVal>
            <c:numRef>
              <c:f>'Glass foam'!$G$15:$G$20</c:f>
              <c:numCache>
                <c:formatCode>0.0</c:formatCode>
                <c:ptCount val="6"/>
                <c:pt idx="0">
                  <c:v>73.5</c:v>
                </c:pt>
                <c:pt idx="1">
                  <c:v>76.3</c:v>
                </c:pt>
                <c:pt idx="2">
                  <c:v>58</c:v>
                </c:pt>
                <c:pt idx="3">
                  <c:v>57.3</c:v>
                </c:pt>
                <c:pt idx="4">
                  <c:v>62.900000000000006</c:v>
                </c:pt>
                <c:pt idx="5">
                  <c:v>67</c:v>
                </c:pt>
              </c:numCache>
            </c:numRef>
          </c:xVal>
          <c:yVal>
            <c:numRef>
              <c:f>'Glass foam'!$H$15:$H$20</c:f>
              <c:numCache>
                <c:formatCode>0.0</c:formatCode>
                <c:ptCount val="6"/>
                <c:pt idx="0">
                  <c:v>25.461146871262493</c:v>
                </c:pt>
                <c:pt idx="1">
                  <c:v>18.186533479473212</c:v>
                </c:pt>
                <c:pt idx="2">
                  <c:v>13.856406460551018</c:v>
                </c:pt>
                <c:pt idx="3">
                  <c:v>19.918584287042087</c:v>
                </c:pt>
                <c:pt idx="4">
                  <c:v>19.572174125528313</c:v>
                </c:pt>
                <c:pt idx="5">
                  <c:v>29.444863728670914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0-5DC7-437F-B9AF-3DAAEB96CE30}"/>
            </c:ext>
          </c:extLst>
        </c:ser>
        <c:ser>
          <c:idx val="33"/>
          <c:order val="33"/>
          <c:tx>
            <c:v>Ternary II</c:v>
          </c:tx>
          <c:spPr>
            <a:ln w="28575">
              <a:noFill/>
            </a:ln>
          </c:spPr>
          <c:marker>
            <c:symbol val="triangle"/>
            <c:size val="8"/>
            <c:spPr>
              <a:solidFill>
                <a:srgbClr val="00FF00"/>
              </a:solidFill>
              <a:ln>
                <a:solidFill>
                  <a:schemeClr val="tx1"/>
                </a:solidFill>
              </a:ln>
            </c:spPr>
          </c:marker>
          <c:xVal>
            <c:strRef>
              <c:f>'Glass foam'!$G$22:$G$30</c:f>
              <c:strCache>
                <c:ptCount val="2"/>
                <c:pt idx="0">
                  <c:v>69.3</c:v>
                </c:pt>
                <c:pt idx="1">
                  <c:v>61.5</c:v>
                </c:pt>
              </c:strCache>
            </c:strRef>
          </c:xVal>
          <c:yVal>
            <c:numRef>
              <c:f>'Glass foam'!$H$22:$H$30</c:f>
              <c:numCache>
                <c:formatCode>0.0</c:formatCode>
                <c:ptCount val="9"/>
                <c:pt idx="0">
                  <c:v>21.650635094610966</c:v>
                </c:pt>
                <c:pt idx="1">
                  <c:v>26.892975538852763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1-5DC7-437F-B9AF-3DAAEB96CE30}"/>
            </c:ext>
          </c:extLst>
        </c:ser>
        <c:ser>
          <c:idx val="34"/>
          <c:order val="34"/>
          <c:tx>
            <c:v>Ni3Al</c:v>
          </c:tx>
          <c:spPr>
            <a:ln w="19050">
              <a:solidFill>
                <a:srgbClr val="800080"/>
              </a:solidFill>
            </a:ln>
          </c:spPr>
          <c:marker>
            <c:symbol val="none"/>
          </c:marker>
          <c:xVal>
            <c:numRef>
              <c:f>'Glass foam'!$G$49:$G$50</c:f>
              <c:numCache>
                <c:formatCode>0.0</c:formatCode>
                <c:ptCount val="2"/>
                <c:pt idx="0">
                  <c:v>26.5</c:v>
                </c:pt>
                <c:pt idx="1">
                  <c:v>56.65</c:v>
                </c:pt>
              </c:numCache>
            </c:numRef>
          </c:xVal>
          <c:yVal>
            <c:numRef>
              <c:f>'Glass foam'!$H$49:$H$50</c:f>
              <c:numCache>
                <c:formatCode>0.0</c:formatCode>
                <c:ptCount val="2"/>
                <c:pt idx="0">
                  <c:v>0</c:v>
                </c:pt>
                <c:pt idx="1">
                  <c:v>75.084402508110827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2-5DC7-437F-B9AF-3DAAEB96CE3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61891040"/>
        <c:axId val="361891432"/>
      </c:scatterChart>
      <c:valAx>
        <c:axId val="361891040"/>
        <c:scaling>
          <c:orientation val="minMax"/>
        </c:scaling>
        <c:delete val="1"/>
        <c:axPos val="b"/>
        <c:numFmt formatCode="0.0" sourceLinked="1"/>
        <c:majorTickMark val="out"/>
        <c:minorTickMark val="none"/>
        <c:tickLblPos val="none"/>
        <c:crossAx val="361891432"/>
        <c:crosses val="autoZero"/>
        <c:crossBetween val="midCat"/>
      </c:valAx>
      <c:valAx>
        <c:axId val="361891432"/>
        <c:scaling>
          <c:orientation val="minMax"/>
        </c:scaling>
        <c:delete val="1"/>
        <c:axPos val="l"/>
        <c:numFmt formatCode="0.0" sourceLinked="1"/>
        <c:majorTickMark val="out"/>
        <c:minorTickMark val="none"/>
        <c:tickLblPos val="none"/>
        <c:crossAx val="361891040"/>
        <c:crosses val="autoZero"/>
        <c:crossBetween val="midCat"/>
      </c:valAx>
      <c:spPr>
        <a:noFill/>
        <a:ln w="25400">
          <a:noFill/>
        </a:ln>
        <a:effectLst>
          <a:outerShdw blurRad="50800" dist="50800" dir="5400000" sx="1000" sy="1000" algn="ctr" rotWithShape="0">
            <a:srgbClr val="000000"/>
          </a:outerShdw>
        </a:effectLst>
      </c:spPr>
    </c:plotArea>
    <c:plotVisOnly val="1"/>
    <c:dispBlanksAs val="gap"/>
    <c:showDLblsOverMax val="0"/>
  </c:chart>
  <c:spPr>
    <a:solidFill>
      <a:srgbClr val="00FFFF"/>
    </a:solidFill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078" l="0.70000000000000062" r="0.70000000000000062" t="0.75000000000000078" header="0.30000000000000032" footer="0.30000000000000032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146050</xdr:colOff>
      <xdr:row>12</xdr:row>
      <xdr:rowOff>82550</xdr:rowOff>
    </xdr:from>
    <xdr:to>
      <xdr:col>29</xdr:col>
      <xdr:colOff>146050</xdr:colOff>
      <xdr:row>37</xdr:row>
      <xdr:rowOff>152400</xdr:rowOff>
    </xdr:to>
    <xdr:graphicFrame macro="">
      <xdr:nvGraphicFramePr>
        <xdr:cNvPr id="2" name="Ternary diagram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33</xdr:col>
      <xdr:colOff>171450</xdr:colOff>
      <xdr:row>5</xdr:row>
      <xdr:rowOff>133350</xdr:rowOff>
    </xdr:from>
    <xdr:to>
      <xdr:col>46</xdr:col>
      <xdr:colOff>171450</xdr:colOff>
      <xdr:row>30</xdr:row>
      <xdr:rowOff>171450</xdr:rowOff>
    </xdr:to>
    <xdr:graphicFrame macro="">
      <xdr:nvGraphicFramePr>
        <xdr:cNvPr id="3" name="Ternary diagram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0.29728</cdr:x>
      <cdr:y>0.01984</cdr:y>
    </cdr:from>
    <cdr:to>
      <cdr:x>0.4367</cdr:x>
      <cdr:y>0.1289</cdr:y>
    </cdr:to>
    <cdr:sp macro="" textlink="">
      <cdr:nvSpPr>
        <cdr:cNvPr id="12" name="TextBox 11"/>
        <cdr:cNvSpPr txBox="1"/>
      </cdr:nvSpPr>
      <cdr:spPr>
        <a:xfrm xmlns:a="http://schemas.openxmlformats.org/drawingml/2006/main">
          <a:off x="2355850" y="96268"/>
          <a:ext cx="1104900" cy="52909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en-ZA" sz="2400" b="1" baseline="0"/>
            <a:t>Silica</a:t>
          </a:r>
        </a:p>
        <a:p xmlns:a="http://schemas.openxmlformats.org/drawingml/2006/main">
          <a:endParaRPr lang="en-ZA" sz="2400" b="1"/>
        </a:p>
      </cdr:txBody>
    </cdr:sp>
  </cdr:relSizeAnchor>
  <cdr:relSizeAnchor xmlns:cdr="http://schemas.openxmlformats.org/drawingml/2006/chartDrawing">
    <cdr:from>
      <cdr:x>0.01005</cdr:x>
      <cdr:y>0.89869</cdr:y>
    </cdr:from>
    <cdr:to>
      <cdr:x>0.7524</cdr:x>
      <cdr:y>1</cdr:y>
    </cdr:to>
    <cdr:sp macro="" textlink="">
      <cdr:nvSpPr>
        <cdr:cNvPr id="13" name="TextBox 12"/>
        <cdr:cNvSpPr txBox="1"/>
      </cdr:nvSpPr>
      <cdr:spPr>
        <a:xfrm xmlns:a="http://schemas.openxmlformats.org/drawingml/2006/main">
          <a:off x="79651" y="4359905"/>
          <a:ext cx="5882999" cy="49149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ZA" sz="2400" b="1"/>
            <a:t>Borax                                                  Waterglass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0.32372</cdr:x>
      <cdr:y>0.01199</cdr:y>
    </cdr:from>
    <cdr:to>
      <cdr:x>0.41026</cdr:x>
      <cdr:y>0.12105</cdr:y>
    </cdr:to>
    <cdr:sp macro="" textlink="">
      <cdr:nvSpPr>
        <cdr:cNvPr id="12" name="TextBox 11"/>
        <cdr:cNvSpPr txBox="1"/>
      </cdr:nvSpPr>
      <cdr:spPr>
        <a:xfrm xmlns:a="http://schemas.openxmlformats.org/drawingml/2006/main">
          <a:off x="2565399" y="58016"/>
          <a:ext cx="685801" cy="52770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en-ZA" sz="2400" b="1" baseline="0"/>
            <a:t>Ni</a:t>
          </a:r>
        </a:p>
        <a:p xmlns:a="http://schemas.openxmlformats.org/drawingml/2006/main">
          <a:endParaRPr lang="en-ZA" sz="2400" b="1"/>
        </a:p>
      </cdr:txBody>
    </cdr:sp>
  </cdr:relSizeAnchor>
  <cdr:relSizeAnchor xmlns:cdr="http://schemas.openxmlformats.org/drawingml/2006/chartDrawing">
    <cdr:from>
      <cdr:x>0.03091</cdr:x>
      <cdr:y>0.89869</cdr:y>
    </cdr:from>
    <cdr:to>
      <cdr:x>0.75884</cdr:x>
      <cdr:y>1</cdr:y>
    </cdr:to>
    <cdr:sp macro="" textlink="">
      <cdr:nvSpPr>
        <cdr:cNvPr id="13" name="TextBox 12"/>
        <cdr:cNvSpPr txBox="1"/>
      </cdr:nvSpPr>
      <cdr:spPr>
        <a:xfrm xmlns:a="http://schemas.openxmlformats.org/drawingml/2006/main">
          <a:off x="244981" y="4337075"/>
          <a:ext cx="5768659" cy="4889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ZA" sz="2400" b="1"/>
            <a:t>NiO                                                                Al</a:t>
          </a:r>
        </a:p>
      </cdr:txBody>
    </cdr:sp>
  </cdr:relSizeAnchor>
  <cdr:relSizeAnchor xmlns:cdr="http://schemas.openxmlformats.org/drawingml/2006/chartDrawing">
    <cdr:from>
      <cdr:x>0.40224</cdr:x>
      <cdr:y>0.14698</cdr:y>
    </cdr:from>
    <cdr:to>
      <cdr:x>0.63141</cdr:x>
      <cdr:y>0.46194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3187700" y="711200"/>
          <a:ext cx="1816100" cy="1524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ZA" sz="2400" b="1"/>
            <a:t>AlNi</a:t>
          </a:r>
          <a:r>
            <a:rPr lang="en-ZA" sz="2400" b="1" baseline="-25000"/>
            <a:t>3</a:t>
          </a:r>
          <a:endParaRPr lang="en-ZA" sz="2400" b="1"/>
        </a:p>
        <a:p xmlns:a="http://schemas.openxmlformats.org/drawingml/2006/main">
          <a:endParaRPr lang="en-ZA" sz="2400" b="1"/>
        </a:p>
        <a:p xmlns:a="http://schemas.openxmlformats.org/drawingml/2006/main">
          <a:r>
            <a:rPr lang="en-ZA" sz="2400" b="1"/>
            <a:t>     </a:t>
          </a:r>
          <a:r>
            <a:rPr lang="en-ZA" sz="800" b="1"/>
            <a:t>  </a:t>
          </a:r>
          <a:r>
            <a:rPr lang="en-ZA" sz="2400" b="1"/>
            <a:t>AlNi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131"/>
  <sheetViews>
    <sheetView tabSelected="1" zoomScale="50" zoomScaleNormal="50" workbookViewId="0">
      <selection activeCell="W9" sqref="W9"/>
    </sheetView>
  </sheetViews>
  <sheetFormatPr defaultRowHeight="15" x14ac:dyDescent="0.25"/>
  <cols>
    <col min="2" max="8" width="9.140625" customWidth="1"/>
    <col min="10" max="18" width="9.140625" style="21"/>
  </cols>
  <sheetData>
    <row r="1" spans="1:21" x14ac:dyDescent="0.25">
      <c r="B1" s="2"/>
    </row>
    <row r="2" spans="1:21" ht="18.75" x14ac:dyDescent="0.3">
      <c r="B2" s="24" t="s">
        <v>25</v>
      </c>
    </row>
    <row r="3" spans="1:21" ht="15.75" x14ac:dyDescent="0.25">
      <c r="B3" s="33" t="s">
        <v>20</v>
      </c>
      <c r="C3" t="s">
        <v>21</v>
      </c>
      <c r="L3" s="62" t="s">
        <v>28</v>
      </c>
      <c r="M3" s="62" t="s">
        <v>29</v>
      </c>
      <c r="N3" s="62" t="s">
        <v>30</v>
      </c>
      <c r="R3" s="49" t="s">
        <v>26</v>
      </c>
      <c r="S3" s="50" t="s">
        <v>27</v>
      </c>
      <c r="T3" s="50" t="s">
        <v>28</v>
      </c>
    </row>
    <row r="4" spans="1:21" x14ac:dyDescent="0.25">
      <c r="B4" s="33"/>
      <c r="K4" s="65" t="s">
        <v>0</v>
      </c>
      <c r="L4" s="63">
        <v>0.16</v>
      </c>
      <c r="M4" s="63">
        <v>0.5</v>
      </c>
      <c r="N4" s="63">
        <v>0.34</v>
      </c>
      <c r="Q4" s="65" t="s">
        <v>0</v>
      </c>
      <c r="R4" s="51">
        <v>11.800000000000004</v>
      </c>
      <c r="S4" s="51">
        <v>58.8</v>
      </c>
      <c r="T4" s="51">
        <v>29.4</v>
      </c>
      <c r="U4" s="66">
        <f>SUM(R4:T4)</f>
        <v>100</v>
      </c>
    </row>
    <row r="5" spans="1:21" x14ac:dyDescent="0.25">
      <c r="B5" s="33"/>
      <c r="K5" s="65" t="s">
        <v>1</v>
      </c>
      <c r="L5" s="63">
        <v>0.182</v>
      </c>
      <c r="M5" s="63">
        <v>0.56799999999999995</v>
      </c>
      <c r="N5" s="63">
        <v>0.25</v>
      </c>
      <c r="Q5" s="65" t="s">
        <v>1</v>
      </c>
      <c r="R5" s="51">
        <v>13.200000000000003</v>
      </c>
      <c r="S5" s="51">
        <v>65.8</v>
      </c>
      <c r="T5" s="51">
        <v>21</v>
      </c>
      <c r="U5" s="66">
        <f t="shared" ref="U5:U12" si="0">SUM(R5:T5)</f>
        <v>100</v>
      </c>
    </row>
    <row r="6" spans="1:21" x14ac:dyDescent="0.25">
      <c r="K6" s="65" t="s">
        <v>2</v>
      </c>
      <c r="L6" s="63">
        <v>0.21</v>
      </c>
      <c r="M6" s="63">
        <v>0.65799999999999992</v>
      </c>
      <c r="N6" s="63">
        <v>0.13200000000000001</v>
      </c>
      <c r="Q6" s="65" t="s">
        <v>2</v>
      </c>
      <c r="R6" s="51">
        <v>34</v>
      </c>
      <c r="S6" s="51">
        <v>50</v>
      </c>
      <c r="T6" s="51">
        <v>16</v>
      </c>
      <c r="U6" s="66">
        <f t="shared" si="0"/>
        <v>100</v>
      </c>
    </row>
    <row r="7" spans="1:21" ht="15.75" x14ac:dyDescent="0.25">
      <c r="B7" s="3" t="s">
        <v>8</v>
      </c>
      <c r="C7" s="3" t="s">
        <v>9</v>
      </c>
      <c r="D7" s="3" t="s">
        <v>10</v>
      </c>
      <c r="E7" s="2"/>
      <c r="F7" s="2"/>
      <c r="K7" s="65" t="s">
        <v>31</v>
      </c>
      <c r="L7" s="64">
        <v>0.22</v>
      </c>
      <c r="M7" s="64">
        <v>0.43799999999999994</v>
      </c>
      <c r="N7" s="64">
        <v>0.34200000000000003</v>
      </c>
      <c r="Q7" s="65" t="s">
        <v>31</v>
      </c>
      <c r="R7" s="51">
        <v>31.200000000000003</v>
      </c>
      <c r="S7" s="51">
        <v>45.8</v>
      </c>
      <c r="T7" s="51">
        <v>23</v>
      </c>
      <c r="U7" s="66">
        <f t="shared" si="0"/>
        <v>100</v>
      </c>
    </row>
    <row r="8" spans="1:21" ht="15.75" x14ac:dyDescent="0.25">
      <c r="B8" s="49" t="s">
        <v>26</v>
      </c>
      <c r="C8" s="50" t="s">
        <v>27</v>
      </c>
      <c r="D8" s="50" t="s">
        <v>28</v>
      </c>
      <c r="K8" s="65" t="s">
        <v>32</v>
      </c>
      <c r="L8" s="63">
        <v>0.23</v>
      </c>
      <c r="M8" s="63">
        <v>0.45799999999999996</v>
      </c>
      <c r="N8" s="63">
        <v>0.312</v>
      </c>
      <c r="Q8" s="65" t="s">
        <v>32</v>
      </c>
      <c r="R8" s="52">
        <v>25.799999999999997</v>
      </c>
      <c r="S8" s="53">
        <v>51.6</v>
      </c>
      <c r="T8" s="54">
        <v>22.6</v>
      </c>
      <c r="U8" s="66">
        <f t="shared" si="0"/>
        <v>100</v>
      </c>
    </row>
    <row r="9" spans="1:21" ht="15.75" x14ac:dyDescent="0.25">
      <c r="B9" t="s">
        <v>11</v>
      </c>
      <c r="K9" s="65" t="s">
        <v>33</v>
      </c>
      <c r="L9" s="64">
        <v>0.23800000000000002</v>
      </c>
      <c r="M9" s="64">
        <v>0.47600000000000003</v>
      </c>
      <c r="N9" s="64">
        <v>0.28600000000000003</v>
      </c>
      <c r="Q9" s="65" t="s">
        <v>33</v>
      </c>
      <c r="R9" s="55">
        <v>16</v>
      </c>
      <c r="S9" s="56">
        <v>50</v>
      </c>
      <c r="T9" s="57">
        <v>34</v>
      </c>
      <c r="U9" s="66">
        <f t="shared" si="0"/>
        <v>100</v>
      </c>
    </row>
    <row r="10" spans="1:21" x14ac:dyDescent="0.25">
      <c r="B10" t="s">
        <v>13</v>
      </c>
      <c r="K10" s="65" t="s">
        <v>34</v>
      </c>
      <c r="L10" s="63">
        <v>0.25800000000000001</v>
      </c>
      <c r="M10" s="63">
        <v>0.51600000000000001</v>
      </c>
      <c r="N10" s="63">
        <v>0.22600000000000001</v>
      </c>
      <c r="Q10" s="65" t="s">
        <v>34</v>
      </c>
      <c r="R10" s="55">
        <v>23.000000000000004</v>
      </c>
      <c r="S10" s="56">
        <v>45.8</v>
      </c>
      <c r="T10" s="57">
        <v>31.2</v>
      </c>
      <c r="U10" s="66">
        <f t="shared" si="0"/>
        <v>100</v>
      </c>
    </row>
    <row r="11" spans="1:21" x14ac:dyDescent="0.25">
      <c r="B11" t="s">
        <v>12</v>
      </c>
      <c r="K11" s="65" t="s">
        <v>35</v>
      </c>
      <c r="L11" s="63">
        <v>0.29399999999999998</v>
      </c>
      <c r="M11" s="63">
        <v>0.58799999999999997</v>
      </c>
      <c r="N11" s="63">
        <v>0.11800000000000001</v>
      </c>
      <c r="Q11" s="65" t="s">
        <v>35</v>
      </c>
      <c r="R11" s="58">
        <v>18.200000000000003</v>
      </c>
      <c r="S11" s="59">
        <v>56.8</v>
      </c>
      <c r="T11" s="60">
        <v>25</v>
      </c>
      <c r="U11" s="66">
        <f t="shared" si="0"/>
        <v>100</v>
      </c>
    </row>
    <row r="12" spans="1:21" x14ac:dyDescent="0.25">
      <c r="K12" s="65" t="s">
        <v>36</v>
      </c>
      <c r="Q12" s="65" t="s">
        <v>36</v>
      </c>
      <c r="R12" s="61">
        <v>23</v>
      </c>
      <c r="S12" s="61">
        <v>45.946666666666673</v>
      </c>
      <c r="T12" s="61">
        <v>31.053333333333327</v>
      </c>
      <c r="U12" s="66">
        <f t="shared" si="0"/>
        <v>100</v>
      </c>
    </row>
    <row r="13" spans="1:21" x14ac:dyDescent="0.25">
      <c r="A13" s="28" t="s">
        <v>14</v>
      </c>
      <c r="B13" s="28"/>
      <c r="C13" s="25"/>
      <c r="D13" s="25"/>
      <c r="E13" s="27"/>
      <c r="F13" s="25"/>
      <c r="G13" s="25"/>
      <c r="H13" s="25"/>
      <c r="I13" s="25"/>
      <c r="S13" s="21"/>
    </row>
    <row r="14" spans="1:21" ht="15.75" x14ac:dyDescent="0.25">
      <c r="A14" s="25"/>
      <c r="B14" s="49" t="s">
        <v>26</v>
      </c>
      <c r="C14" s="50" t="s">
        <v>27</v>
      </c>
      <c r="D14" s="50" t="s">
        <v>28</v>
      </c>
      <c r="E14" s="27"/>
      <c r="F14" s="29"/>
      <c r="G14" s="31" t="s">
        <v>3</v>
      </c>
      <c r="H14" s="31" t="s">
        <v>4</v>
      </c>
      <c r="I14" s="44"/>
      <c r="L14" s="21" t="s">
        <v>28</v>
      </c>
      <c r="M14" s="21" t="s">
        <v>29</v>
      </c>
      <c r="N14" s="21" t="s">
        <v>30</v>
      </c>
      <c r="R14" s="49" t="s">
        <v>26</v>
      </c>
      <c r="S14" s="50" t="s">
        <v>27</v>
      </c>
      <c r="T14" s="50" t="s">
        <v>28</v>
      </c>
    </row>
    <row r="15" spans="1:21" x14ac:dyDescent="0.25">
      <c r="A15" s="25"/>
      <c r="B15" s="11">
        <f>100-C15-D15</f>
        <v>11.800000000000004</v>
      </c>
      <c r="C15" s="13">
        <f>S4</f>
        <v>58.8</v>
      </c>
      <c r="D15" s="13">
        <f>T4</f>
        <v>29.4</v>
      </c>
      <c r="E15" s="27"/>
      <c r="F15" s="27"/>
      <c r="G15" s="26">
        <f>IF(C15="", "", C15 +D15/2)</f>
        <v>73.5</v>
      </c>
      <c r="H15" s="26">
        <f>IF(D15="", "", SQRT(3)/2*D15)</f>
        <v>25.461146871262493</v>
      </c>
      <c r="I15" s="25"/>
      <c r="K15" s="21" t="s">
        <v>0</v>
      </c>
      <c r="L15" s="67">
        <v>0.16</v>
      </c>
      <c r="M15" s="67">
        <v>0.5</v>
      </c>
      <c r="N15" s="67">
        <v>0.34</v>
      </c>
      <c r="Q15" s="21" t="str">
        <f>Q4</f>
        <v>A</v>
      </c>
      <c r="R15" s="67">
        <f>R4/U4</f>
        <v>0.11800000000000005</v>
      </c>
      <c r="S15" s="67">
        <f>S4/U4</f>
        <v>0.58799999999999997</v>
      </c>
      <c r="T15" s="67">
        <f>T4/U4</f>
        <v>0.29399999999999998</v>
      </c>
    </row>
    <row r="16" spans="1:21" x14ac:dyDescent="0.25">
      <c r="A16" s="25"/>
      <c r="B16" s="11">
        <f t="shared" ref="B16:B21" si="1">100-C16-D16</f>
        <v>13.200000000000003</v>
      </c>
      <c r="C16" s="13">
        <f t="shared" ref="C16:D16" si="2">S5</f>
        <v>65.8</v>
      </c>
      <c r="D16" s="13">
        <f t="shared" si="2"/>
        <v>21</v>
      </c>
      <c r="E16" s="27"/>
      <c r="F16" s="27"/>
      <c r="G16" s="26">
        <f t="shared" ref="G16:G20" si="3">IF(C16="", "", C16 +D16/2)</f>
        <v>76.3</v>
      </c>
      <c r="H16" s="26">
        <f t="shared" ref="H16:H20" si="4">IF(D16="", "", SQRT(3)/2*D16)</f>
        <v>18.186533479473212</v>
      </c>
      <c r="I16" s="25"/>
      <c r="K16" s="21" t="s">
        <v>1</v>
      </c>
      <c r="L16" s="67">
        <v>0.21</v>
      </c>
      <c r="M16" s="67">
        <v>0.65799999999999992</v>
      </c>
      <c r="N16" s="67">
        <v>0.13200000000000003</v>
      </c>
      <c r="Q16" s="21" t="str">
        <f t="shared" ref="Q16:Q23" si="5">Q5</f>
        <v>B</v>
      </c>
      <c r="R16" s="67">
        <f t="shared" ref="R16:R23" si="6">R5/U5</f>
        <v>0.13200000000000003</v>
      </c>
      <c r="S16" s="67">
        <f t="shared" ref="S16:S23" si="7">S5/U5</f>
        <v>0.65799999999999992</v>
      </c>
      <c r="T16" s="67">
        <f t="shared" ref="T16:T23" si="8">T5/U5</f>
        <v>0.21</v>
      </c>
    </row>
    <row r="17" spans="1:20" x14ac:dyDescent="0.25">
      <c r="A17" s="25"/>
      <c r="B17" s="11">
        <f t="shared" si="1"/>
        <v>34</v>
      </c>
      <c r="C17" s="13">
        <f t="shared" ref="C17:D17" si="9">S6</f>
        <v>50</v>
      </c>
      <c r="D17" s="13">
        <f t="shared" si="9"/>
        <v>16</v>
      </c>
      <c r="E17" s="27"/>
      <c r="F17" s="27"/>
      <c r="G17" s="26">
        <f t="shared" si="3"/>
        <v>58</v>
      </c>
      <c r="H17" s="26">
        <f t="shared" si="4"/>
        <v>13.856406460551018</v>
      </c>
      <c r="I17" s="25"/>
      <c r="K17" s="21" t="s">
        <v>2</v>
      </c>
      <c r="L17" s="67">
        <v>0.22600000000000001</v>
      </c>
      <c r="M17" s="67">
        <v>0.51600000000000001</v>
      </c>
      <c r="N17" s="67">
        <v>0.25799999999999995</v>
      </c>
      <c r="Q17" s="21" t="str">
        <f t="shared" si="5"/>
        <v>C</v>
      </c>
      <c r="R17" s="67">
        <f t="shared" si="6"/>
        <v>0.34</v>
      </c>
      <c r="S17" s="67">
        <f t="shared" si="7"/>
        <v>0.5</v>
      </c>
      <c r="T17" s="67">
        <f t="shared" si="8"/>
        <v>0.16</v>
      </c>
    </row>
    <row r="18" spans="1:20" x14ac:dyDescent="0.25">
      <c r="A18" s="25"/>
      <c r="B18" s="11">
        <f t="shared" si="1"/>
        <v>31.200000000000003</v>
      </c>
      <c r="C18" s="13">
        <f t="shared" ref="C18:D18" si="10">S7</f>
        <v>45.8</v>
      </c>
      <c r="D18" s="13">
        <f t="shared" si="10"/>
        <v>23</v>
      </c>
      <c r="E18" s="27"/>
      <c r="F18" s="27"/>
      <c r="G18" s="26">
        <f t="shared" si="3"/>
        <v>57.3</v>
      </c>
      <c r="H18" s="26">
        <f t="shared" si="4"/>
        <v>19.918584287042087</v>
      </c>
      <c r="I18" s="25"/>
      <c r="K18" s="21" t="s">
        <v>31</v>
      </c>
      <c r="L18" s="67">
        <v>0.23</v>
      </c>
      <c r="M18" s="67">
        <v>0.45799999999999996</v>
      </c>
      <c r="N18" s="67">
        <v>0.31200000000000006</v>
      </c>
      <c r="Q18" s="21" t="str">
        <f t="shared" si="5"/>
        <v>D</v>
      </c>
      <c r="R18" s="67">
        <f t="shared" si="6"/>
        <v>0.31200000000000006</v>
      </c>
      <c r="S18" s="67">
        <f t="shared" si="7"/>
        <v>0.45799999999999996</v>
      </c>
      <c r="T18" s="67">
        <f t="shared" si="8"/>
        <v>0.23</v>
      </c>
    </row>
    <row r="19" spans="1:20" x14ac:dyDescent="0.25">
      <c r="A19" s="25"/>
      <c r="B19" s="11">
        <f t="shared" si="1"/>
        <v>25.799999999999997</v>
      </c>
      <c r="C19" s="13">
        <f t="shared" ref="C19:D19" si="11">S8</f>
        <v>51.6</v>
      </c>
      <c r="D19" s="13">
        <f t="shared" si="11"/>
        <v>22.6</v>
      </c>
      <c r="E19" s="27"/>
      <c r="F19" s="27"/>
      <c r="G19" s="26">
        <f t="shared" si="3"/>
        <v>62.900000000000006</v>
      </c>
      <c r="H19" s="26">
        <f t="shared" si="4"/>
        <v>19.572174125528313</v>
      </c>
      <c r="I19" s="25"/>
      <c r="K19" s="21" t="s">
        <v>32</v>
      </c>
      <c r="L19" s="67">
        <v>0.25</v>
      </c>
      <c r="M19" s="67">
        <v>0.56799999999999995</v>
      </c>
      <c r="N19" s="67">
        <v>0.18200000000000002</v>
      </c>
      <c r="Q19" s="21" t="str">
        <f t="shared" si="5"/>
        <v>E</v>
      </c>
      <c r="R19" s="67">
        <f t="shared" si="6"/>
        <v>0.25799999999999995</v>
      </c>
      <c r="S19" s="67">
        <f t="shared" si="7"/>
        <v>0.51600000000000001</v>
      </c>
      <c r="T19" s="67">
        <f t="shared" si="8"/>
        <v>0.22600000000000001</v>
      </c>
    </row>
    <row r="20" spans="1:20" x14ac:dyDescent="0.25">
      <c r="A20" s="25"/>
      <c r="B20" s="11">
        <f t="shared" si="1"/>
        <v>16</v>
      </c>
      <c r="C20" s="13">
        <f t="shared" ref="C20:D20" si="12">S9</f>
        <v>50</v>
      </c>
      <c r="D20" s="13">
        <f t="shared" si="12"/>
        <v>34</v>
      </c>
      <c r="E20" s="27"/>
      <c r="F20" s="27"/>
      <c r="G20" s="26">
        <f t="shared" si="3"/>
        <v>67</v>
      </c>
      <c r="H20" s="26">
        <f t="shared" si="4"/>
        <v>29.444863728670914</v>
      </c>
      <c r="I20" s="25"/>
      <c r="K20" s="21" t="s">
        <v>33</v>
      </c>
      <c r="L20" s="67">
        <v>0.29399999999999998</v>
      </c>
      <c r="M20" s="67">
        <v>0.58799999999999997</v>
      </c>
      <c r="N20" s="67">
        <v>0.11800000000000005</v>
      </c>
      <c r="Q20" s="21" t="str">
        <f t="shared" si="5"/>
        <v>F</v>
      </c>
      <c r="R20" s="67">
        <f t="shared" si="6"/>
        <v>0.16</v>
      </c>
      <c r="S20" s="67">
        <f t="shared" si="7"/>
        <v>0.5</v>
      </c>
      <c r="T20" s="67">
        <f t="shared" si="8"/>
        <v>0.34</v>
      </c>
    </row>
    <row r="21" spans="1:20" x14ac:dyDescent="0.25">
      <c r="A21" s="25"/>
      <c r="B21" s="11">
        <f t="shared" si="1"/>
        <v>23.000000000000004</v>
      </c>
      <c r="C21" s="13">
        <f t="shared" ref="C21:D21" si="13">S10</f>
        <v>45.8</v>
      </c>
      <c r="D21" s="13">
        <f t="shared" si="13"/>
        <v>31.2</v>
      </c>
      <c r="E21" s="27"/>
      <c r="F21" s="27"/>
      <c r="G21" s="26">
        <f t="shared" ref="G21:G39" si="14">IF(C21="", "", C21 +D21/2)</f>
        <v>61.4</v>
      </c>
      <c r="H21" s="26">
        <f t="shared" ref="H21:H39" si="15">IF(D21="", "", SQRT(3)/2*D21)</f>
        <v>27.019992598074484</v>
      </c>
      <c r="I21" s="25"/>
      <c r="K21" s="21" t="s">
        <v>34</v>
      </c>
      <c r="L21" s="67">
        <v>0.31053333333333327</v>
      </c>
      <c r="M21" s="67">
        <v>0.45946666666666675</v>
      </c>
      <c r="N21" s="67">
        <v>0.23</v>
      </c>
      <c r="Q21" s="21" t="str">
        <f t="shared" si="5"/>
        <v>G</v>
      </c>
      <c r="R21" s="67">
        <f t="shared" si="6"/>
        <v>0.23000000000000004</v>
      </c>
      <c r="S21" s="67">
        <f t="shared" si="7"/>
        <v>0.45799999999999996</v>
      </c>
      <c r="T21" s="67">
        <f t="shared" si="8"/>
        <v>0.312</v>
      </c>
    </row>
    <row r="22" spans="1:20" x14ac:dyDescent="0.25">
      <c r="A22" s="25"/>
      <c r="B22" s="11">
        <f t="shared" ref="B22:B23" si="16">100-C22-D22</f>
        <v>18.200000000000003</v>
      </c>
      <c r="C22" s="13">
        <f t="shared" ref="C22:D22" si="17">S11</f>
        <v>56.8</v>
      </c>
      <c r="D22" s="13">
        <f t="shared" si="17"/>
        <v>25</v>
      </c>
      <c r="E22" s="27"/>
      <c r="F22" s="27"/>
      <c r="G22" s="26">
        <f t="shared" si="14"/>
        <v>69.3</v>
      </c>
      <c r="H22" s="26">
        <f t="shared" si="15"/>
        <v>21.650635094610966</v>
      </c>
      <c r="I22" s="25"/>
      <c r="K22" s="21" t="s">
        <v>35</v>
      </c>
      <c r="L22" s="67">
        <v>0.312</v>
      </c>
      <c r="M22" s="67">
        <v>0.45799999999999996</v>
      </c>
      <c r="N22" s="67">
        <v>0.23000000000000004</v>
      </c>
      <c r="Q22" s="21" t="str">
        <f t="shared" si="5"/>
        <v>H</v>
      </c>
      <c r="R22" s="67">
        <f t="shared" si="6"/>
        <v>0.18200000000000002</v>
      </c>
      <c r="S22" s="67">
        <f t="shared" si="7"/>
        <v>0.56799999999999995</v>
      </c>
      <c r="T22" s="67">
        <f t="shared" si="8"/>
        <v>0.25</v>
      </c>
    </row>
    <row r="23" spans="1:20" x14ac:dyDescent="0.25">
      <c r="A23" s="25"/>
      <c r="B23" s="11">
        <f t="shared" si="16"/>
        <v>23</v>
      </c>
      <c r="C23" s="13">
        <f t="shared" ref="C23:D23" si="18">S12</f>
        <v>45.946666666666673</v>
      </c>
      <c r="D23" s="13">
        <f t="shared" si="18"/>
        <v>31.053333333333327</v>
      </c>
      <c r="E23" s="27"/>
      <c r="F23" s="27"/>
      <c r="G23" s="26">
        <f t="shared" ref="G23" si="19">IF(C23="", "", C23 +D23/2)</f>
        <v>61.473333333333336</v>
      </c>
      <c r="H23" s="26">
        <f t="shared" ref="H23" si="20">IF(D23="", "", SQRT(3)/2*D23)</f>
        <v>26.892975538852763</v>
      </c>
      <c r="I23" s="25"/>
      <c r="K23" s="21" t="s">
        <v>36</v>
      </c>
      <c r="L23" s="67">
        <v>0.34</v>
      </c>
      <c r="M23" s="67">
        <v>0.5</v>
      </c>
      <c r="N23" s="67">
        <v>0.16</v>
      </c>
      <c r="Q23" s="21" t="str">
        <f t="shared" si="5"/>
        <v>I</v>
      </c>
      <c r="R23" s="67">
        <f t="shared" si="6"/>
        <v>0.23</v>
      </c>
      <c r="S23" s="67">
        <f t="shared" si="7"/>
        <v>0.45946666666666675</v>
      </c>
      <c r="T23" s="67">
        <f t="shared" si="8"/>
        <v>0.31053333333333327</v>
      </c>
    </row>
    <row r="24" spans="1:20" x14ac:dyDescent="0.25">
      <c r="A24" s="25"/>
      <c r="B24" s="11"/>
      <c r="C24" s="5"/>
      <c r="D24" s="5"/>
      <c r="E24" s="27"/>
      <c r="F24" s="27"/>
      <c r="G24" s="26"/>
      <c r="H24" s="26"/>
      <c r="I24" s="25"/>
      <c r="S24" s="21"/>
    </row>
    <row r="25" spans="1:20" x14ac:dyDescent="0.25">
      <c r="A25" s="25"/>
      <c r="B25" s="11"/>
      <c r="C25" s="5"/>
      <c r="D25" s="5"/>
      <c r="E25" s="27"/>
      <c r="F25" s="27"/>
      <c r="G25" s="26" t="str">
        <f t="shared" si="14"/>
        <v/>
      </c>
      <c r="H25" s="26" t="str">
        <f t="shared" si="15"/>
        <v/>
      </c>
      <c r="I25" s="25"/>
      <c r="S25" s="21"/>
    </row>
    <row r="26" spans="1:20" x14ac:dyDescent="0.25">
      <c r="A26" s="25"/>
      <c r="B26" s="11"/>
      <c r="C26" s="5"/>
      <c r="D26" s="5"/>
      <c r="E26" s="27"/>
      <c r="F26" s="27"/>
      <c r="G26" s="26" t="str">
        <f t="shared" si="14"/>
        <v/>
      </c>
      <c r="H26" s="26" t="str">
        <f t="shared" si="15"/>
        <v/>
      </c>
      <c r="I26" s="25"/>
      <c r="S26" s="21"/>
    </row>
    <row r="27" spans="1:20" x14ac:dyDescent="0.25">
      <c r="A27" s="25"/>
      <c r="B27" s="11"/>
      <c r="C27" s="5"/>
      <c r="D27" s="5"/>
      <c r="E27" s="27"/>
      <c r="F27" s="27"/>
      <c r="G27" s="26" t="str">
        <f t="shared" si="14"/>
        <v/>
      </c>
      <c r="H27" s="26" t="str">
        <f t="shared" si="15"/>
        <v/>
      </c>
      <c r="I27" s="25"/>
      <c r="S27" s="21"/>
    </row>
    <row r="28" spans="1:20" x14ac:dyDescent="0.25">
      <c r="A28" s="25"/>
      <c r="B28" s="11"/>
      <c r="C28" s="5"/>
      <c r="D28" s="5"/>
      <c r="E28" s="27"/>
      <c r="F28" s="27"/>
      <c r="G28" s="26" t="str">
        <f t="shared" si="14"/>
        <v/>
      </c>
      <c r="H28" s="26" t="str">
        <f t="shared" si="15"/>
        <v/>
      </c>
      <c r="I28" s="25"/>
      <c r="S28" s="21"/>
    </row>
    <row r="29" spans="1:20" x14ac:dyDescent="0.25">
      <c r="A29" s="25"/>
      <c r="B29" s="11"/>
      <c r="C29" s="5"/>
      <c r="D29" s="5"/>
      <c r="E29" s="27"/>
      <c r="F29" s="27"/>
      <c r="G29" s="26" t="str">
        <f t="shared" si="14"/>
        <v/>
      </c>
      <c r="H29" s="26" t="str">
        <f t="shared" si="15"/>
        <v/>
      </c>
      <c r="I29" s="25"/>
      <c r="S29" s="21"/>
    </row>
    <row r="30" spans="1:20" x14ac:dyDescent="0.25">
      <c r="A30" s="25"/>
      <c r="B30" s="11"/>
      <c r="C30" s="5"/>
      <c r="D30" s="5"/>
      <c r="E30" s="27"/>
      <c r="F30" s="27"/>
      <c r="G30" s="26" t="str">
        <f t="shared" si="14"/>
        <v/>
      </c>
      <c r="H30" s="26" t="str">
        <f t="shared" si="15"/>
        <v/>
      </c>
      <c r="I30" s="25"/>
      <c r="S30" s="21"/>
    </row>
    <row r="31" spans="1:20" x14ac:dyDescent="0.25">
      <c r="A31" s="25"/>
      <c r="B31" s="11"/>
      <c r="C31" s="5"/>
      <c r="D31" s="5"/>
      <c r="E31" s="27"/>
      <c r="F31" s="27"/>
      <c r="G31" s="26" t="str">
        <f t="shared" si="14"/>
        <v/>
      </c>
      <c r="H31" s="26" t="str">
        <f t="shared" si="15"/>
        <v/>
      </c>
      <c r="I31" s="25"/>
      <c r="S31" s="21"/>
    </row>
    <row r="32" spans="1:20" x14ac:dyDescent="0.25">
      <c r="A32" s="25"/>
      <c r="B32" s="11"/>
      <c r="C32" s="48"/>
      <c r="D32" s="48"/>
      <c r="E32" s="27"/>
      <c r="F32" s="27"/>
      <c r="G32" s="26" t="str">
        <f t="shared" si="14"/>
        <v/>
      </c>
      <c r="H32" s="26" t="str">
        <f t="shared" si="15"/>
        <v/>
      </c>
      <c r="I32" s="25"/>
      <c r="S32" s="21"/>
    </row>
    <row r="33" spans="1:31" x14ac:dyDescent="0.25">
      <c r="A33" s="25"/>
      <c r="B33" s="11"/>
      <c r="C33" s="11"/>
      <c r="D33" s="11"/>
      <c r="E33" s="27"/>
      <c r="F33" s="27"/>
      <c r="G33" s="26" t="str">
        <f t="shared" si="14"/>
        <v/>
      </c>
      <c r="H33" s="26" t="str">
        <f t="shared" si="15"/>
        <v/>
      </c>
      <c r="I33" s="25"/>
      <c r="S33" s="21"/>
    </row>
    <row r="34" spans="1:31" x14ac:dyDescent="0.25">
      <c r="A34" s="25"/>
      <c r="B34" s="11"/>
      <c r="C34" s="5"/>
      <c r="D34" s="5"/>
      <c r="E34" s="27"/>
      <c r="F34" s="27"/>
      <c r="G34" s="26" t="str">
        <f t="shared" si="14"/>
        <v/>
      </c>
      <c r="H34" s="26" t="str">
        <f t="shared" si="15"/>
        <v/>
      </c>
      <c r="I34" s="25"/>
      <c r="S34" s="21"/>
    </row>
    <row r="35" spans="1:31" x14ac:dyDescent="0.25">
      <c r="A35" s="25"/>
      <c r="B35" s="11"/>
      <c r="C35" s="5"/>
      <c r="D35" s="5"/>
      <c r="E35" s="27"/>
      <c r="F35" s="27"/>
      <c r="G35" s="26" t="str">
        <f t="shared" si="14"/>
        <v/>
      </c>
      <c r="H35" s="26" t="str">
        <f t="shared" si="15"/>
        <v/>
      </c>
      <c r="I35" s="25"/>
      <c r="S35" s="21"/>
    </row>
    <row r="36" spans="1:31" x14ac:dyDescent="0.25">
      <c r="A36" s="25"/>
      <c r="B36" s="11"/>
      <c r="C36" s="5"/>
      <c r="D36" s="5"/>
      <c r="E36" s="27"/>
      <c r="F36" s="27"/>
      <c r="G36" s="26" t="str">
        <f t="shared" si="14"/>
        <v/>
      </c>
      <c r="H36" s="26" t="str">
        <f t="shared" si="15"/>
        <v/>
      </c>
      <c r="I36" s="25"/>
      <c r="S36" s="21"/>
    </row>
    <row r="37" spans="1:31" x14ac:dyDescent="0.25">
      <c r="A37" s="25"/>
      <c r="B37" s="11"/>
      <c r="C37" s="5"/>
      <c r="D37" s="5"/>
      <c r="E37" s="27"/>
      <c r="F37" s="27"/>
      <c r="G37" s="26" t="str">
        <f t="shared" si="14"/>
        <v/>
      </c>
      <c r="H37" s="26" t="str">
        <f t="shared" si="15"/>
        <v/>
      </c>
      <c r="I37" s="25"/>
      <c r="S37" s="21"/>
    </row>
    <row r="38" spans="1:31" x14ac:dyDescent="0.25">
      <c r="A38" s="25"/>
      <c r="B38" s="11"/>
      <c r="C38" s="5"/>
      <c r="D38" s="5"/>
      <c r="E38" s="27"/>
      <c r="F38" s="27"/>
      <c r="G38" s="26" t="str">
        <f t="shared" si="14"/>
        <v/>
      </c>
      <c r="H38" s="26" t="str">
        <f t="shared" si="15"/>
        <v/>
      </c>
      <c r="I38" s="25"/>
      <c r="S38" s="21"/>
    </row>
    <row r="39" spans="1:31" x14ac:dyDescent="0.25">
      <c r="A39" s="25"/>
      <c r="B39" s="11"/>
      <c r="C39" s="5"/>
      <c r="D39" s="5"/>
      <c r="E39" s="27"/>
      <c r="F39" s="27"/>
      <c r="G39" s="26" t="str">
        <f t="shared" si="14"/>
        <v/>
      </c>
      <c r="H39" s="26" t="str">
        <f t="shared" si="15"/>
        <v/>
      </c>
      <c r="I39" s="25"/>
      <c r="S39" s="21"/>
    </row>
    <row r="40" spans="1:31" x14ac:dyDescent="0.25">
      <c r="A40" s="25"/>
      <c r="B40" s="26"/>
      <c r="C40" s="26"/>
      <c r="D40" s="26"/>
      <c r="E40" s="27"/>
      <c r="F40" s="25"/>
      <c r="G40" s="26"/>
      <c r="H40" s="26"/>
      <c r="I40" s="25"/>
      <c r="S40" s="21"/>
    </row>
    <row r="41" spans="1:31" x14ac:dyDescent="0.25">
      <c r="A41" s="21"/>
      <c r="B41" s="23"/>
      <c r="C41" s="23"/>
      <c r="D41" s="23"/>
      <c r="E41" s="43"/>
      <c r="F41" s="21"/>
      <c r="G41" s="23"/>
      <c r="H41" s="23"/>
      <c r="I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</row>
    <row r="42" spans="1:31" x14ac:dyDescent="0.25">
      <c r="A42" s="21"/>
      <c r="B42" s="23"/>
      <c r="C42" s="23"/>
      <c r="D42" s="23"/>
      <c r="E42" s="43"/>
      <c r="F42" s="21"/>
      <c r="G42" s="23"/>
      <c r="H42" s="23"/>
      <c r="I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</row>
    <row r="43" spans="1:31" x14ac:dyDescent="0.25">
      <c r="A43" s="21"/>
      <c r="B43" s="23"/>
      <c r="C43" s="23"/>
      <c r="D43" s="23"/>
      <c r="E43" s="43"/>
      <c r="F43" s="21"/>
      <c r="G43" s="23"/>
      <c r="H43" s="23"/>
      <c r="I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</row>
    <row r="44" spans="1:31" x14ac:dyDescent="0.25">
      <c r="A44" s="21"/>
      <c r="B44" s="23"/>
      <c r="C44" s="23"/>
      <c r="D44" s="23"/>
      <c r="E44" s="43"/>
      <c r="F44" s="21"/>
      <c r="G44" s="23"/>
      <c r="H44" s="23"/>
      <c r="I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</row>
    <row r="45" spans="1:31" x14ac:dyDescent="0.25">
      <c r="A45" s="21"/>
      <c r="B45" s="21"/>
      <c r="C45" s="21"/>
      <c r="D45" s="21"/>
      <c r="E45" s="21"/>
      <c r="F45" s="21"/>
      <c r="G45" s="21"/>
      <c r="H45" s="21"/>
      <c r="I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</row>
    <row r="46" spans="1:31" x14ac:dyDescent="0.25">
      <c r="A46" s="21"/>
      <c r="B46" s="15"/>
      <c r="C46" s="15"/>
      <c r="D46" s="15"/>
      <c r="E46" s="43"/>
      <c r="F46" s="21"/>
      <c r="G46" s="22"/>
      <c r="H46" s="22"/>
      <c r="I46" s="21"/>
      <c r="S46" s="21"/>
    </row>
    <row r="47" spans="1:31" x14ac:dyDescent="0.25">
      <c r="A47" s="18"/>
      <c r="B47" s="17"/>
      <c r="C47" s="32"/>
      <c r="D47" s="32"/>
      <c r="E47" s="18"/>
      <c r="F47" s="18" t="s">
        <v>22</v>
      </c>
      <c r="G47" s="19"/>
      <c r="H47" s="19"/>
      <c r="I47" s="18"/>
    </row>
    <row r="48" spans="1:31" x14ac:dyDescent="0.25">
      <c r="A48" s="18"/>
      <c r="B48" s="45" t="str">
        <f>B14</f>
        <v>Amorphous Silica</v>
      </c>
      <c r="C48" s="45" t="str">
        <f t="shared" ref="C48:D48" si="21">C14</f>
        <v>Waterglass</v>
      </c>
      <c r="D48" s="45" t="str">
        <f t="shared" si="21"/>
        <v>Borax</v>
      </c>
      <c r="E48" s="18"/>
      <c r="F48" s="46"/>
      <c r="G48" s="45" t="s">
        <v>3</v>
      </c>
      <c r="H48" s="45" t="s">
        <v>4</v>
      </c>
      <c r="I48" s="47"/>
    </row>
    <row r="49" spans="1:9" x14ac:dyDescent="0.25">
      <c r="A49" s="18"/>
      <c r="B49" s="11">
        <f>100-C49-D49</f>
        <v>73.5</v>
      </c>
      <c r="C49" s="48">
        <v>26.5</v>
      </c>
      <c r="D49" s="48">
        <v>0</v>
      </c>
      <c r="E49" s="18"/>
      <c r="F49" s="18"/>
      <c r="G49" s="26">
        <f t="shared" ref="G49:G50" si="22">IF(C49="", "", C49 +D49/2)</f>
        <v>26.5</v>
      </c>
      <c r="H49" s="26">
        <f t="shared" ref="H49:H50" si="23">IF(D49="", "", SQRT(3)/2*D49)</f>
        <v>0</v>
      </c>
      <c r="I49" s="18"/>
    </row>
    <row r="50" spans="1:9" x14ac:dyDescent="0.25">
      <c r="A50" s="18"/>
      <c r="B50" s="11">
        <v>0</v>
      </c>
      <c r="C50" s="11">
        <f>100-D50</f>
        <v>13.299999999999997</v>
      </c>
      <c r="D50" s="11">
        <v>86.7</v>
      </c>
      <c r="E50" s="18"/>
      <c r="F50" s="18"/>
      <c r="G50" s="26">
        <f t="shared" si="22"/>
        <v>56.65</v>
      </c>
      <c r="H50" s="26">
        <f t="shared" si="23"/>
        <v>75.084402508110827</v>
      </c>
      <c r="I50" s="18"/>
    </row>
    <row r="51" spans="1:9" x14ac:dyDescent="0.25">
      <c r="A51" s="18"/>
      <c r="B51" s="18"/>
      <c r="C51" s="18"/>
      <c r="D51" s="18"/>
      <c r="E51" s="18"/>
      <c r="F51" s="18"/>
      <c r="G51" s="18"/>
      <c r="H51" s="18"/>
      <c r="I51" s="18"/>
    </row>
    <row r="52" spans="1:9" x14ac:dyDescent="0.25">
      <c r="A52" s="18"/>
      <c r="B52" s="18"/>
      <c r="C52" s="18"/>
      <c r="D52" s="18"/>
      <c r="E52" s="18"/>
      <c r="F52" s="18"/>
      <c r="G52" s="18"/>
      <c r="H52" s="18"/>
      <c r="I52" s="18"/>
    </row>
    <row r="53" spans="1:9" x14ac:dyDescent="0.25">
      <c r="A53" s="18"/>
      <c r="B53" s="11">
        <f>100-C53-D53</f>
        <v>62.5</v>
      </c>
      <c r="C53" s="48">
        <v>37.5</v>
      </c>
      <c r="D53" s="48">
        <v>0</v>
      </c>
      <c r="E53" s="18"/>
      <c r="F53" s="18"/>
      <c r="G53" s="26">
        <f t="shared" ref="G53:G54" si="24">IF(C53="", "", C53 +D53/2)</f>
        <v>37.5</v>
      </c>
      <c r="H53" s="26">
        <f t="shared" ref="H53:H54" si="25">IF(D53="", "", SQRT(3)/2*D53)</f>
        <v>0</v>
      </c>
      <c r="I53" s="18"/>
    </row>
    <row r="54" spans="1:9" x14ac:dyDescent="0.25">
      <c r="A54" s="18"/>
      <c r="B54" s="11">
        <f>100-C54-D54</f>
        <v>0</v>
      </c>
      <c r="C54" s="11">
        <v>31.5</v>
      </c>
      <c r="D54" s="11">
        <v>68.5</v>
      </c>
      <c r="E54" s="18"/>
      <c r="F54" s="18"/>
      <c r="G54" s="26">
        <f t="shared" si="24"/>
        <v>65.75</v>
      </c>
      <c r="H54" s="26">
        <f t="shared" si="25"/>
        <v>59.322740159234044</v>
      </c>
      <c r="I54" s="18"/>
    </row>
    <row r="55" spans="1:9" x14ac:dyDescent="0.25">
      <c r="A55" s="18"/>
      <c r="B55" s="18"/>
      <c r="C55" s="18"/>
      <c r="D55" s="18"/>
      <c r="E55" s="18"/>
      <c r="F55" s="18"/>
      <c r="G55" s="18"/>
      <c r="H55" s="18"/>
      <c r="I55" s="18"/>
    </row>
    <row r="56" spans="1:9" x14ac:dyDescent="0.25">
      <c r="A56" s="18"/>
      <c r="B56" s="18"/>
      <c r="C56" s="18"/>
      <c r="D56" s="18"/>
      <c r="E56" s="18"/>
      <c r="F56" s="18"/>
      <c r="G56" s="18"/>
      <c r="H56" s="18"/>
      <c r="I56" s="18"/>
    </row>
    <row r="57" spans="1:9" x14ac:dyDescent="0.25">
      <c r="A57" s="18"/>
      <c r="B57" s="18"/>
      <c r="C57" s="18"/>
      <c r="D57" s="18"/>
      <c r="E57" s="18"/>
      <c r="F57" s="18"/>
      <c r="G57" s="18"/>
      <c r="H57" s="18"/>
      <c r="I57" s="18"/>
    </row>
    <row r="58" spans="1:9" x14ac:dyDescent="0.25">
      <c r="A58" s="18"/>
      <c r="B58" s="18"/>
      <c r="C58" s="18"/>
      <c r="D58" s="18"/>
      <c r="E58" s="18"/>
      <c r="F58" s="18"/>
      <c r="G58" s="18"/>
      <c r="H58" s="20" t="str">
        <f t="shared" ref="H58:H77" si="26">IF(D58="", "", SQRT(3)/2*D58)</f>
        <v/>
      </c>
      <c r="I58" s="18"/>
    </row>
    <row r="59" spans="1:9" x14ac:dyDescent="0.25">
      <c r="A59" s="18"/>
      <c r="B59" s="18"/>
      <c r="C59" s="18"/>
      <c r="D59" s="18"/>
      <c r="E59" s="18"/>
      <c r="F59" s="18"/>
      <c r="G59" s="18"/>
      <c r="H59" s="20" t="str">
        <f t="shared" si="26"/>
        <v/>
      </c>
      <c r="I59" s="18"/>
    </row>
    <row r="60" spans="1:9" x14ac:dyDescent="0.25">
      <c r="A60" s="18"/>
      <c r="B60" s="18"/>
      <c r="C60" s="18"/>
      <c r="D60" s="18"/>
      <c r="E60" s="18"/>
      <c r="F60" s="18"/>
      <c r="G60" s="18"/>
      <c r="H60" s="20" t="str">
        <f t="shared" si="26"/>
        <v/>
      </c>
      <c r="I60" s="18"/>
    </row>
    <row r="61" spans="1:9" x14ac:dyDescent="0.25">
      <c r="A61" s="18"/>
      <c r="B61" s="18"/>
      <c r="C61" s="18"/>
      <c r="D61" s="18"/>
      <c r="E61" s="18"/>
      <c r="F61" s="18"/>
      <c r="G61" s="18"/>
      <c r="H61" s="20" t="str">
        <f t="shared" si="26"/>
        <v/>
      </c>
      <c r="I61" s="18"/>
    </row>
    <row r="62" spans="1:9" x14ac:dyDescent="0.25">
      <c r="A62" s="18"/>
      <c r="B62" s="18"/>
      <c r="C62" s="18"/>
      <c r="D62" s="18"/>
      <c r="E62" s="18"/>
      <c r="F62" s="18"/>
      <c r="G62" s="18"/>
      <c r="H62" s="20" t="str">
        <f t="shared" si="26"/>
        <v/>
      </c>
      <c r="I62" s="18"/>
    </row>
    <row r="63" spans="1:9" x14ac:dyDescent="0.25">
      <c r="A63" s="18"/>
      <c r="B63" s="18"/>
      <c r="C63" s="18"/>
      <c r="D63" s="18"/>
      <c r="E63" s="18"/>
      <c r="F63" s="18"/>
      <c r="G63" s="18"/>
      <c r="H63" s="20" t="str">
        <f t="shared" si="26"/>
        <v/>
      </c>
      <c r="I63" s="18"/>
    </row>
    <row r="64" spans="1:9" x14ac:dyDescent="0.25">
      <c r="A64" s="18"/>
      <c r="B64" s="18"/>
      <c r="C64" s="18"/>
      <c r="D64" s="18"/>
      <c r="E64" s="18"/>
      <c r="F64" s="18"/>
      <c r="G64" s="18"/>
      <c r="H64" s="20" t="str">
        <f t="shared" si="26"/>
        <v/>
      </c>
      <c r="I64" s="18"/>
    </row>
    <row r="65" spans="1:9" x14ac:dyDescent="0.25">
      <c r="A65" s="18"/>
      <c r="B65" s="18"/>
      <c r="C65" s="18"/>
      <c r="D65" s="18"/>
      <c r="E65" s="18"/>
      <c r="F65" s="18"/>
      <c r="G65" s="18"/>
      <c r="H65" s="20" t="str">
        <f t="shared" si="26"/>
        <v/>
      </c>
      <c r="I65" s="18"/>
    </row>
    <row r="66" spans="1:9" x14ac:dyDescent="0.25">
      <c r="A66" s="18"/>
      <c r="B66" s="18"/>
      <c r="C66" s="18"/>
      <c r="D66" s="18"/>
      <c r="E66" s="18"/>
      <c r="F66" s="18"/>
      <c r="G66" s="18"/>
      <c r="H66" s="20" t="str">
        <f t="shared" si="26"/>
        <v/>
      </c>
      <c r="I66" s="18"/>
    </row>
    <row r="67" spans="1:9" x14ac:dyDescent="0.25">
      <c r="A67" s="18"/>
      <c r="B67" s="18"/>
      <c r="C67" s="18"/>
      <c r="D67" s="18"/>
      <c r="E67" s="18"/>
      <c r="F67" s="18"/>
      <c r="G67" s="18"/>
      <c r="H67" s="20" t="str">
        <f t="shared" si="26"/>
        <v/>
      </c>
      <c r="I67" s="18"/>
    </row>
    <row r="68" spans="1:9" x14ac:dyDescent="0.25">
      <c r="A68" s="18"/>
      <c r="B68" s="18"/>
      <c r="C68" s="18"/>
      <c r="D68" s="18"/>
      <c r="E68" s="18"/>
      <c r="F68" s="18"/>
      <c r="G68" s="18"/>
      <c r="H68" s="20" t="str">
        <f t="shared" si="26"/>
        <v/>
      </c>
      <c r="I68" s="18"/>
    </row>
    <row r="69" spans="1:9" x14ac:dyDescent="0.25">
      <c r="A69" s="18"/>
      <c r="B69" s="18"/>
      <c r="C69" s="18"/>
      <c r="D69" s="18"/>
      <c r="E69" s="18"/>
      <c r="F69" s="18"/>
      <c r="G69" s="18"/>
      <c r="H69" s="20" t="str">
        <f t="shared" si="26"/>
        <v/>
      </c>
      <c r="I69" s="18"/>
    </row>
    <row r="70" spans="1:9" x14ac:dyDescent="0.25">
      <c r="A70" s="18"/>
      <c r="B70" s="18"/>
      <c r="C70" s="18"/>
      <c r="D70" s="18"/>
      <c r="E70" s="18"/>
      <c r="F70" s="18"/>
      <c r="G70" s="18"/>
      <c r="H70" s="20" t="str">
        <f t="shared" si="26"/>
        <v/>
      </c>
      <c r="I70" s="18"/>
    </row>
    <row r="71" spans="1:9" x14ac:dyDescent="0.25">
      <c r="A71" s="18"/>
      <c r="B71" s="18"/>
      <c r="C71" s="18"/>
      <c r="D71" s="18"/>
      <c r="E71" s="18"/>
      <c r="F71" s="18"/>
      <c r="G71" s="18"/>
      <c r="H71" s="20" t="str">
        <f t="shared" si="26"/>
        <v/>
      </c>
      <c r="I71" s="18"/>
    </row>
    <row r="72" spans="1:9" x14ac:dyDescent="0.25">
      <c r="A72" s="18"/>
      <c r="B72" s="18"/>
      <c r="C72" s="18"/>
      <c r="D72" s="18"/>
      <c r="E72" s="18"/>
      <c r="F72" s="18"/>
      <c r="G72" s="18"/>
      <c r="H72" s="20" t="str">
        <f t="shared" si="26"/>
        <v/>
      </c>
      <c r="I72" s="18"/>
    </row>
    <row r="73" spans="1:9" x14ac:dyDescent="0.25">
      <c r="A73" s="18"/>
      <c r="B73" s="18"/>
      <c r="C73" s="18"/>
      <c r="D73" s="18"/>
      <c r="E73" s="18"/>
      <c r="F73" s="18"/>
      <c r="G73" s="18"/>
      <c r="H73" s="20" t="str">
        <f t="shared" si="26"/>
        <v/>
      </c>
      <c r="I73" s="18"/>
    </row>
    <row r="74" spans="1:9" x14ac:dyDescent="0.25">
      <c r="A74" s="18"/>
      <c r="B74" s="18"/>
      <c r="C74" s="18"/>
      <c r="D74" s="18"/>
      <c r="E74" s="18"/>
      <c r="F74" s="18"/>
      <c r="G74" s="18"/>
      <c r="H74" s="20" t="str">
        <f t="shared" si="26"/>
        <v/>
      </c>
      <c r="I74" s="18"/>
    </row>
    <row r="75" spans="1:9" x14ac:dyDescent="0.25">
      <c r="A75" s="18"/>
      <c r="B75" s="18"/>
      <c r="C75" s="18"/>
      <c r="D75" s="18"/>
      <c r="E75" s="18"/>
      <c r="F75" s="18"/>
      <c r="G75" s="18"/>
      <c r="H75" s="20" t="str">
        <f t="shared" si="26"/>
        <v/>
      </c>
      <c r="I75" s="18"/>
    </row>
    <row r="76" spans="1:9" x14ac:dyDescent="0.25">
      <c r="A76" s="18"/>
      <c r="B76" s="18"/>
      <c r="C76" s="18"/>
      <c r="D76" s="18"/>
      <c r="E76" s="18"/>
      <c r="F76" s="18"/>
      <c r="G76" s="18"/>
      <c r="H76" s="20" t="str">
        <f t="shared" si="26"/>
        <v/>
      </c>
      <c r="I76" s="18"/>
    </row>
    <row r="77" spans="1:9" x14ac:dyDescent="0.25">
      <c r="A77" s="18"/>
      <c r="B77" s="18"/>
      <c r="C77" s="18"/>
      <c r="D77" s="18"/>
      <c r="E77" s="18"/>
      <c r="F77" s="18"/>
      <c r="G77" s="18"/>
      <c r="H77" s="20" t="str">
        <f t="shared" si="26"/>
        <v/>
      </c>
      <c r="I77" s="18"/>
    </row>
    <row r="78" spans="1:9" x14ac:dyDescent="0.25">
      <c r="A78" s="18"/>
      <c r="B78" s="20"/>
      <c r="C78" s="20"/>
      <c r="D78" s="20"/>
      <c r="E78" s="30"/>
      <c r="F78" s="18"/>
      <c r="G78" s="19"/>
      <c r="H78" s="19"/>
      <c r="I78" s="18"/>
    </row>
    <row r="80" spans="1:9" x14ac:dyDescent="0.25">
      <c r="A80" s="16"/>
      <c r="B80" s="16"/>
      <c r="C80" s="16"/>
      <c r="D80" s="16"/>
      <c r="E80" s="14"/>
      <c r="G80" s="1"/>
      <c r="H80" s="1"/>
    </row>
    <row r="81" spans="1:8" x14ac:dyDescent="0.25">
      <c r="A81" s="21"/>
      <c r="B81" s="16"/>
      <c r="C81" s="16"/>
      <c r="D81" s="16"/>
      <c r="E81" s="14"/>
      <c r="G81" s="1"/>
      <c r="H81" s="1"/>
    </row>
    <row r="82" spans="1:8" x14ac:dyDescent="0.25">
      <c r="A82" s="37" t="s">
        <v>23</v>
      </c>
      <c r="B82" s="39" t="s">
        <v>19</v>
      </c>
      <c r="C82" s="40"/>
      <c r="D82" s="40"/>
      <c r="E82" s="36"/>
      <c r="F82" s="37"/>
      <c r="G82" s="38"/>
      <c r="H82" s="38"/>
    </row>
    <row r="83" spans="1:8" x14ac:dyDescent="0.25">
      <c r="A83" s="37" t="s">
        <v>24</v>
      </c>
      <c r="B83" s="41" t="s">
        <v>15</v>
      </c>
      <c r="C83" s="41" t="s">
        <v>16</v>
      </c>
      <c r="D83" s="41" t="s">
        <v>17</v>
      </c>
      <c r="E83" s="37"/>
      <c r="F83" s="42"/>
      <c r="G83" s="41" t="s">
        <v>3</v>
      </c>
      <c r="H83" s="41" t="s">
        <v>4</v>
      </c>
    </row>
    <row r="84" spans="1:8" x14ac:dyDescent="0.25">
      <c r="G84" s="38">
        <f t="shared" ref="G84:G99" si="27">G15</f>
        <v>73.5</v>
      </c>
      <c r="H84" s="38" t="e">
        <f>#REF!</f>
        <v>#REF!</v>
      </c>
    </row>
    <row r="85" spans="1:8" x14ac:dyDescent="0.25">
      <c r="G85" s="38">
        <f t="shared" si="27"/>
        <v>76.3</v>
      </c>
      <c r="H85" s="38" t="e">
        <f>#REF!</f>
        <v>#REF!</v>
      </c>
    </row>
    <row r="86" spans="1:8" x14ac:dyDescent="0.25">
      <c r="G86" s="38">
        <f t="shared" si="27"/>
        <v>58</v>
      </c>
      <c r="H86" s="38" t="e">
        <f>#REF!</f>
        <v>#REF!</v>
      </c>
    </row>
    <row r="87" spans="1:8" x14ac:dyDescent="0.25">
      <c r="G87" s="38">
        <f t="shared" si="27"/>
        <v>57.3</v>
      </c>
      <c r="H87" s="38" t="e">
        <f>#REF!</f>
        <v>#REF!</v>
      </c>
    </row>
    <row r="88" spans="1:8" x14ac:dyDescent="0.25">
      <c r="G88" s="38">
        <f t="shared" si="27"/>
        <v>62.900000000000006</v>
      </c>
      <c r="H88" s="38" t="e">
        <f>#REF!</f>
        <v>#REF!</v>
      </c>
    </row>
    <row r="89" spans="1:8" x14ac:dyDescent="0.25">
      <c r="G89" s="38">
        <f t="shared" si="27"/>
        <v>67</v>
      </c>
      <c r="H89" s="38" t="e">
        <f>#REF!</f>
        <v>#REF!</v>
      </c>
    </row>
    <row r="90" spans="1:8" x14ac:dyDescent="0.25">
      <c r="G90" s="38">
        <f t="shared" si="27"/>
        <v>61.4</v>
      </c>
      <c r="H90" s="38" t="e">
        <f>#REF!</f>
        <v>#REF!</v>
      </c>
    </row>
    <row r="91" spans="1:8" x14ac:dyDescent="0.25">
      <c r="G91" s="38">
        <f t="shared" si="27"/>
        <v>69.3</v>
      </c>
      <c r="H91" s="38" t="e">
        <f>#REF!</f>
        <v>#REF!</v>
      </c>
    </row>
    <row r="92" spans="1:8" x14ac:dyDescent="0.25">
      <c r="G92" s="38">
        <f t="shared" si="27"/>
        <v>61.473333333333336</v>
      </c>
      <c r="H92" s="38" t="e">
        <f>#REF!</f>
        <v>#REF!</v>
      </c>
    </row>
    <row r="93" spans="1:8" x14ac:dyDescent="0.25">
      <c r="G93" s="38">
        <f t="shared" si="27"/>
        <v>0</v>
      </c>
      <c r="H93" s="38" t="e">
        <f>#REF!</f>
        <v>#REF!</v>
      </c>
    </row>
    <row r="94" spans="1:8" x14ac:dyDescent="0.25">
      <c r="G94" s="38" t="str">
        <f t="shared" si="27"/>
        <v/>
      </c>
      <c r="H94" s="38" t="e">
        <f>#REF!</f>
        <v>#REF!</v>
      </c>
    </row>
    <row r="95" spans="1:8" x14ac:dyDescent="0.25">
      <c r="G95" s="38" t="str">
        <f t="shared" si="27"/>
        <v/>
      </c>
      <c r="H95" s="38" t="e">
        <f>#REF!</f>
        <v>#REF!</v>
      </c>
    </row>
    <row r="96" spans="1:8" x14ac:dyDescent="0.25">
      <c r="G96" s="38" t="str">
        <f t="shared" si="27"/>
        <v/>
      </c>
      <c r="H96" s="38" t="e">
        <f>#REF!</f>
        <v>#REF!</v>
      </c>
    </row>
    <row r="97" spans="1:8" x14ac:dyDescent="0.25">
      <c r="G97" s="38" t="str">
        <f t="shared" si="27"/>
        <v/>
      </c>
      <c r="H97" s="38" t="e">
        <f>#REF!</f>
        <v>#REF!</v>
      </c>
    </row>
    <row r="98" spans="1:8" x14ac:dyDescent="0.25">
      <c r="G98" s="38" t="str">
        <f t="shared" si="27"/>
        <v/>
      </c>
      <c r="H98" s="38" t="e">
        <f>#REF!</f>
        <v>#REF!</v>
      </c>
    </row>
    <row r="99" spans="1:8" x14ac:dyDescent="0.25">
      <c r="G99" s="38" t="str">
        <f t="shared" si="27"/>
        <v/>
      </c>
      <c r="H99" s="38" t="e">
        <f>#REF!</f>
        <v>#REF!</v>
      </c>
    </row>
    <row r="100" spans="1:8" x14ac:dyDescent="0.25">
      <c r="G100" s="38" t="e">
        <f>#REF!</f>
        <v>#REF!</v>
      </c>
      <c r="H100" s="38" t="e">
        <f>#REF!</f>
        <v>#REF!</v>
      </c>
    </row>
    <row r="101" spans="1:8" x14ac:dyDescent="0.25">
      <c r="G101" s="38" t="e">
        <f>#REF!</f>
        <v>#REF!</v>
      </c>
      <c r="H101" s="38" t="e">
        <f>#REF!</f>
        <v>#REF!</v>
      </c>
    </row>
    <row r="102" spans="1:8" x14ac:dyDescent="0.25">
      <c r="A102" s="34"/>
      <c r="B102" s="34"/>
      <c r="C102" s="34"/>
      <c r="D102" s="34"/>
      <c r="E102" s="34"/>
      <c r="F102" s="34"/>
      <c r="G102" s="35"/>
      <c r="H102" s="35"/>
    </row>
    <row r="103" spans="1:8" x14ac:dyDescent="0.25">
      <c r="A103" s="34" t="s">
        <v>24</v>
      </c>
      <c r="B103" s="34"/>
      <c r="C103" s="34"/>
      <c r="D103" s="34"/>
      <c r="E103" s="34"/>
      <c r="F103" s="34"/>
      <c r="G103" s="35">
        <f>G49</f>
        <v>26.5</v>
      </c>
      <c r="H103" s="35" t="e">
        <f>#REF!</f>
        <v>#REF!</v>
      </c>
    </row>
    <row r="104" spans="1:8" x14ac:dyDescent="0.25">
      <c r="A104" s="34" t="s">
        <v>23</v>
      </c>
      <c r="G104" s="35">
        <f t="shared" ref="G104:G131" si="28">G50</f>
        <v>56.65</v>
      </c>
      <c r="H104" s="35" t="e">
        <f>#REF!</f>
        <v>#REF!</v>
      </c>
    </row>
    <row r="105" spans="1:8" x14ac:dyDescent="0.25">
      <c r="A105" s="34" t="s">
        <v>18</v>
      </c>
      <c r="G105" s="35">
        <f t="shared" si="28"/>
        <v>0</v>
      </c>
      <c r="H105" s="35" t="e">
        <f>#REF!</f>
        <v>#REF!</v>
      </c>
    </row>
    <row r="106" spans="1:8" x14ac:dyDescent="0.25">
      <c r="G106" s="35">
        <f t="shared" si="28"/>
        <v>0</v>
      </c>
      <c r="H106" s="35" t="e">
        <f>#REF!</f>
        <v>#REF!</v>
      </c>
    </row>
    <row r="107" spans="1:8" x14ac:dyDescent="0.25">
      <c r="G107" s="35">
        <f t="shared" si="28"/>
        <v>37.5</v>
      </c>
      <c r="H107" s="35" t="e">
        <f>#REF!</f>
        <v>#REF!</v>
      </c>
    </row>
    <row r="108" spans="1:8" x14ac:dyDescent="0.25">
      <c r="G108" s="35">
        <f t="shared" si="28"/>
        <v>65.75</v>
      </c>
      <c r="H108" s="35" t="e">
        <f>#REF!</f>
        <v>#REF!</v>
      </c>
    </row>
    <row r="109" spans="1:8" x14ac:dyDescent="0.25">
      <c r="G109" s="35">
        <f t="shared" si="28"/>
        <v>0</v>
      </c>
      <c r="H109" s="35" t="e">
        <f>#REF!</f>
        <v>#REF!</v>
      </c>
    </row>
    <row r="110" spans="1:8" x14ac:dyDescent="0.25">
      <c r="G110" s="35">
        <f t="shared" si="28"/>
        <v>0</v>
      </c>
      <c r="H110" s="35" t="e">
        <f>#REF!</f>
        <v>#REF!</v>
      </c>
    </row>
    <row r="111" spans="1:8" x14ac:dyDescent="0.25">
      <c r="G111" s="35">
        <f t="shared" si="28"/>
        <v>0</v>
      </c>
      <c r="H111" s="35" t="e">
        <f>#REF!</f>
        <v>#REF!</v>
      </c>
    </row>
    <row r="112" spans="1:8" x14ac:dyDescent="0.25">
      <c r="G112" s="35">
        <f t="shared" si="28"/>
        <v>0</v>
      </c>
      <c r="H112" s="35" t="e">
        <f>#REF!</f>
        <v>#REF!</v>
      </c>
    </row>
    <row r="113" spans="7:8" x14ac:dyDescent="0.25">
      <c r="G113" s="35">
        <f t="shared" si="28"/>
        <v>0</v>
      </c>
      <c r="H113" s="35" t="e">
        <f>#REF!</f>
        <v>#REF!</v>
      </c>
    </row>
    <row r="114" spans="7:8" x14ac:dyDescent="0.25">
      <c r="G114" s="35">
        <f t="shared" si="28"/>
        <v>0</v>
      </c>
      <c r="H114" s="35" t="e">
        <f>#REF!</f>
        <v>#REF!</v>
      </c>
    </row>
    <row r="115" spans="7:8" x14ac:dyDescent="0.25">
      <c r="G115" s="35">
        <f t="shared" si="28"/>
        <v>0</v>
      </c>
      <c r="H115" s="35" t="e">
        <f>#REF!</f>
        <v>#REF!</v>
      </c>
    </row>
    <row r="116" spans="7:8" x14ac:dyDescent="0.25">
      <c r="G116" s="35">
        <f t="shared" si="28"/>
        <v>0</v>
      </c>
      <c r="H116" s="35" t="e">
        <f>#REF!</f>
        <v>#REF!</v>
      </c>
    </row>
    <row r="117" spans="7:8" x14ac:dyDescent="0.25">
      <c r="G117" s="35">
        <f t="shared" si="28"/>
        <v>0</v>
      </c>
      <c r="H117" s="35" t="e">
        <f>#REF!</f>
        <v>#REF!</v>
      </c>
    </row>
    <row r="118" spans="7:8" x14ac:dyDescent="0.25">
      <c r="G118" s="35">
        <f t="shared" si="28"/>
        <v>0</v>
      </c>
      <c r="H118" s="35" t="e">
        <f>#REF!</f>
        <v>#REF!</v>
      </c>
    </row>
    <row r="119" spans="7:8" x14ac:dyDescent="0.25">
      <c r="G119" s="35">
        <f t="shared" si="28"/>
        <v>0</v>
      </c>
      <c r="H119" s="35" t="e">
        <f>#REF!</f>
        <v>#REF!</v>
      </c>
    </row>
    <row r="120" spans="7:8" x14ac:dyDescent="0.25">
      <c r="G120" s="35">
        <f t="shared" si="28"/>
        <v>0</v>
      </c>
      <c r="H120" s="35" t="e">
        <f>#REF!</f>
        <v>#REF!</v>
      </c>
    </row>
    <row r="121" spans="7:8" x14ac:dyDescent="0.25">
      <c r="G121" s="35">
        <f t="shared" si="28"/>
        <v>0</v>
      </c>
      <c r="H121" s="35" t="e">
        <f>#REF!</f>
        <v>#REF!</v>
      </c>
    </row>
    <row r="122" spans="7:8" x14ac:dyDescent="0.25">
      <c r="G122" s="35">
        <f t="shared" si="28"/>
        <v>0</v>
      </c>
      <c r="H122" s="35" t="e">
        <f>#REF!</f>
        <v>#REF!</v>
      </c>
    </row>
    <row r="123" spans="7:8" x14ac:dyDescent="0.25">
      <c r="G123" s="35">
        <f t="shared" si="28"/>
        <v>0</v>
      </c>
      <c r="H123" s="35" t="e">
        <f>#REF!</f>
        <v>#REF!</v>
      </c>
    </row>
    <row r="124" spans="7:8" x14ac:dyDescent="0.25">
      <c r="G124" s="35">
        <f t="shared" si="28"/>
        <v>0</v>
      </c>
      <c r="H124" s="35" t="e">
        <f>#REF!</f>
        <v>#REF!</v>
      </c>
    </row>
    <row r="125" spans="7:8" x14ac:dyDescent="0.25">
      <c r="G125" s="35">
        <f t="shared" si="28"/>
        <v>0</v>
      </c>
      <c r="H125" s="35" t="e">
        <f>#REF!</f>
        <v>#REF!</v>
      </c>
    </row>
    <row r="126" spans="7:8" x14ac:dyDescent="0.25">
      <c r="G126" s="35">
        <f t="shared" si="28"/>
        <v>0</v>
      </c>
      <c r="H126" s="35" t="e">
        <f>#REF!</f>
        <v>#REF!</v>
      </c>
    </row>
    <row r="127" spans="7:8" x14ac:dyDescent="0.25">
      <c r="G127" s="35">
        <f t="shared" si="28"/>
        <v>0</v>
      </c>
      <c r="H127" s="35" t="e">
        <f>#REF!</f>
        <v>#REF!</v>
      </c>
    </row>
    <row r="128" spans="7:8" x14ac:dyDescent="0.25">
      <c r="G128" s="35">
        <f t="shared" si="28"/>
        <v>0</v>
      </c>
      <c r="H128" s="35" t="e">
        <f>#REF!</f>
        <v>#REF!</v>
      </c>
    </row>
    <row r="129" spans="7:8" x14ac:dyDescent="0.25">
      <c r="G129" s="35">
        <f t="shared" si="28"/>
        <v>0</v>
      </c>
      <c r="H129" s="35" t="e">
        <f>#REF!</f>
        <v>#REF!</v>
      </c>
    </row>
    <row r="130" spans="7:8" x14ac:dyDescent="0.25">
      <c r="G130" s="35">
        <f t="shared" si="28"/>
        <v>0</v>
      </c>
      <c r="H130" s="35" t="e">
        <f>#REF!</f>
        <v>#REF!</v>
      </c>
    </row>
    <row r="131" spans="7:8" x14ac:dyDescent="0.25">
      <c r="G131" s="35">
        <f t="shared" si="28"/>
        <v>0</v>
      </c>
      <c r="H131" s="35" t="e">
        <f>#REF!</f>
        <v>#REF!</v>
      </c>
    </row>
  </sheetData>
  <sortState ref="L15:N23">
    <sortCondition ref="L15:L23"/>
  </sortState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3"/>
  <sheetViews>
    <sheetView zoomScale="70" zoomScaleNormal="70" workbookViewId="0">
      <selection activeCell="C53" sqref="C53"/>
    </sheetView>
  </sheetViews>
  <sheetFormatPr defaultRowHeight="15" x14ac:dyDescent="0.25"/>
  <sheetData>
    <row r="1" spans="1:19" x14ac:dyDescent="0.25">
      <c r="A1" t="s">
        <v>5</v>
      </c>
      <c r="G1" t="s">
        <v>6</v>
      </c>
      <c r="M1" t="s">
        <v>7</v>
      </c>
    </row>
    <row r="2" spans="1:19" x14ac:dyDescent="0.25">
      <c r="A2" s="4" t="s">
        <v>0</v>
      </c>
      <c r="B2" s="4" t="s">
        <v>1</v>
      </c>
      <c r="C2" s="4" t="s">
        <v>2</v>
      </c>
      <c r="D2" s="4" t="s">
        <v>3</v>
      </c>
      <c r="E2" s="4" t="s">
        <v>4</v>
      </c>
      <c r="F2" s="5"/>
      <c r="G2" s="6" t="s">
        <v>0</v>
      </c>
      <c r="H2" s="6" t="s">
        <v>1</v>
      </c>
      <c r="I2" s="6" t="s">
        <v>2</v>
      </c>
      <c r="J2" s="6" t="s">
        <v>3</v>
      </c>
      <c r="K2" s="6" t="s">
        <v>4</v>
      </c>
      <c r="L2" s="5"/>
      <c r="M2" s="6" t="s">
        <v>0</v>
      </c>
      <c r="N2" s="6" t="s">
        <v>1</v>
      </c>
      <c r="O2" s="6" t="s">
        <v>2</v>
      </c>
      <c r="P2" s="7" t="s">
        <v>3</v>
      </c>
      <c r="Q2" s="7" t="s">
        <v>4</v>
      </c>
      <c r="R2" s="8"/>
      <c r="S2" s="5"/>
    </row>
    <row r="3" spans="1:19" x14ac:dyDescent="0.25">
      <c r="A3" s="9">
        <v>0</v>
      </c>
      <c r="B3" s="9">
        <v>0</v>
      </c>
      <c r="C3" s="9">
        <v>100</v>
      </c>
      <c r="D3" s="9">
        <f>B3+C3/2</f>
        <v>50</v>
      </c>
      <c r="E3" s="12">
        <f>SQRT(3)/2*C3</f>
        <v>86.602540378443862</v>
      </c>
      <c r="F3" s="10"/>
      <c r="G3" s="11">
        <v>100</v>
      </c>
      <c r="H3" s="11">
        <v>0</v>
      </c>
      <c r="I3" s="11">
        <v>0</v>
      </c>
      <c r="J3" s="5">
        <f>H3+I3/2</f>
        <v>0</v>
      </c>
      <c r="K3" s="13">
        <f>SQRT(3)/2*I3</f>
        <v>0</v>
      </c>
      <c r="L3" s="10"/>
      <c r="M3" s="11">
        <v>0</v>
      </c>
      <c r="N3" s="11">
        <v>100</v>
      </c>
      <c r="O3" s="11">
        <v>0</v>
      </c>
      <c r="P3" s="5">
        <f>N3+O3/2</f>
        <v>100</v>
      </c>
      <c r="Q3" s="13">
        <f>O3*SQRT(3)/2</f>
        <v>0</v>
      </c>
      <c r="R3" s="8"/>
      <c r="S3" s="5"/>
    </row>
    <row r="4" spans="1:19" x14ac:dyDescent="0.25">
      <c r="A4" s="9">
        <v>0</v>
      </c>
      <c r="B4" s="9">
        <v>100</v>
      </c>
      <c r="C4" s="9">
        <v>0</v>
      </c>
      <c r="D4" s="9">
        <f>B4+C4/2</f>
        <v>100</v>
      </c>
      <c r="E4" s="12">
        <f>SQRT(3)/2*C4</f>
        <v>0</v>
      </c>
      <c r="F4" s="10"/>
      <c r="G4" s="11">
        <v>0</v>
      </c>
      <c r="H4" s="11">
        <v>0</v>
      </c>
      <c r="I4" s="11">
        <v>100</v>
      </c>
      <c r="J4" s="5">
        <f>H4+I4/2</f>
        <v>50</v>
      </c>
      <c r="K4" s="13">
        <f>SQRT(3)/2*I4</f>
        <v>86.602540378443862</v>
      </c>
      <c r="L4" s="10"/>
      <c r="M4" s="11">
        <v>100</v>
      </c>
      <c r="N4" s="11">
        <v>0</v>
      </c>
      <c r="O4" s="11">
        <v>0</v>
      </c>
      <c r="P4" s="5">
        <f>N4+O4/2</f>
        <v>0</v>
      </c>
      <c r="Q4" s="13">
        <f>O4*SQRT(3)/2</f>
        <v>0</v>
      </c>
      <c r="R4" s="8"/>
      <c r="S4" s="5"/>
    </row>
    <row r="5" spans="1:19" x14ac:dyDescent="0.25">
      <c r="A5" s="5">
        <v>10</v>
      </c>
      <c r="B5" s="5">
        <v>0</v>
      </c>
      <c r="C5" s="5">
        <v>90</v>
      </c>
      <c r="D5" s="5">
        <f>B5+C5/2</f>
        <v>45</v>
      </c>
      <c r="E5" s="13">
        <f>SQRT(3)/2*C5</f>
        <v>77.94228634059948</v>
      </c>
      <c r="F5" s="5"/>
      <c r="G5" s="5">
        <v>90</v>
      </c>
      <c r="H5" s="5">
        <v>10</v>
      </c>
      <c r="I5" s="5">
        <v>0</v>
      </c>
      <c r="J5" s="5">
        <f>H5+I5/2</f>
        <v>10</v>
      </c>
      <c r="K5" s="13">
        <f>SQRT(3)/2*I5</f>
        <v>0</v>
      </c>
      <c r="L5" s="5"/>
      <c r="M5" s="5">
        <v>0</v>
      </c>
      <c r="N5" s="5">
        <v>90</v>
      </c>
      <c r="O5" s="5">
        <v>10</v>
      </c>
      <c r="P5" s="5">
        <f>N5+O5/2</f>
        <v>95</v>
      </c>
      <c r="Q5" s="13">
        <f>O5*SQRT(3)/2</f>
        <v>8.6602540378443855</v>
      </c>
      <c r="R5" s="5"/>
      <c r="S5" s="5"/>
    </row>
    <row r="6" spans="1:19" x14ac:dyDescent="0.25">
      <c r="A6" s="5">
        <v>10</v>
      </c>
      <c r="B6" s="5">
        <v>90</v>
      </c>
      <c r="C6" s="5">
        <v>0</v>
      </c>
      <c r="D6" s="5">
        <f t="shared" ref="D6:D22" si="0">B6+C6/2</f>
        <v>90</v>
      </c>
      <c r="E6" s="13">
        <f t="shared" ref="E6:E22" si="1">SQRT(3)/2*C6</f>
        <v>0</v>
      </c>
      <c r="F6" s="5"/>
      <c r="G6" s="5">
        <v>0</v>
      </c>
      <c r="H6" s="5">
        <v>10</v>
      </c>
      <c r="I6" s="5">
        <v>90</v>
      </c>
      <c r="J6" s="5">
        <f t="shared" ref="J6:J22" si="2">H6+I6/2</f>
        <v>55</v>
      </c>
      <c r="K6" s="13">
        <f t="shared" ref="K6:K22" si="3">SQRT(3)/2*I6</f>
        <v>77.94228634059948</v>
      </c>
      <c r="L6" s="5"/>
      <c r="M6" s="5">
        <v>90</v>
      </c>
      <c r="N6" s="5">
        <v>0</v>
      </c>
      <c r="O6" s="5">
        <v>10</v>
      </c>
      <c r="P6" s="5">
        <f t="shared" ref="P6:P22" si="4">N6+O6/2</f>
        <v>5</v>
      </c>
      <c r="Q6" s="13">
        <f t="shared" ref="Q6:Q22" si="5">O6*SQRT(3)/2</f>
        <v>8.6602540378443855</v>
      </c>
      <c r="R6" s="5"/>
      <c r="S6" s="5"/>
    </row>
    <row r="7" spans="1:19" x14ac:dyDescent="0.25">
      <c r="A7" s="5">
        <v>20</v>
      </c>
      <c r="B7" s="5">
        <v>0</v>
      </c>
      <c r="C7" s="5">
        <v>80</v>
      </c>
      <c r="D7" s="5">
        <f t="shared" si="0"/>
        <v>40</v>
      </c>
      <c r="E7" s="13">
        <f t="shared" si="1"/>
        <v>69.282032302755084</v>
      </c>
      <c r="F7" s="5"/>
      <c r="G7" s="5">
        <v>80</v>
      </c>
      <c r="H7" s="5">
        <v>20</v>
      </c>
      <c r="I7" s="5">
        <v>0</v>
      </c>
      <c r="J7" s="5">
        <f t="shared" si="2"/>
        <v>20</v>
      </c>
      <c r="K7" s="13">
        <f t="shared" si="3"/>
        <v>0</v>
      </c>
      <c r="L7" s="5"/>
      <c r="M7" s="5">
        <v>0</v>
      </c>
      <c r="N7" s="5">
        <v>80</v>
      </c>
      <c r="O7" s="5">
        <v>20</v>
      </c>
      <c r="P7" s="5">
        <f t="shared" si="4"/>
        <v>90</v>
      </c>
      <c r="Q7" s="13">
        <f t="shared" si="5"/>
        <v>17.320508075688771</v>
      </c>
      <c r="R7" s="5"/>
      <c r="S7" s="5"/>
    </row>
    <row r="8" spans="1:19" x14ac:dyDescent="0.25">
      <c r="A8" s="5">
        <v>20</v>
      </c>
      <c r="B8" s="5">
        <v>80</v>
      </c>
      <c r="C8" s="5">
        <v>0</v>
      </c>
      <c r="D8" s="5">
        <f t="shared" si="0"/>
        <v>80</v>
      </c>
      <c r="E8" s="13">
        <f t="shared" si="1"/>
        <v>0</v>
      </c>
      <c r="F8" s="5"/>
      <c r="G8" s="5">
        <v>0</v>
      </c>
      <c r="H8" s="5">
        <v>20</v>
      </c>
      <c r="I8" s="5">
        <v>80</v>
      </c>
      <c r="J8" s="5">
        <f t="shared" si="2"/>
        <v>60</v>
      </c>
      <c r="K8" s="13">
        <f t="shared" si="3"/>
        <v>69.282032302755084</v>
      </c>
      <c r="L8" s="5"/>
      <c r="M8" s="5">
        <v>80</v>
      </c>
      <c r="N8" s="5">
        <v>0</v>
      </c>
      <c r="O8" s="5">
        <v>20</v>
      </c>
      <c r="P8" s="5">
        <f t="shared" si="4"/>
        <v>10</v>
      </c>
      <c r="Q8" s="13">
        <f t="shared" si="5"/>
        <v>17.320508075688771</v>
      </c>
      <c r="R8" s="5"/>
      <c r="S8" s="5"/>
    </row>
    <row r="9" spans="1:19" x14ac:dyDescent="0.25">
      <c r="A9" s="5">
        <v>30</v>
      </c>
      <c r="B9" s="5">
        <v>0</v>
      </c>
      <c r="C9" s="5">
        <v>70</v>
      </c>
      <c r="D9" s="5">
        <f t="shared" si="0"/>
        <v>35</v>
      </c>
      <c r="E9" s="13">
        <f t="shared" si="1"/>
        <v>60.621778264910702</v>
      </c>
      <c r="F9" s="5"/>
      <c r="G9" s="5">
        <v>70</v>
      </c>
      <c r="H9" s="5">
        <v>30</v>
      </c>
      <c r="I9" s="5">
        <v>0</v>
      </c>
      <c r="J9" s="5">
        <f t="shared" si="2"/>
        <v>30</v>
      </c>
      <c r="K9" s="13">
        <f t="shared" si="3"/>
        <v>0</v>
      </c>
      <c r="L9" s="5"/>
      <c r="M9" s="5">
        <v>0</v>
      </c>
      <c r="N9" s="5">
        <v>70</v>
      </c>
      <c r="O9" s="5">
        <v>30</v>
      </c>
      <c r="P9" s="5">
        <f t="shared" si="4"/>
        <v>85</v>
      </c>
      <c r="Q9" s="13">
        <f t="shared" si="5"/>
        <v>25.980762113533157</v>
      </c>
      <c r="R9" s="5"/>
      <c r="S9" s="5"/>
    </row>
    <row r="10" spans="1:19" x14ac:dyDescent="0.25">
      <c r="A10" s="5">
        <v>30</v>
      </c>
      <c r="B10" s="5">
        <v>70</v>
      </c>
      <c r="C10" s="5">
        <v>0</v>
      </c>
      <c r="D10" s="5">
        <f t="shared" si="0"/>
        <v>70</v>
      </c>
      <c r="E10" s="13">
        <f t="shared" si="1"/>
        <v>0</v>
      </c>
      <c r="F10" s="5"/>
      <c r="G10" s="5">
        <v>0</v>
      </c>
      <c r="H10" s="5">
        <v>30</v>
      </c>
      <c r="I10" s="5">
        <v>70</v>
      </c>
      <c r="J10" s="5">
        <f t="shared" si="2"/>
        <v>65</v>
      </c>
      <c r="K10" s="13">
        <f t="shared" si="3"/>
        <v>60.621778264910702</v>
      </c>
      <c r="L10" s="5"/>
      <c r="M10" s="5">
        <v>70</v>
      </c>
      <c r="N10" s="5">
        <v>0</v>
      </c>
      <c r="O10" s="5">
        <v>30</v>
      </c>
      <c r="P10" s="5">
        <f t="shared" si="4"/>
        <v>15</v>
      </c>
      <c r="Q10" s="13">
        <f t="shared" si="5"/>
        <v>25.980762113533157</v>
      </c>
      <c r="R10" s="5"/>
      <c r="S10" s="5"/>
    </row>
    <row r="11" spans="1:19" x14ac:dyDescent="0.25">
      <c r="A11" s="5">
        <v>40</v>
      </c>
      <c r="B11" s="5">
        <v>0</v>
      </c>
      <c r="C11" s="5">
        <v>60</v>
      </c>
      <c r="D11" s="5">
        <f t="shared" si="0"/>
        <v>30</v>
      </c>
      <c r="E11" s="13">
        <f t="shared" si="1"/>
        <v>51.961524227066313</v>
      </c>
      <c r="F11" s="5"/>
      <c r="G11" s="5">
        <v>60</v>
      </c>
      <c r="H11" s="5">
        <v>40</v>
      </c>
      <c r="I11" s="5">
        <v>0</v>
      </c>
      <c r="J11" s="5">
        <f t="shared" si="2"/>
        <v>40</v>
      </c>
      <c r="K11" s="13">
        <f t="shared" si="3"/>
        <v>0</v>
      </c>
      <c r="L11" s="5"/>
      <c r="M11" s="5">
        <v>0</v>
      </c>
      <c r="N11" s="5">
        <v>60</v>
      </c>
      <c r="O11" s="5">
        <v>40</v>
      </c>
      <c r="P11" s="5">
        <f t="shared" si="4"/>
        <v>80</v>
      </c>
      <c r="Q11" s="13">
        <f t="shared" si="5"/>
        <v>34.641016151377542</v>
      </c>
      <c r="R11" s="5"/>
      <c r="S11" s="5"/>
    </row>
    <row r="12" spans="1:19" x14ac:dyDescent="0.25">
      <c r="A12" s="5">
        <v>40</v>
      </c>
      <c r="B12" s="5">
        <v>60</v>
      </c>
      <c r="C12" s="5">
        <v>0</v>
      </c>
      <c r="D12" s="5">
        <f t="shared" si="0"/>
        <v>60</v>
      </c>
      <c r="E12" s="13">
        <f t="shared" si="1"/>
        <v>0</v>
      </c>
      <c r="F12" s="5"/>
      <c r="G12" s="5">
        <v>0</v>
      </c>
      <c r="H12" s="5">
        <v>40</v>
      </c>
      <c r="I12" s="5">
        <v>60</v>
      </c>
      <c r="J12" s="5">
        <f t="shared" si="2"/>
        <v>70</v>
      </c>
      <c r="K12" s="13">
        <f t="shared" si="3"/>
        <v>51.961524227066313</v>
      </c>
      <c r="L12" s="5"/>
      <c r="M12" s="5">
        <v>60</v>
      </c>
      <c r="N12" s="5">
        <v>0</v>
      </c>
      <c r="O12" s="5">
        <v>40</v>
      </c>
      <c r="P12" s="5">
        <f t="shared" si="4"/>
        <v>20</v>
      </c>
      <c r="Q12" s="13">
        <f t="shared" si="5"/>
        <v>34.641016151377542</v>
      </c>
      <c r="R12" s="5"/>
      <c r="S12" s="5"/>
    </row>
    <row r="13" spans="1:19" x14ac:dyDescent="0.25">
      <c r="A13" s="5">
        <v>50</v>
      </c>
      <c r="B13" s="5">
        <v>0</v>
      </c>
      <c r="C13" s="5">
        <v>50</v>
      </c>
      <c r="D13" s="5">
        <f t="shared" si="0"/>
        <v>25</v>
      </c>
      <c r="E13" s="13">
        <f t="shared" si="1"/>
        <v>43.301270189221931</v>
      </c>
      <c r="F13" s="5"/>
      <c r="G13" s="5">
        <v>50</v>
      </c>
      <c r="H13" s="5">
        <v>50</v>
      </c>
      <c r="I13" s="5">
        <v>0</v>
      </c>
      <c r="J13" s="5">
        <f t="shared" si="2"/>
        <v>50</v>
      </c>
      <c r="K13" s="13">
        <f t="shared" si="3"/>
        <v>0</v>
      </c>
      <c r="L13" s="5"/>
      <c r="M13" s="5">
        <v>0</v>
      </c>
      <c r="N13" s="5">
        <v>50</v>
      </c>
      <c r="O13" s="5">
        <v>50</v>
      </c>
      <c r="P13" s="5">
        <f t="shared" si="4"/>
        <v>75</v>
      </c>
      <c r="Q13" s="13">
        <f t="shared" si="5"/>
        <v>43.301270189221931</v>
      </c>
      <c r="R13" s="5"/>
      <c r="S13" s="5"/>
    </row>
    <row r="14" spans="1:19" x14ac:dyDescent="0.25">
      <c r="A14" s="5">
        <v>50</v>
      </c>
      <c r="B14" s="5">
        <v>50</v>
      </c>
      <c r="C14" s="5">
        <v>0</v>
      </c>
      <c r="D14" s="5">
        <f t="shared" si="0"/>
        <v>50</v>
      </c>
      <c r="E14" s="13">
        <f t="shared" si="1"/>
        <v>0</v>
      </c>
      <c r="F14" s="5"/>
      <c r="G14" s="5">
        <v>0</v>
      </c>
      <c r="H14" s="5">
        <v>50</v>
      </c>
      <c r="I14" s="5">
        <v>50</v>
      </c>
      <c r="J14" s="5">
        <f t="shared" si="2"/>
        <v>75</v>
      </c>
      <c r="K14" s="13">
        <f t="shared" si="3"/>
        <v>43.301270189221931</v>
      </c>
      <c r="L14" s="5"/>
      <c r="M14" s="5">
        <v>50</v>
      </c>
      <c r="N14" s="5">
        <v>0</v>
      </c>
      <c r="O14" s="5">
        <v>50</v>
      </c>
      <c r="P14" s="5">
        <f t="shared" si="4"/>
        <v>25</v>
      </c>
      <c r="Q14" s="13">
        <f t="shared" si="5"/>
        <v>43.301270189221931</v>
      </c>
      <c r="R14" s="5"/>
      <c r="S14" s="5"/>
    </row>
    <row r="15" spans="1:19" x14ac:dyDescent="0.25">
      <c r="A15" s="5">
        <v>60</v>
      </c>
      <c r="B15" s="5">
        <v>0</v>
      </c>
      <c r="C15" s="5">
        <v>40</v>
      </c>
      <c r="D15" s="5">
        <f t="shared" si="0"/>
        <v>20</v>
      </c>
      <c r="E15" s="13">
        <f t="shared" si="1"/>
        <v>34.641016151377542</v>
      </c>
      <c r="F15" s="5"/>
      <c r="G15" s="5">
        <v>40</v>
      </c>
      <c r="H15" s="5">
        <v>60</v>
      </c>
      <c r="I15" s="5">
        <v>0</v>
      </c>
      <c r="J15" s="5">
        <f t="shared" si="2"/>
        <v>60</v>
      </c>
      <c r="K15" s="13">
        <f t="shared" si="3"/>
        <v>0</v>
      </c>
      <c r="L15" s="5"/>
      <c r="M15" s="5">
        <v>0</v>
      </c>
      <c r="N15" s="5">
        <v>40</v>
      </c>
      <c r="O15" s="5">
        <v>60</v>
      </c>
      <c r="P15" s="5">
        <f t="shared" si="4"/>
        <v>70</v>
      </c>
      <c r="Q15" s="13">
        <f t="shared" si="5"/>
        <v>51.961524227066313</v>
      </c>
      <c r="R15" s="5"/>
      <c r="S15" s="5"/>
    </row>
    <row r="16" spans="1:19" x14ac:dyDescent="0.25">
      <c r="A16" s="5">
        <v>60</v>
      </c>
      <c r="B16" s="5">
        <v>40</v>
      </c>
      <c r="C16" s="5">
        <v>0</v>
      </c>
      <c r="D16" s="5">
        <f t="shared" si="0"/>
        <v>40</v>
      </c>
      <c r="E16" s="13">
        <f t="shared" si="1"/>
        <v>0</v>
      </c>
      <c r="F16" s="5"/>
      <c r="G16" s="5">
        <v>0</v>
      </c>
      <c r="H16" s="5">
        <v>60</v>
      </c>
      <c r="I16" s="5">
        <v>40</v>
      </c>
      <c r="J16" s="5">
        <f t="shared" si="2"/>
        <v>80</v>
      </c>
      <c r="K16" s="13">
        <f t="shared" si="3"/>
        <v>34.641016151377542</v>
      </c>
      <c r="L16" s="5"/>
      <c r="M16" s="5">
        <v>40</v>
      </c>
      <c r="N16" s="5">
        <v>0</v>
      </c>
      <c r="O16" s="5">
        <v>60</v>
      </c>
      <c r="P16" s="5">
        <f t="shared" si="4"/>
        <v>30</v>
      </c>
      <c r="Q16" s="13">
        <f t="shared" si="5"/>
        <v>51.961524227066313</v>
      </c>
      <c r="R16" s="5"/>
      <c r="S16" s="5"/>
    </row>
    <row r="17" spans="1:19" x14ac:dyDescent="0.25">
      <c r="A17" s="5">
        <v>70</v>
      </c>
      <c r="B17" s="5">
        <v>0</v>
      </c>
      <c r="C17" s="5">
        <v>30</v>
      </c>
      <c r="D17" s="5">
        <f t="shared" si="0"/>
        <v>15</v>
      </c>
      <c r="E17" s="13">
        <f t="shared" si="1"/>
        <v>25.980762113533157</v>
      </c>
      <c r="F17" s="5"/>
      <c r="G17" s="5">
        <v>30</v>
      </c>
      <c r="H17" s="5">
        <v>70</v>
      </c>
      <c r="I17" s="5">
        <v>0</v>
      </c>
      <c r="J17" s="5">
        <f t="shared" si="2"/>
        <v>70</v>
      </c>
      <c r="K17" s="13">
        <f t="shared" si="3"/>
        <v>0</v>
      </c>
      <c r="L17" s="5"/>
      <c r="M17" s="5">
        <v>0</v>
      </c>
      <c r="N17" s="5">
        <v>30</v>
      </c>
      <c r="O17" s="5">
        <v>70</v>
      </c>
      <c r="P17" s="5">
        <f t="shared" si="4"/>
        <v>65</v>
      </c>
      <c r="Q17" s="13">
        <f t="shared" si="5"/>
        <v>60.621778264910702</v>
      </c>
      <c r="R17" s="5"/>
      <c r="S17" s="5"/>
    </row>
    <row r="18" spans="1:19" x14ac:dyDescent="0.25">
      <c r="A18" s="5">
        <v>70</v>
      </c>
      <c r="B18" s="5">
        <v>30</v>
      </c>
      <c r="C18" s="5">
        <v>0</v>
      </c>
      <c r="D18" s="5">
        <f t="shared" si="0"/>
        <v>30</v>
      </c>
      <c r="E18" s="13">
        <f t="shared" si="1"/>
        <v>0</v>
      </c>
      <c r="F18" s="5"/>
      <c r="G18" s="5">
        <v>0</v>
      </c>
      <c r="H18" s="5">
        <v>70</v>
      </c>
      <c r="I18" s="5">
        <v>30</v>
      </c>
      <c r="J18" s="5">
        <f t="shared" si="2"/>
        <v>85</v>
      </c>
      <c r="K18" s="13">
        <f t="shared" si="3"/>
        <v>25.980762113533157</v>
      </c>
      <c r="L18" s="5"/>
      <c r="M18" s="5">
        <v>30</v>
      </c>
      <c r="N18" s="5">
        <v>0</v>
      </c>
      <c r="O18" s="5">
        <v>70</v>
      </c>
      <c r="P18" s="5">
        <f t="shared" si="4"/>
        <v>35</v>
      </c>
      <c r="Q18" s="13">
        <f t="shared" si="5"/>
        <v>60.621778264910702</v>
      </c>
      <c r="R18" s="5"/>
      <c r="S18" s="5"/>
    </row>
    <row r="19" spans="1:19" x14ac:dyDescent="0.25">
      <c r="A19" s="5">
        <v>80</v>
      </c>
      <c r="B19" s="5">
        <v>0</v>
      </c>
      <c r="C19" s="5">
        <v>20</v>
      </c>
      <c r="D19" s="5">
        <f t="shared" si="0"/>
        <v>10</v>
      </c>
      <c r="E19" s="13">
        <f t="shared" si="1"/>
        <v>17.320508075688771</v>
      </c>
      <c r="F19" s="5"/>
      <c r="G19" s="5">
        <v>20</v>
      </c>
      <c r="H19" s="5">
        <v>80</v>
      </c>
      <c r="I19" s="5">
        <v>0</v>
      </c>
      <c r="J19" s="5">
        <f t="shared" si="2"/>
        <v>80</v>
      </c>
      <c r="K19" s="13">
        <f t="shared" si="3"/>
        <v>0</v>
      </c>
      <c r="L19" s="5"/>
      <c r="M19" s="5">
        <v>0</v>
      </c>
      <c r="N19" s="5">
        <v>20</v>
      </c>
      <c r="O19" s="5">
        <v>80</v>
      </c>
      <c r="P19" s="5">
        <f t="shared" si="4"/>
        <v>60</v>
      </c>
      <c r="Q19" s="13">
        <f t="shared" si="5"/>
        <v>69.282032302755084</v>
      </c>
      <c r="R19" s="5"/>
      <c r="S19" s="5"/>
    </row>
    <row r="20" spans="1:19" x14ac:dyDescent="0.25">
      <c r="A20" s="5">
        <v>80</v>
      </c>
      <c r="B20" s="5">
        <v>20</v>
      </c>
      <c r="C20" s="5">
        <v>0</v>
      </c>
      <c r="D20" s="5">
        <f t="shared" si="0"/>
        <v>20</v>
      </c>
      <c r="E20" s="13">
        <f t="shared" si="1"/>
        <v>0</v>
      </c>
      <c r="F20" s="5"/>
      <c r="G20" s="5">
        <v>0</v>
      </c>
      <c r="H20" s="5">
        <v>80</v>
      </c>
      <c r="I20" s="5">
        <v>20</v>
      </c>
      <c r="J20" s="5">
        <f t="shared" si="2"/>
        <v>90</v>
      </c>
      <c r="K20" s="13">
        <f t="shared" si="3"/>
        <v>17.320508075688771</v>
      </c>
      <c r="L20" s="5"/>
      <c r="M20" s="5">
        <v>20</v>
      </c>
      <c r="N20" s="5">
        <v>0</v>
      </c>
      <c r="O20" s="5">
        <v>80</v>
      </c>
      <c r="P20" s="5">
        <f t="shared" si="4"/>
        <v>40</v>
      </c>
      <c r="Q20" s="13">
        <f t="shared" si="5"/>
        <v>69.282032302755084</v>
      </c>
      <c r="R20" s="5"/>
      <c r="S20" s="5"/>
    </row>
    <row r="21" spans="1:19" x14ac:dyDescent="0.25">
      <c r="A21" s="5">
        <v>90</v>
      </c>
      <c r="B21" s="5">
        <v>0</v>
      </c>
      <c r="C21" s="5">
        <v>10</v>
      </c>
      <c r="D21" s="5">
        <f t="shared" si="0"/>
        <v>5</v>
      </c>
      <c r="E21" s="13">
        <f t="shared" si="1"/>
        <v>8.6602540378443855</v>
      </c>
      <c r="F21" s="5"/>
      <c r="G21" s="5">
        <v>10</v>
      </c>
      <c r="H21" s="5">
        <v>90</v>
      </c>
      <c r="I21" s="5">
        <v>0</v>
      </c>
      <c r="J21" s="5">
        <f t="shared" si="2"/>
        <v>90</v>
      </c>
      <c r="K21" s="13">
        <f t="shared" si="3"/>
        <v>0</v>
      </c>
      <c r="L21" s="5"/>
      <c r="M21" s="5">
        <v>0</v>
      </c>
      <c r="N21" s="5">
        <v>10</v>
      </c>
      <c r="O21" s="5">
        <v>90</v>
      </c>
      <c r="P21" s="5">
        <f t="shared" si="4"/>
        <v>55</v>
      </c>
      <c r="Q21" s="13">
        <f t="shared" si="5"/>
        <v>77.94228634059948</v>
      </c>
      <c r="R21" s="5"/>
      <c r="S21" s="5"/>
    </row>
    <row r="22" spans="1:19" x14ac:dyDescent="0.25">
      <c r="A22" s="5">
        <v>90</v>
      </c>
      <c r="B22" s="5">
        <v>10</v>
      </c>
      <c r="C22" s="5">
        <v>0</v>
      </c>
      <c r="D22" s="5">
        <f t="shared" si="0"/>
        <v>10</v>
      </c>
      <c r="E22" s="13">
        <f t="shared" si="1"/>
        <v>0</v>
      </c>
      <c r="F22" s="5"/>
      <c r="G22" s="5">
        <v>0</v>
      </c>
      <c r="H22" s="5">
        <v>90</v>
      </c>
      <c r="I22" s="5">
        <v>10</v>
      </c>
      <c r="J22" s="5">
        <f t="shared" si="2"/>
        <v>95</v>
      </c>
      <c r="K22" s="13">
        <f t="shared" si="3"/>
        <v>8.6602540378443855</v>
      </c>
      <c r="L22" s="5"/>
      <c r="M22" s="5">
        <v>10</v>
      </c>
      <c r="N22" s="5">
        <v>0</v>
      </c>
      <c r="O22" s="5">
        <v>90</v>
      </c>
      <c r="P22" s="5">
        <f t="shared" si="4"/>
        <v>45</v>
      </c>
      <c r="Q22" s="13">
        <f t="shared" si="5"/>
        <v>77.94228634059948</v>
      </c>
      <c r="R22" s="5"/>
      <c r="S22" s="5"/>
    </row>
    <row r="23" spans="1:19" x14ac:dyDescent="0.25">
      <c r="A23" s="5"/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Glass foam</vt:lpstr>
      <vt:lpstr>Constant-variable segments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wvaughan</dc:creator>
  <cp:lastModifiedBy>Prof. WW Focke</cp:lastModifiedBy>
  <dcterms:created xsi:type="dcterms:W3CDTF">2010-07-27T21:58:46Z</dcterms:created>
  <dcterms:modified xsi:type="dcterms:W3CDTF">2020-01-04T16:56:45Z</dcterms:modified>
</cp:coreProperties>
</file>