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0Comparrsions\MPC Comparrison\5. Boudary_nodes_TimeStudies\"/>
    </mc:Choice>
  </mc:AlternateContent>
  <xr:revisionPtr revIDLastSave="0" documentId="13_ncr:1_{DFED902A-E25B-418C-A03C-64B123DE2FC6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Lag_vs_MS_CompData" sheetId="1" r:id="rId1"/>
    <sheet name="SolveDof vs MPC Dof" sheetId="2" r:id="rId2"/>
    <sheet name="SolveDof vs NNz" sheetId="4" r:id="rId3"/>
    <sheet name="SystemSolveTim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1" i="3" l="1"/>
  <c r="U31" i="3"/>
  <c r="V31" i="3"/>
  <c r="T32" i="3"/>
  <c r="U32" i="3"/>
  <c r="V32" i="3"/>
  <c r="T33" i="3"/>
  <c r="U33" i="3"/>
  <c r="V33" i="3"/>
  <c r="T34" i="3"/>
  <c r="U34" i="3"/>
  <c r="V34" i="3"/>
  <c r="T35" i="3"/>
  <c r="U35" i="3"/>
  <c r="V35" i="3"/>
  <c r="T36" i="3"/>
  <c r="U36" i="3"/>
  <c r="V36" i="3"/>
  <c r="T37" i="3"/>
  <c r="U37" i="3"/>
  <c r="V37" i="3"/>
  <c r="T38" i="3"/>
  <c r="U38" i="3"/>
  <c r="V38" i="3"/>
  <c r="T39" i="3"/>
  <c r="U39" i="3"/>
  <c r="V39" i="3"/>
  <c r="T40" i="3"/>
  <c r="U40" i="3"/>
  <c r="V40" i="3"/>
  <c r="T41" i="3"/>
  <c r="U41" i="3"/>
  <c r="V41" i="3"/>
  <c r="T42" i="3"/>
  <c r="U42" i="3"/>
  <c r="V42" i="3"/>
  <c r="T43" i="3"/>
  <c r="U43" i="3"/>
  <c r="V43" i="3"/>
  <c r="T44" i="3"/>
  <c r="U44" i="3"/>
  <c r="V44" i="3"/>
  <c r="T45" i="3"/>
  <c r="U45" i="3"/>
  <c r="V45" i="3"/>
  <c r="T46" i="3"/>
  <c r="U46" i="3"/>
  <c r="V46" i="3"/>
  <c r="T47" i="3"/>
  <c r="U47" i="3"/>
  <c r="V47" i="3"/>
  <c r="T48" i="3"/>
  <c r="U48" i="3"/>
  <c r="V48" i="3"/>
  <c r="T49" i="3"/>
  <c r="U49" i="3"/>
  <c r="V49" i="3"/>
  <c r="T50" i="3"/>
  <c r="U50" i="3"/>
  <c r="V50" i="3"/>
  <c r="T51" i="3"/>
  <c r="U51" i="3"/>
  <c r="V51" i="3"/>
  <c r="T52" i="3"/>
  <c r="U52" i="3"/>
  <c r="V52" i="3"/>
  <c r="T53" i="3"/>
  <c r="U53" i="3"/>
  <c r="V53" i="3"/>
  <c r="T54" i="3"/>
  <c r="U54" i="3"/>
  <c r="V54" i="3"/>
  <c r="T55" i="3"/>
  <c r="U55" i="3"/>
  <c r="V55" i="3"/>
  <c r="T56" i="3"/>
  <c r="U56" i="3"/>
  <c r="V56" i="3"/>
  <c r="T57" i="3"/>
  <c r="U57" i="3"/>
  <c r="V57" i="3"/>
  <c r="T58" i="3"/>
  <c r="U58" i="3"/>
  <c r="V58" i="3"/>
  <c r="T59" i="3"/>
  <c r="U59" i="3"/>
  <c r="V59" i="3"/>
  <c r="T60" i="3"/>
  <c r="U60" i="3"/>
  <c r="V60" i="3"/>
  <c r="T61" i="3"/>
  <c r="U61" i="3"/>
  <c r="V61" i="3"/>
  <c r="T62" i="3"/>
  <c r="U62" i="3"/>
  <c r="V62" i="3"/>
  <c r="T63" i="3"/>
  <c r="U63" i="3"/>
  <c r="V63" i="3"/>
  <c r="T64" i="3"/>
  <c r="U64" i="3"/>
  <c r="V64" i="3"/>
  <c r="T65" i="3"/>
  <c r="U65" i="3"/>
  <c r="V65" i="3"/>
  <c r="T66" i="3"/>
  <c r="U66" i="3"/>
  <c r="V66" i="3"/>
  <c r="T67" i="3"/>
  <c r="U67" i="3"/>
  <c r="V67" i="3"/>
  <c r="T68" i="3"/>
  <c r="U68" i="3"/>
  <c r="V68" i="3"/>
  <c r="T69" i="3"/>
  <c r="U69" i="3"/>
  <c r="V69" i="3"/>
  <c r="T70" i="3"/>
  <c r="U70" i="3"/>
  <c r="V70" i="3"/>
  <c r="T71" i="3"/>
  <c r="U71" i="3"/>
  <c r="V71" i="3"/>
  <c r="T72" i="3"/>
  <c r="U72" i="3"/>
  <c r="V72" i="3"/>
  <c r="T73" i="3"/>
  <c r="U73" i="3"/>
  <c r="V73" i="3"/>
  <c r="V30" i="3"/>
  <c r="U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T30" i="3"/>
  <c r="S30" i="3"/>
  <c r="I43" i="3"/>
  <c r="A31" i="3"/>
  <c r="B31" i="3"/>
  <c r="C31" i="3"/>
  <c r="D31" i="3"/>
  <c r="E31" i="3"/>
  <c r="F31" i="3"/>
  <c r="G31" i="3"/>
  <c r="H31" i="3"/>
  <c r="I31" i="3"/>
  <c r="J31" i="3"/>
  <c r="K31" i="3"/>
  <c r="L31" i="3"/>
  <c r="A32" i="3"/>
  <c r="B32" i="3"/>
  <c r="C32" i="3"/>
  <c r="D32" i="3"/>
  <c r="E32" i="3"/>
  <c r="F32" i="3"/>
  <c r="G32" i="3"/>
  <c r="H32" i="3"/>
  <c r="I32" i="3"/>
  <c r="J32" i="3"/>
  <c r="K32" i="3"/>
  <c r="L32" i="3"/>
  <c r="A33" i="3"/>
  <c r="B33" i="3"/>
  <c r="C33" i="3"/>
  <c r="D33" i="3"/>
  <c r="E33" i="3"/>
  <c r="F33" i="3"/>
  <c r="G33" i="3"/>
  <c r="P33" i="3" s="1"/>
  <c r="H33" i="3"/>
  <c r="I33" i="3"/>
  <c r="J33" i="3"/>
  <c r="K33" i="3"/>
  <c r="L33" i="3"/>
  <c r="A34" i="3"/>
  <c r="B34" i="3"/>
  <c r="C34" i="3"/>
  <c r="D34" i="3"/>
  <c r="E34" i="3"/>
  <c r="F34" i="3"/>
  <c r="G34" i="3"/>
  <c r="H34" i="3"/>
  <c r="I34" i="3"/>
  <c r="J34" i="3"/>
  <c r="K34" i="3"/>
  <c r="L34" i="3"/>
  <c r="A35" i="3"/>
  <c r="B35" i="3"/>
  <c r="C35" i="3"/>
  <c r="D35" i="3"/>
  <c r="E35" i="3"/>
  <c r="F35" i="3"/>
  <c r="G35" i="3"/>
  <c r="H35" i="3"/>
  <c r="I35" i="3"/>
  <c r="J35" i="3"/>
  <c r="K35" i="3"/>
  <c r="L35" i="3"/>
  <c r="A36" i="3"/>
  <c r="B36" i="3"/>
  <c r="C36" i="3"/>
  <c r="D36" i="3"/>
  <c r="E36" i="3"/>
  <c r="F36" i="3"/>
  <c r="G36" i="3"/>
  <c r="H36" i="3"/>
  <c r="I36" i="3"/>
  <c r="J36" i="3"/>
  <c r="K36" i="3"/>
  <c r="L36" i="3"/>
  <c r="A37" i="3"/>
  <c r="B37" i="3"/>
  <c r="C37" i="3"/>
  <c r="D37" i="3"/>
  <c r="E37" i="3"/>
  <c r="F37" i="3"/>
  <c r="G37" i="3"/>
  <c r="P37" i="3" s="1"/>
  <c r="H37" i="3"/>
  <c r="I37" i="3"/>
  <c r="J37" i="3"/>
  <c r="K37" i="3"/>
  <c r="L37" i="3"/>
  <c r="A38" i="3"/>
  <c r="B38" i="3"/>
  <c r="C38" i="3"/>
  <c r="D38" i="3"/>
  <c r="E38" i="3"/>
  <c r="F38" i="3"/>
  <c r="G38" i="3"/>
  <c r="H38" i="3"/>
  <c r="I38" i="3"/>
  <c r="J38" i="3"/>
  <c r="K38" i="3"/>
  <c r="L38" i="3"/>
  <c r="A39" i="3"/>
  <c r="B39" i="3"/>
  <c r="C39" i="3"/>
  <c r="D39" i="3"/>
  <c r="E39" i="3"/>
  <c r="F39" i="3"/>
  <c r="G39" i="3"/>
  <c r="H39" i="3"/>
  <c r="I39" i="3"/>
  <c r="J39" i="3"/>
  <c r="K39" i="3"/>
  <c r="L39" i="3"/>
  <c r="A40" i="3"/>
  <c r="B40" i="3"/>
  <c r="C40" i="3"/>
  <c r="D40" i="3"/>
  <c r="E40" i="3"/>
  <c r="F40" i="3"/>
  <c r="G40" i="3"/>
  <c r="H40" i="3"/>
  <c r="I40" i="3"/>
  <c r="J40" i="3"/>
  <c r="K40" i="3"/>
  <c r="L40" i="3"/>
  <c r="A41" i="3"/>
  <c r="B41" i="3"/>
  <c r="C41" i="3"/>
  <c r="D41" i="3"/>
  <c r="E41" i="3"/>
  <c r="F41" i="3"/>
  <c r="G41" i="3"/>
  <c r="P41" i="3" s="1"/>
  <c r="H41" i="3"/>
  <c r="I41" i="3"/>
  <c r="J41" i="3"/>
  <c r="K41" i="3"/>
  <c r="L41" i="3"/>
  <c r="A42" i="3"/>
  <c r="B42" i="3"/>
  <c r="C42" i="3"/>
  <c r="D42" i="3"/>
  <c r="E42" i="3"/>
  <c r="F42" i="3"/>
  <c r="G42" i="3"/>
  <c r="H42" i="3"/>
  <c r="I42" i="3"/>
  <c r="J42" i="3"/>
  <c r="K42" i="3"/>
  <c r="L42" i="3"/>
  <c r="A43" i="3"/>
  <c r="B43" i="3"/>
  <c r="C43" i="3"/>
  <c r="D43" i="3"/>
  <c r="E43" i="3"/>
  <c r="F43" i="3"/>
  <c r="G43" i="3"/>
  <c r="H43" i="3"/>
  <c r="J43" i="3"/>
  <c r="K43" i="3"/>
  <c r="L43" i="3"/>
  <c r="A44" i="3"/>
  <c r="B44" i="3"/>
  <c r="C44" i="3"/>
  <c r="D44" i="3"/>
  <c r="E44" i="3"/>
  <c r="F44" i="3"/>
  <c r="G44" i="3"/>
  <c r="H44" i="3"/>
  <c r="P44" i="3" s="1"/>
  <c r="I44" i="3"/>
  <c r="J44" i="3"/>
  <c r="K44" i="3"/>
  <c r="L44" i="3"/>
  <c r="A45" i="3"/>
  <c r="B45" i="3"/>
  <c r="C45" i="3"/>
  <c r="D45" i="3"/>
  <c r="E45" i="3"/>
  <c r="F45" i="3"/>
  <c r="G45" i="3"/>
  <c r="H45" i="3"/>
  <c r="P45" i="3" s="1"/>
  <c r="I45" i="3"/>
  <c r="J45" i="3"/>
  <c r="K45" i="3"/>
  <c r="L45" i="3"/>
  <c r="A46" i="3"/>
  <c r="B46" i="3"/>
  <c r="C46" i="3"/>
  <c r="D46" i="3"/>
  <c r="E46" i="3"/>
  <c r="F46" i="3"/>
  <c r="G46" i="3"/>
  <c r="H46" i="3"/>
  <c r="P46" i="3" s="1"/>
  <c r="I46" i="3"/>
  <c r="J46" i="3"/>
  <c r="K46" i="3"/>
  <c r="L46" i="3"/>
  <c r="A47" i="3"/>
  <c r="B47" i="3"/>
  <c r="C47" i="3"/>
  <c r="D47" i="3"/>
  <c r="E47" i="3"/>
  <c r="F47" i="3"/>
  <c r="G47" i="3"/>
  <c r="H47" i="3"/>
  <c r="P47" i="3" s="1"/>
  <c r="I47" i="3"/>
  <c r="J47" i="3"/>
  <c r="K47" i="3"/>
  <c r="L47" i="3"/>
  <c r="A48" i="3"/>
  <c r="B48" i="3"/>
  <c r="C48" i="3"/>
  <c r="D48" i="3"/>
  <c r="E48" i="3"/>
  <c r="F48" i="3"/>
  <c r="G48" i="3"/>
  <c r="H48" i="3"/>
  <c r="P48" i="3" s="1"/>
  <c r="I48" i="3"/>
  <c r="J48" i="3"/>
  <c r="K48" i="3"/>
  <c r="L48" i="3"/>
  <c r="A49" i="3"/>
  <c r="B49" i="3"/>
  <c r="C49" i="3"/>
  <c r="D49" i="3"/>
  <c r="E49" i="3"/>
  <c r="F49" i="3"/>
  <c r="G49" i="3"/>
  <c r="H49" i="3"/>
  <c r="P49" i="3" s="1"/>
  <c r="I49" i="3"/>
  <c r="J49" i="3"/>
  <c r="K49" i="3"/>
  <c r="L49" i="3"/>
  <c r="A50" i="3"/>
  <c r="B50" i="3"/>
  <c r="C50" i="3"/>
  <c r="D50" i="3"/>
  <c r="E50" i="3"/>
  <c r="F50" i="3"/>
  <c r="G50" i="3"/>
  <c r="H50" i="3"/>
  <c r="P50" i="3" s="1"/>
  <c r="I50" i="3"/>
  <c r="J50" i="3"/>
  <c r="K50" i="3"/>
  <c r="L50" i="3"/>
  <c r="A51" i="3"/>
  <c r="B51" i="3"/>
  <c r="C51" i="3"/>
  <c r="D51" i="3"/>
  <c r="E51" i="3"/>
  <c r="F51" i="3"/>
  <c r="G51" i="3"/>
  <c r="H51" i="3"/>
  <c r="P51" i="3" s="1"/>
  <c r="I51" i="3"/>
  <c r="J51" i="3"/>
  <c r="K51" i="3"/>
  <c r="L51" i="3"/>
  <c r="A52" i="3"/>
  <c r="B52" i="3"/>
  <c r="C52" i="3"/>
  <c r="D52" i="3"/>
  <c r="E52" i="3"/>
  <c r="F52" i="3"/>
  <c r="G52" i="3"/>
  <c r="H52" i="3"/>
  <c r="P52" i="3" s="1"/>
  <c r="I52" i="3"/>
  <c r="J52" i="3"/>
  <c r="K52" i="3"/>
  <c r="L52" i="3"/>
  <c r="A53" i="3"/>
  <c r="B53" i="3"/>
  <c r="C53" i="3"/>
  <c r="D53" i="3"/>
  <c r="E53" i="3"/>
  <c r="F53" i="3"/>
  <c r="G53" i="3"/>
  <c r="H53" i="3"/>
  <c r="P53" i="3" s="1"/>
  <c r="I53" i="3"/>
  <c r="J53" i="3"/>
  <c r="K53" i="3"/>
  <c r="L53" i="3"/>
  <c r="A54" i="3"/>
  <c r="B54" i="3"/>
  <c r="C54" i="3"/>
  <c r="D54" i="3"/>
  <c r="E54" i="3"/>
  <c r="F54" i="3"/>
  <c r="G54" i="3"/>
  <c r="H54" i="3"/>
  <c r="P54" i="3" s="1"/>
  <c r="I54" i="3"/>
  <c r="J54" i="3"/>
  <c r="K54" i="3"/>
  <c r="L54" i="3"/>
  <c r="A55" i="3"/>
  <c r="B55" i="3"/>
  <c r="C55" i="3"/>
  <c r="D55" i="3"/>
  <c r="E55" i="3"/>
  <c r="F55" i="3"/>
  <c r="G55" i="3"/>
  <c r="H55" i="3"/>
  <c r="P55" i="3" s="1"/>
  <c r="I55" i="3"/>
  <c r="J55" i="3"/>
  <c r="K55" i="3"/>
  <c r="L55" i="3"/>
  <c r="A56" i="3"/>
  <c r="B56" i="3"/>
  <c r="C56" i="3"/>
  <c r="D56" i="3"/>
  <c r="E56" i="3"/>
  <c r="F56" i="3"/>
  <c r="G56" i="3"/>
  <c r="H56" i="3"/>
  <c r="P56" i="3" s="1"/>
  <c r="I56" i="3"/>
  <c r="J56" i="3"/>
  <c r="K56" i="3"/>
  <c r="L56" i="3"/>
  <c r="A57" i="3"/>
  <c r="B57" i="3"/>
  <c r="C57" i="3"/>
  <c r="D57" i="3"/>
  <c r="E57" i="3"/>
  <c r="F57" i="3"/>
  <c r="G57" i="3"/>
  <c r="H57" i="3"/>
  <c r="P57" i="3" s="1"/>
  <c r="I57" i="3"/>
  <c r="J57" i="3"/>
  <c r="K57" i="3"/>
  <c r="L57" i="3"/>
  <c r="A58" i="3"/>
  <c r="B58" i="3"/>
  <c r="C58" i="3"/>
  <c r="D58" i="3"/>
  <c r="E58" i="3"/>
  <c r="F58" i="3"/>
  <c r="G58" i="3"/>
  <c r="H58" i="3"/>
  <c r="P58" i="3" s="1"/>
  <c r="I58" i="3"/>
  <c r="J58" i="3"/>
  <c r="K58" i="3"/>
  <c r="L58" i="3"/>
  <c r="A59" i="3"/>
  <c r="B59" i="3"/>
  <c r="C59" i="3"/>
  <c r="D59" i="3"/>
  <c r="E59" i="3"/>
  <c r="F59" i="3"/>
  <c r="G59" i="3"/>
  <c r="H59" i="3"/>
  <c r="P59" i="3" s="1"/>
  <c r="I59" i="3"/>
  <c r="J59" i="3"/>
  <c r="K59" i="3"/>
  <c r="L59" i="3"/>
  <c r="A60" i="3"/>
  <c r="B60" i="3"/>
  <c r="C60" i="3"/>
  <c r="D60" i="3"/>
  <c r="E60" i="3"/>
  <c r="F60" i="3"/>
  <c r="G60" i="3"/>
  <c r="H60" i="3"/>
  <c r="P60" i="3" s="1"/>
  <c r="I60" i="3"/>
  <c r="J60" i="3"/>
  <c r="K60" i="3"/>
  <c r="L60" i="3"/>
  <c r="A61" i="3"/>
  <c r="B61" i="3"/>
  <c r="C61" i="3"/>
  <c r="D61" i="3"/>
  <c r="E61" i="3"/>
  <c r="F61" i="3"/>
  <c r="G61" i="3"/>
  <c r="H61" i="3"/>
  <c r="P61" i="3" s="1"/>
  <c r="I61" i="3"/>
  <c r="J61" i="3"/>
  <c r="K61" i="3"/>
  <c r="L61" i="3"/>
  <c r="A62" i="3"/>
  <c r="B62" i="3"/>
  <c r="C62" i="3"/>
  <c r="D62" i="3"/>
  <c r="E62" i="3"/>
  <c r="F62" i="3"/>
  <c r="G62" i="3"/>
  <c r="H62" i="3"/>
  <c r="P62" i="3" s="1"/>
  <c r="I62" i="3"/>
  <c r="J62" i="3"/>
  <c r="K62" i="3"/>
  <c r="L62" i="3"/>
  <c r="A63" i="3"/>
  <c r="B63" i="3"/>
  <c r="C63" i="3"/>
  <c r="D63" i="3"/>
  <c r="E63" i="3"/>
  <c r="F63" i="3"/>
  <c r="G63" i="3"/>
  <c r="H63" i="3"/>
  <c r="P63" i="3" s="1"/>
  <c r="I63" i="3"/>
  <c r="J63" i="3"/>
  <c r="K63" i="3"/>
  <c r="L63" i="3"/>
  <c r="A64" i="3"/>
  <c r="B64" i="3"/>
  <c r="C64" i="3"/>
  <c r="D64" i="3"/>
  <c r="E64" i="3"/>
  <c r="F64" i="3"/>
  <c r="G64" i="3"/>
  <c r="H64" i="3"/>
  <c r="P64" i="3" s="1"/>
  <c r="I64" i="3"/>
  <c r="J64" i="3"/>
  <c r="K64" i="3"/>
  <c r="L64" i="3"/>
  <c r="A65" i="3"/>
  <c r="B65" i="3"/>
  <c r="C65" i="3"/>
  <c r="D65" i="3"/>
  <c r="E65" i="3"/>
  <c r="F65" i="3"/>
  <c r="G65" i="3"/>
  <c r="H65" i="3"/>
  <c r="P65" i="3" s="1"/>
  <c r="I65" i="3"/>
  <c r="J65" i="3"/>
  <c r="K65" i="3"/>
  <c r="L65" i="3"/>
  <c r="A66" i="3"/>
  <c r="B66" i="3"/>
  <c r="C66" i="3"/>
  <c r="D66" i="3"/>
  <c r="E66" i="3"/>
  <c r="F66" i="3"/>
  <c r="G66" i="3"/>
  <c r="H66" i="3"/>
  <c r="P66" i="3" s="1"/>
  <c r="I66" i="3"/>
  <c r="J66" i="3"/>
  <c r="K66" i="3"/>
  <c r="L66" i="3"/>
  <c r="A67" i="3"/>
  <c r="B67" i="3"/>
  <c r="C67" i="3"/>
  <c r="D67" i="3"/>
  <c r="E67" i="3"/>
  <c r="F67" i="3"/>
  <c r="G67" i="3"/>
  <c r="H67" i="3"/>
  <c r="P67" i="3" s="1"/>
  <c r="I67" i="3"/>
  <c r="J67" i="3"/>
  <c r="K67" i="3"/>
  <c r="L67" i="3"/>
  <c r="A68" i="3"/>
  <c r="B68" i="3"/>
  <c r="C68" i="3"/>
  <c r="D68" i="3"/>
  <c r="E68" i="3"/>
  <c r="F68" i="3"/>
  <c r="G68" i="3"/>
  <c r="H68" i="3"/>
  <c r="P68" i="3" s="1"/>
  <c r="I68" i="3"/>
  <c r="J68" i="3"/>
  <c r="K68" i="3"/>
  <c r="L68" i="3"/>
  <c r="A69" i="3"/>
  <c r="B69" i="3"/>
  <c r="C69" i="3"/>
  <c r="D69" i="3"/>
  <c r="E69" i="3"/>
  <c r="F69" i="3"/>
  <c r="G69" i="3"/>
  <c r="H69" i="3"/>
  <c r="P69" i="3" s="1"/>
  <c r="I69" i="3"/>
  <c r="J69" i="3"/>
  <c r="K69" i="3"/>
  <c r="L69" i="3"/>
  <c r="A70" i="3"/>
  <c r="B70" i="3"/>
  <c r="C70" i="3"/>
  <c r="D70" i="3"/>
  <c r="E70" i="3"/>
  <c r="F70" i="3"/>
  <c r="G70" i="3"/>
  <c r="H70" i="3"/>
  <c r="P70" i="3" s="1"/>
  <c r="I70" i="3"/>
  <c r="J70" i="3"/>
  <c r="K70" i="3"/>
  <c r="L70" i="3"/>
  <c r="A71" i="3"/>
  <c r="B71" i="3"/>
  <c r="C71" i="3"/>
  <c r="D71" i="3"/>
  <c r="E71" i="3"/>
  <c r="F71" i="3"/>
  <c r="G71" i="3"/>
  <c r="H71" i="3"/>
  <c r="P71" i="3" s="1"/>
  <c r="I71" i="3"/>
  <c r="J71" i="3"/>
  <c r="K71" i="3"/>
  <c r="L71" i="3"/>
  <c r="A72" i="3"/>
  <c r="B72" i="3"/>
  <c r="C72" i="3"/>
  <c r="D72" i="3"/>
  <c r="E72" i="3"/>
  <c r="F72" i="3"/>
  <c r="G72" i="3"/>
  <c r="H72" i="3"/>
  <c r="P72" i="3" s="1"/>
  <c r="I72" i="3"/>
  <c r="J72" i="3"/>
  <c r="K72" i="3"/>
  <c r="L72" i="3"/>
  <c r="B30" i="3"/>
  <c r="B73" i="3"/>
  <c r="C73" i="3"/>
  <c r="D73" i="3"/>
  <c r="E73" i="3"/>
  <c r="G73" i="3"/>
  <c r="H73" i="3"/>
  <c r="P73" i="3" s="1"/>
  <c r="I73" i="3"/>
  <c r="J73" i="3"/>
  <c r="K73" i="3"/>
  <c r="L73" i="3"/>
  <c r="A73" i="3"/>
  <c r="S45" i="1"/>
  <c r="M73" i="3" s="1"/>
  <c r="T45" i="1"/>
  <c r="N73" i="3" s="1"/>
  <c r="O73" i="3" l="1"/>
  <c r="P43" i="3"/>
  <c r="P42" i="3"/>
  <c r="P40" i="3"/>
  <c r="P39" i="3"/>
  <c r="P38" i="3"/>
  <c r="P36" i="3"/>
  <c r="P35" i="3"/>
  <c r="P34" i="3"/>
  <c r="P32" i="3"/>
  <c r="P31" i="3"/>
  <c r="S2" i="1"/>
  <c r="M30" i="3" s="1"/>
  <c r="G30" i="3"/>
  <c r="H30" i="3"/>
  <c r="P30" i="3" s="1"/>
  <c r="I30" i="3"/>
  <c r="J30" i="3"/>
  <c r="K30" i="3"/>
  <c r="L30" i="3"/>
  <c r="S3" i="1"/>
  <c r="M31" i="3" s="1"/>
  <c r="S4" i="1"/>
  <c r="M32" i="3" s="1"/>
  <c r="S5" i="1"/>
  <c r="M33" i="3" s="1"/>
  <c r="S6" i="1"/>
  <c r="M34" i="3" s="1"/>
  <c r="S7" i="1"/>
  <c r="M35" i="3" s="1"/>
  <c r="S8" i="1"/>
  <c r="M36" i="3" s="1"/>
  <c r="S9" i="1"/>
  <c r="M37" i="3" s="1"/>
  <c r="S10" i="1"/>
  <c r="M38" i="3" s="1"/>
  <c r="S11" i="1"/>
  <c r="M39" i="3" s="1"/>
  <c r="S12" i="1"/>
  <c r="M40" i="3" s="1"/>
  <c r="S13" i="1"/>
  <c r="M41" i="3" s="1"/>
  <c r="S14" i="1"/>
  <c r="M42" i="3" s="1"/>
  <c r="S15" i="1"/>
  <c r="M43" i="3" s="1"/>
  <c r="S16" i="1"/>
  <c r="M44" i="3" s="1"/>
  <c r="S17" i="1"/>
  <c r="M45" i="3" s="1"/>
  <c r="S18" i="1"/>
  <c r="M46" i="3" s="1"/>
  <c r="S19" i="1"/>
  <c r="M47" i="3" s="1"/>
  <c r="S20" i="1"/>
  <c r="M48" i="3" s="1"/>
  <c r="S21" i="1"/>
  <c r="M49" i="3" s="1"/>
  <c r="S22" i="1"/>
  <c r="M50" i="3" s="1"/>
  <c r="S23" i="1"/>
  <c r="M51" i="3" s="1"/>
  <c r="S24" i="1"/>
  <c r="M52" i="3" s="1"/>
  <c r="S25" i="1"/>
  <c r="M53" i="3" s="1"/>
  <c r="S26" i="1"/>
  <c r="M54" i="3" s="1"/>
  <c r="S27" i="1"/>
  <c r="M55" i="3" s="1"/>
  <c r="S28" i="1"/>
  <c r="M56" i="3" s="1"/>
  <c r="S29" i="1"/>
  <c r="M57" i="3" s="1"/>
  <c r="S30" i="1"/>
  <c r="M58" i="3" s="1"/>
  <c r="S31" i="1"/>
  <c r="M59" i="3" s="1"/>
  <c r="S32" i="1"/>
  <c r="M60" i="3" s="1"/>
  <c r="S33" i="1"/>
  <c r="M61" i="3" s="1"/>
  <c r="S34" i="1"/>
  <c r="M62" i="3" s="1"/>
  <c r="S35" i="1"/>
  <c r="M63" i="3" s="1"/>
  <c r="S36" i="1"/>
  <c r="M64" i="3" s="1"/>
  <c r="S37" i="1"/>
  <c r="M65" i="3" s="1"/>
  <c r="S38" i="1"/>
  <c r="M66" i="3" s="1"/>
  <c r="S39" i="1"/>
  <c r="M67" i="3" s="1"/>
  <c r="S40" i="1"/>
  <c r="M68" i="3" s="1"/>
  <c r="S41" i="1"/>
  <c r="M69" i="3" s="1"/>
  <c r="S42" i="1"/>
  <c r="M70" i="3" s="1"/>
  <c r="S43" i="1"/>
  <c r="M71" i="3" s="1"/>
  <c r="S44" i="1"/>
  <c r="M72" i="3" s="1"/>
  <c r="L1" i="2" l="1"/>
  <c r="M1" i="2"/>
  <c r="N1" i="2"/>
  <c r="O1" i="2"/>
  <c r="F30" i="3"/>
  <c r="E30" i="3"/>
  <c r="D30" i="3"/>
  <c r="C30" i="3"/>
  <c r="A30" i="3"/>
  <c r="T3" i="1"/>
  <c r="N31" i="3" s="1"/>
  <c r="O31" i="3" s="1"/>
  <c r="T4" i="1"/>
  <c r="N32" i="3" s="1"/>
  <c r="O32" i="3" s="1"/>
  <c r="T5" i="1"/>
  <c r="N33" i="3" s="1"/>
  <c r="O33" i="3" s="1"/>
  <c r="T6" i="1"/>
  <c r="N34" i="3" s="1"/>
  <c r="O34" i="3" s="1"/>
  <c r="T7" i="1"/>
  <c r="N35" i="3" s="1"/>
  <c r="O35" i="3" s="1"/>
  <c r="T8" i="1"/>
  <c r="N36" i="3" s="1"/>
  <c r="O36" i="3" s="1"/>
  <c r="T9" i="1"/>
  <c r="N37" i="3" s="1"/>
  <c r="O37" i="3" s="1"/>
  <c r="T10" i="1"/>
  <c r="N38" i="3" s="1"/>
  <c r="O38" i="3" s="1"/>
  <c r="T11" i="1"/>
  <c r="N39" i="3" s="1"/>
  <c r="O39" i="3" s="1"/>
  <c r="T12" i="1"/>
  <c r="N40" i="3" s="1"/>
  <c r="O40" i="3" s="1"/>
  <c r="T13" i="1"/>
  <c r="N41" i="3" s="1"/>
  <c r="O41" i="3" s="1"/>
  <c r="T14" i="1"/>
  <c r="N42" i="3" s="1"/>
  <c r="O42" i="3" s="1"/>
  <c r="T15" i="1"/>
  <c r="N43" i="3" s="1"/>
  <c r="O43" i="3" s="1"/>
  <c r="T16" i="1"/>
  <c r="N44" i="3" s="1"/>
  <c r="O44" i="3" s="1"/>
  <c r="T17" i="1"/>
  <c r="N45" i="3" s="1"/>
  <c r="O45" i="3" s="1"/>
  <c r="T18" i="1"/>
  <c r="N46" i="3" s="1"/>
  <c r="O46" i="3" s="1"/>
  <c r="T19" i="1"/>
  <c r="N47" i="3" s="1"/>
  <c r="O47" i="3" s="1"/>
  <c r="T20" i="1"/>
  <c r="N48" i="3" s="1"/>
  <c r="O48" i="3" s="1"/>
  <c r="T21" i="1"/>
  <c r="N49" i="3" s="1"/>
  <c r="O49" i="3" s="1"/>
  <c r="T22" i="1"/>
  <c r="N50" i="3" s="1"/>
  <c r="O50" i="3" s="1"/>
  <c r="T23" i="1"/>
  <c r="N51" i="3" s="1"/>
  <c r="O51" i="3" s="1"/>
  <c r="T24" i="1"/>
  <c r="N52" i="3" s="1"/>
  <c r="O52" i="3" s="1"/>
  <c r="T25" i="1"/>
  <c r="N53" i="3" s="1"/>
  <c r="O53" i="3" s="1"/>
  <c r="T26" i="1"/>
  <c r="N54" i="3" s="1"/>
  <c r="O54" i="3" s="1"/>
  <c r="T27" i="1"/>
  <c r="N55" i="3" s="1"/>
  <c r="O55" i="3" s="1"/>
  <c r="T28" i="1"/>
  <c r="N56" i="3" s="1"/>
  <c r="O56" i="3" s="1"/>
  <c r="T29" i="1"/>
  <c r="N57" i="3" s="1"/>
  <c r="O57" i="3" s="1"/>
  <c r="T30" i="1"/>
  <c r="N58" i="3" s="1"/>
  <c r="O58" i="3" s="1"/>
  <c r="T31" i="1"/>
  <c r="N59" i="3" s="1"/>
  <c r="O59" i="3" s="1"/>
  <c r="T32" i="1"/>
  <c r="N60" i="3" s="1"/>
  <c r="O60" i="3" s="1"/>
  <c r="T33" i="1"/>
  <c r="N61" i="3" s="1"/>
  <c r="O61" i="3" s="1"/>
  <c r="T34" i="1"/>
  <c r="N62" i="3" s="1"/>
  <c r="O62" i="3" s="1"/>
  <c r="T35" i="1"/>
  <c r="N63" i="3" s="1"/>
  <c r="O63" i="3" s="1"/>
  <c r="T36" i="1"/>
  <c r="N64" i="3" s="1"/>
  <c r="O64" i="3" s="1"/>
  <c r="T37" i="1"/>
  <c r="N65" i="3" s="1"/>
  <c r="O65" i="3" s="1"/>
  <c r="T38" i="1"/>
  <c r="N66" i="3" s="1"/>
  <c r="O66" i="3" s="1"/>
  <c r="T39" i="1"/>
  <c r="N67" i="3" s="1"/>
  <c r="O67" i="3" s="1"/>
  <c r="T40" i="1"/>
  <c r="N68" i="3" s="1"/>
  <c r="O68" i="3" s="1"/>
  <c r="T41" i="1"/>
  <c r="N69" i="3" s="1"/>
  <c r="O69" i="3" s="1"/>
  <c r="T42" i="1"/>
  <c r="N70" i="3" s="1"/>
  <c r="O70" i="3" s="1"/>
  <c r="T43" i="1"/>
  <c r="N71" i="3" s="1"/>
  <c r="O71" i="3" s="1"/>
  <c r="T44" i="1"/>
  <c r="N72" i="3" s="1"/>
  <c r="O72" i="3" s="1"/>
  <c r="T2" i="1"/>
  <c r="N30" i="3" s="1"/>
  <c r="O30" i="3" s="1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1" i="4"/>
  <c r="E2" i="4"/>
  <c r="F3" i="4"/>
  <c r="G3" i="4"/>
  <c r="L3" i="4" s="1"/>
  <c r="F4" i="4"/>
  <c r="K4" i="4" s="1"/>
  <c r="G4" i="4"/>
  <c r="L4" i="4" s="1"/>
  <c r="F5" i="4"/>
  <c r="K5" i="4" s="1"/>
  <c r="G5" i="4"/>
  <c r="L5" i="4" s="1"/>
  <c r="F6" i="4"/>
  <c r="K6" i="4" s="1"/>
  <c r="G6" i="4"/>
  <c r="L6" i="4" s="1"/>
  <c r="F7" i="4"/>
  <c r="G7" i="4"/>
  <c r="L7" i="4" s="1"/>
  <c r="F8" i="4"/>
  <c r="K8" i="4" s="1"/>
  <c r="G8" i="4"/>
  <c r="L8" i="4" s="1"/>
  <c r="F9" i="4"/>
  <c r="K9" i="4" s="1"/>
  <c r="G9" i="4"/>
  <c r="L9" i="4" s="1"/>
  <c r="F10" i="4"/>
  <c r="K10" i="4" s="1"/>
  <c r="G10" i="4"/>
  <c r="L10" i="4" s="1"/>
  <c r="F11" i="4"/>
  <c r="G11" i="4"/>
  <c r="L11" i="4" s="1"/>
  <c r="F12" i="4"/>
  <c r="K12" i="4" s="1"/>
  <c r="G12" i="4"/>
  <c r="L12" i="4" s="1"/>
  <c r="F13" i="4"/>
  <c r="K13" i="4" s="1"/>
  <c r="G13" i="4"/>
  <c r="L13" i="4" s="1"/>
  <c r="F14" i="4"/>
  <c r="K14" i="4" s="1"/>
  <c r="G14" i="4"/>
  <c r="L14" i="4" s="1"/>
  <c r="F15" i="4"/>
  <c r="G15" i="4"/>
  <c r="L15" i="4" s="1"/>
  <c r="F16" i="4"/>
  <c r="K16" i="4" s="1"/>
  <c r="G16" i="4"/>
  <c r="L16" i="4" s="1"/>
  <c r="F17" i="4"/>
  <c r="K17" i="4" s="1"/>
  <c r="G17" i="4"/>
  <c r="L17" i="4" s="1"/>
  <c r="F18" i="4"/>
  <c r="K18" i="4" s="1"/>
  <c r="G18" i="4"/>
  <c r="L18" i="4" s="1"/>
  <c r="F19" i="4"/>
  <c r="G19" i="4"/>
  <c r="L19" i="4" s="1"/>
  <c r="F20" i="4"/>
  <c r="K20" i="4" s="1"/>
  <c r="G20" i="4"/>
  <c r="L20" i="4" s="1"/>
  <c r="F21" i="4"/>
  <c r="K21" i="4" s="1"/>
  <c r="G21" i="4"/>
  <c r="L21" i="4" s="1"/>
  <c r="F22" i="4"/>
  <c r="K22" i="4" s="1"/>
  <c r="G22" i="4"/>
  <c r="L22" i="4" s="1"/>
  <c r="F23" i="4"/>
  <c r="G23" i="4"/>
  <c r="L23" i="4" s="1"/>
  <c r="F24" i="4"/>
  <c r="K24" i="4" s="1"/>
  <c r="G24" i="4"/>
  <c r="L24" i="4" s="1"/>
  <c r="F25" i="4"/>
  <c r="K25" i="4" s="1"/>
  <c r="G25" i="4"/>
  <c r="L25" i="4" s="1"/>
  <c r="F26" i="4"/>
  <c r="K26" i="4" s="1"/>
  <c r="G26" i="4"/>
  <c r="L26" i="4" s="1"/>
  <c r="F27" i="4"/>
  <c r="G27" i="4"/>
  <c r="L27" i="4" s="1"/>
  <c r="F28" i="4"/>
  <c r="K28" i="4" s="1"/>
  <c r="G28" i="4"/>
  <c r="L28" i="4" s="1"/>
  <c r="F29" i="4"/>
  <c r="K29" i="4" s="1"/>
  <c r="G29" i="4"/>
  <c r="L29" i="4" s="1"/>
  <c r="F30" i="4"/>
  <c r="K30" i="4" s="1"/>
  <c r="G30" i="4"/>
  <c r="L30" i="4" s="1"/>
  <c r="F31" i="4"/>
  <c r="K31" i="4" s="1"/>
  <c r="G31" i="4"/>
  <c r="L31" i="4" s="1"/>
  <c r="F32" i="4"/>
  <c r="K32" i="4" s="1"/>
  <c r="G32" i="4"/>
  <c r="L32" i="4" s="1"/>
  <c r="F33" i="4"/>
  <c r="K33" i="4" s="1"/>
  <c r="G33" i="4"/>
  <c r="L33" i="4" s="1"/>
  <c r="F34" i="4"/>
  <c r="K34" i="4" s="1"/>
  <c r="G34" i="4"/>
  <c r="L34" i="4" s="1"/>
  <c r="F35" i="4"/>
  <c r="K35" i="4" s="1"/>
  <c r="G35" i="4"/>
  <c r="L35" i="4" s="1"/>
  <c r="F36" i="4"/>
  <c r="K36" i="4" s="1"/>
  <c r="G36" i="4"/>
  <c r="L36" i="4" s="1"/>
  <c r="F37" i="4"/>
  <c r="K37" i="4" s="1"/>
  <c r="G37" i="4"/>
  <c r="L37" i="4" s="1"/>
  <c r="F38" i="4"/>
  <c r="K38" i="4" s="1"/>
  <c r="G38" i="4"/>
  <c r="L38" i="4" s="1"/>
  <c r="F39" i="4"/>
  <c r="K39" i="4" s="1"/>
  <c r="G39" i="4"/>
  <c r="L39" i="4" s="1"/>
  <c r="F40" i="4"/>
  <c r="K40" i="4" s="1"/>
  <c r="G40" i="4"/>
  <c r="L40" i="4" s="1"/>
  <c r="F41" i="4"/>
  <c r="K41" i="4" s="1"/>
  <c r="G41" i="4"/>
  <c r="L41" i="4" s="1"/>
  <c r="F42" i="4"/>
  <c r="K42" i="4" s="1"/>
  <c r="G42" i="4"/>
  <c r="L42" i="4" s="1"/>
  <c r="F43" i="4"/>
  <c r="K43" i="4" s="1"/>
  <c r="G43" i="4"/>
  <c r="L43" i="4" s="1"/>
  <c r="F44" i="4"/>
  <c r="G44" i="4"/>
  <c r="F1" i="4"/>
  <c r="G1" i="4"/>
  <c r="G2" i="4"/>
  <c r="L2" i="4" s="1"/>
  <c r="F2" i="4"/>
  <c r="K2" i="4" s="1"/>
  <c r="D44" i="4"/>
  <c r="C44" i="4"/>
  <c r="B44" i="4"/>
  <c r="A44" i="4"/>
  <c r="D43" i="4"/>
  <c r="C43" i="4"/>
  <c r="B43" i="4"/>
  <c r="J43" i="4" s="1"/>
  <c r="A43" i="4"/>
  <c r="I43" i="4" s="1"/>
  <c r="D42" i="4"/>
  <c r="C42" i="4"/>
  <c r="B42" i="4"/>
  <c r="J42" i="4" s="1"/>
  <c r="A42" i="4"/>
  <c r="I42" i="4" s="1"/>
  <c r="D41" i="4"/>
  <c r="C41" i="4"/>
  <c r="B41" i="4"/>
  <c r="J41" i="4" s="1"/>
  <c r="A41" i="4"/>
  <c r="I41" i="4" s="1"/>
  <c r="D40" i="4"/>
  <c r="C40" i="4"/>
  <c r="B40" i="4"/>
  <c r="J40" i="4" s="1"/>
  <c r="A40" i="4"/>
  <c r="I40" i="4" s="1"/>
  <c r="D39" i="4"/>
  <c r="C39" i="4"/>
  <c r="B39" i="4"/>
  <c r="J39" i="4" s="1"/>
  <c r="A39" i="4"/>
  <c r="I39" i="4" s="1"/>
  <c r="D38" i="4"/>
  <c r="C38" i="4"/>
  <c r="B38" i="4"/>
  <c r="J38" i="4" s="1"/>
  <c r="A38" i="4"/>
  <c r="I38" i="4" s="1"/>
  <c r="D37" i="4"/>
  <c r="C37" i="4"/>
  <c r="B37" i="4"/>
  <c r="J37" i="4" s="1"/>
  <c r="A37" i="4"/>
  <c r="I37" i="4" s="1"/>
  <c r="D36" i="4"/>
  <c r="C36" i="4"/>
  <c r="B36" i="4"/>
  <c r="J36" i="4" s="1"/>
  <c r="A36" i="4"/>
  <c r="I36" i="4" s="1"/>
  <c r="D35" i="4"/>
  <c r="C35" i="4"/>
  <c r="B35" i="4"/>
  <c r="J35" i="4" s="1"/>
  <c r="A35" i="4"/>
  <c r="I35" i="4" s="1"/>
  <c r="D34" i="4"/>
  <c r="C34" i="4"/>
  <c r="B34" i="4"/>
  <c r="J34" i="4" s="1"/>
  <c r="A34" i="4"/>
  <c r="I34" i="4" s="1"/>
  <c r="D33" i="4"/>
  <c r="C33" i="4"/>
  <c r="B33" i="4"/>
  <c r="J33" i="4" s="1"/>
  <c r="A33" i="4"/>
  <c r="I33" i="4" s="1"/>
  <c r="D32" i="4"/>
  <c r="C32" i="4"/>
  <c r="B32" i="4"/>
  <c r="J32" i="4" s="1"/>
  <c r="A32" i="4"/>
  <c r="I32" i="4" s="1"/>
  <c r="D31" i="4"/>
  <c r="C31" i="4"/>
  <c r="B31" i="4"/>
  <c r="J31" i="4" s="1"/>
  <c r="A31" i="4"/>
  <c r="I31" i="4" s="1"/>
  <c r="D30" i="4"/>
  <c r="C30" i="4"/>
  <c r="B30" i="4"/>
  <c r="J30" i="4" s="1"/>
  <c r="A30" i="4"/>
  <c r="I30" i="4" s="1"/>
  <c r="D29" i="4"/>
  <c r="C29" i="4"/>
  <c r="B29" i="4"/>
  <c r="J29" i="4" s="1"/>
  <c r="A29" i="4"/>
  <c r="I29" i="4" s="1"/>
  <c r="D28" i="4"/>
  <c r="C28" i="4"/>
  <c r="B28" i="4"/>
  <c r="J28" i="4" s="1"/>
  <c r="A28" i="4"/>
  <c r="I28" i="4" s="1"/>
  <c r="D27" i="4"/>
  <c r="C27" i="4"/>
  <c r="B27" i="4"/>
  <c r="J27" i="4" s="1"/>
  <c r="A27" i="4"/>
  <c r="I27" i="4" s="1"/>
  <c r="D26" i="4"/>
  <c r="C26" i="4"/>
  <c r="B26" i="4"/>
  <c r="J26" i="4" s="1"/>
  <c r="A26" i="4"/>
  <c r="I26" i="4" s="1"/>
  <c r="D25" i="4"/>
  <c r="C25" i="4"/>
  <c r="B25" i="4"/>
  <c r="J25" i="4" s="1"/>
  <c r="A25" i="4"/>
  <c r="I25" i="4" s="1"/>
  <c r="D24" i="4"/>
  <c r="C24" i="4"/>
  <c r="B24" i="4"/>
  <c r="J24" i="4" s="1"/>
  <c r="A24" i="4"/>
  <c r="I24" i="4" s="1"/>
  <c r="D23" i="4"/>
  <c r="C23" i="4"/>
  <c r="B23" i="4"/>
  <c r="J23" i="4" s="1"/>
  <c r="A23" i="4"/>
  <c r="I23" i="4" s="1"/>
  <c r="D22" i="4"/>
  <c r="C22" i="4"/>
  <c r="B22" i="4"/>
  <c r="J22" i="4" s="1"/>
  <c r="A22" i="4"/>
  <c r="I22" i="4" s="1"/>
  <c r="D21" i="4"/>
  <c r="C21" i="4"/>
  <c r="B21" i="4"/>
  <c r="J21" i="4" s="1"/>
  <c r="A21" i="4"/>
  <c r="I21" i="4" s="1"/>
  <c r="D20" i="4"/>
  <c r="C20" i="4"/>
  <c r="B20" i="4"/>
  <c r="J20" i="4" s="1"/>
  <c r="A20" i="4"/>
  <c r="I20" i="4" s="1"/>
  <c r="D19" i="4"/>
  <c r="C19" i="4"/>
  <c r="B19" i="4"/>
  <c r="J19" i="4" s="1"/>
  <c r="A19" i="4"/>
  <c r="I19" i="4" s="1"/>
  <c r="D18" i="4"/>
  <c r="C18" i="4"/>
  <c r="B18" i="4"/>
  <c r="J18" i="4" s="1"/>
  <c r="A18" i="4"/>
  <c r="I18" i="4" s="1"/>
  <c r="D17" i="4"/>
  <c r="C17" i="4"/>
  <c r="B17" i="4"/>
  <c r="J17" i="4" s="1"/>
  <c r="A17" i="4"/>
  <c r="I17" i="4" s="1"/>
  <c r="D16" i="4"/>
  <c r="C16" i="4"/>
  <c r="B16" i="4"/>
  <c r="J16" i="4" s="1"/>
  <c r="A16" i="4"/>
  <c r="I16" i="4" s="1"/>
  <c r="D15" i="4"/>
  <c r="C15" i="4"/>
  <c r="B15" i="4"/>
  <c r="J15" i="4" s="1"/>
  <c r="A15" i="4"/>
  <c r="I15" i="4" s="1"/>
  <c r="D14" i="4"/>
  <c r="C14" i="4"/>
  <c r="B14" i="4"/>
  <c r="J14" i="4" s="1"/>
  <c r="A14" i="4"/>
  <c r="I14" i="4" s="1"/>
  <c r="D13" i="4"/>
  <c r="C13" i="4"/>
  <c r="B13" i="4"/>
  <c r="J13" i="4" s="1"/>
  <c r="A13" i="4"/>
  <c r="I13" i="4" s="1"/>
  <c r="D12" i="4"/>
  <c r="C12" i="4"/>
  <c r="B12" i="4"/>
  <c r="J12" i="4" s="1"/>
  <c r="A12" i="4"/>
  <c r="I12" i="4" s="1"/>
  <c r="D11" i="4"/>
  <c r="C11" i="4"/>
  <c r="B11" i="4"/>
  <c r="J11" i="4" s="1"/>
  <c r="A11" i="4"/>
  <c r="I11" i="4" s="1"/>
  <c r="D10" i="4"/>
  <c r="C10" i="4"/>
  <c r="B10" i="4"/>
  <c r="J10" i="4" s="1"/>
  <c r="A10" i="4"/>
  <c r="I10" i="4" s="1"/>
  <c r="D9" i="4"/>
  <c r="C9" i="4"/>
  <c r="B9" i="4"/>
  <c r="J9" i="4" s="1"/>
  <c r="A9" i="4"/>
  <c r="I9" i="4" s="1"/>
  <c r="D8" i="4"/>
  <c r="C8" i="4"/>
  <c r="B8" i="4"/>
  <c r="J8" i="4" s="1"/>
  <c r="A8" i="4"/>
  <c r="I8" i="4" s="1"/>
  <c r="D7" i="4"/>
  <c r="C7" i="4"/>
  <c r="B7" i="4"/>
  <c r="J7" i="4" s="1"/>
  <c r="A7" i="4"/>
  <c r="I7" i="4" s="1"/>
  <c r="D6" i="4"/>
  <c r="C6" i="4"/>
  <c r="B6" i="4"/>
  <c r="J6" i="4" s="1"/>
  <c r="A6" i="4"/>
  <c r="I6" i="4" s="1"/>
  <c r="D5" i="4"/>
  <c r="C5" i="4"/>
  <c r="B5" i="4"/>
  <c r="J5" i="4" s="1"/>
  <c r="A5" i="4"/>
  <c r="I5" i="4" s="1"/>
  <c r="D4" i="4"/>
  <c r="C4" i="4"/>
  <c r="B4" i="4"/>
  <c r="J4" i="4" s="1"/>
  <c r="A4" i="4"/>
  <c r="I4" i="4" s="1"/>
  <c r="D3" i="4"/>
  <c r="C3" i="4"/>
  <c r="B3" i="4"/>
  <c r="J3" i="4" s="1"/>
  <c r="A3" i="4"/>
  <c r="I3" i="4" s="1"/>
  <c r="D2" i="4"/>
  <c r="C2" i="4"/>
  <c r="B2" i="4"/>
  <c r="J2" i="4" s="1"/>
  <c r="A2" i="4"/>
  <c r="I2" i="4" s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H2" i="2"/>
  <c r="O2" i="2" s="1"/>
  <c r="G3" i="2"/>
  <c r="N3" i="2" s="1"/>
  <c r="P3" i="2" s="1"/>
  <c r="G4" i="2"/>
  <c r="N4" i="2" s="1"/>
  <c r="P4" i="2" s="1"/>
  <c r="G5" i="2"/>
  <c r="N5" i="2" s="1"/>
  <c r="P5" i="2" s="1"/>
  <c r="G6" i="2"/>
  <c r="N6" i="2" s="1"/>
  <c r="P6" i="2" s="1"/>
  <c r="G7" i="2"/>
  <c r="N7" i="2" s="1"/>
  <c r="P7" i="2" s="1"/>
  <c r="G8" i="2"/>
  <c r="N8" i="2" s="1"/>
  <c r="P8" i="2" s="1"/>
  <c r="G9" i="2"/>
  <c r="N9" i="2" s="1"/>
  <c r="P9" i="2" s="1"/>
  <c r="G10" i="2"/>
  <c r="N10" i="2" s="1"/>
  <c r="P10" i="2" s="1"/>
  <c r="G11" i="2"/>
  <c r="N11" i="2" s="1"/>
  <c r="P11" i="2" s="1"/>
  <c r="G12" i="2"/>
  <c r="N12" i="2" s="1"/>
  <c r="P12" i="2" s="1"/>
  <c r="G13" i="2"/>
  <c r="N13" i="2" s="1"/>
  <c r="P13" i="2" s="1"/>
  <c r="G14" i="2"/>
  <c r="N14" i="2" s="1"/>
  <c r="P14" i="2" s="1"/>
  <c r="G15" i="2"/>
  <c r="N15" i="2" s="1"/>
  <c r="P15" i="2" s="1"/>
  <c r="G16" i="2"/>
  <c r="N16" i="2" s="1"/>
  <c r="P16" i="2" s="1"/>
  <c r="G17" i="2"/>
  <c r="N17" i="2" s="1"/>
  <c r="G18" i="2"/>
  <c r="N18" i="2" s="1"/>
  <c r="P18" i="2" s="1"/>
  <c r="G19" i="2"/>
  <c r="N19" i="2" s="1"/>
  <c r="P19" i="2" s="1"/>
  <c r="G20" i="2"/>
  <c r="N20" i="2" s="1"/>
  <c r="P20" i="2" s="1"/>
  <c r="G21" i="2"/>
  <c r="N21" i="2" s="1"/>
  <c r="P21" i="2" s="1"/>
  <c r="G22" i="2"/>
  <c r="N22" i="2" s="1"/>
  <c r="P22" i="2" s="1"/>
  <c r="G23" i="2"/>
  <c r="N23" i="2" s="1"/>
  <c r="P23" i="2" s="1"/>
  <c r="G24" i="2"/>
  <c r="N24" i="2" s="1"/>
  <c r="P24" i="2" s="1"/>
  <c r="G25" i="2"/>
  <c r="N25" i="2" s="1"/>
  <c r="P25" i="2" s="1"/>
  <c r="G26" i="2"/>
  <c r="N26" i="2" s="1"/>
  <c r="P26" i="2" s="1"/>
  <c r="G27" i="2"/>
  <c r="N27" i="2" s="1"/>
  <c r="P27" i="2" s="1"/>
  <c r="G28" i="2"/>
  <c r="N28" i="2" s="1"/>
  <c r="P28" i="2" s="1"/>
  <c r="G29" i="2"/>
  <c r="N29" i="2" s="1"/>
  <c r="P29" i="2" s="1"/>
  <c r="G30" i="2"/>
  <c r="N30" i="2" s="1"/>
  <c r="P30" i="2" s="1"/>
  <c r="G31" i="2"/>
  <c r="N31" i="2" s="1"/>
  <c r="P31" i="2" s="1"/>
  <c r="G32" i="2"/>
  <c r="N32" i="2" s="1"/>
  <c r="P32" i="2" s="1"/>
  <c r="G33" i="2"/>
  <c r="N33" i="2" s="1"/>
  <c r="G34" i="2"/>
  <c r="N34" i="2" s="1"/>
  <c r="P34" i="2" s="1"/>
  <c r="G35" i="2"/>
  <c r="N35" i="2" s="1"/>
  <c r="P35" i="2" s="1"/>
  <c r="G36" i="2"/>
  <c r="N36" i="2" s="1"/>
  <c r="P36" i="2" s="1"/>
  <c r="G37" i="2"/>
  <c r="N37" i="2" s="1"/>
  <c r="P37" i="2" s="1"/>
  <c r="G38" i="2"/>
  <c r="N38" i="2" s="1"/>
  <c r="P38" i="2" s="1"/>
  <c r="G39" i="2"/>
  <c r="N39" i="2" s="1"/>
  <c r="P39" i="2" s="1"/>
  <c r="G40" i="2"/>
  <c r="N40" i="2" s="1"/>
  <c r="P40" i="2" s="1"/>
  <c r="G41" i="2"/>
  <c r="N41" i="2" s="1"/>
  <c r="P41" i="2" s="1"/>
  <c r="G42" i="2"/>
  <c r="N42" i="2" s="1"/>
  <c r="P42" i="2" s="1"/>
  <c r="G43" i="2"/>
  <c r="N43" i="2" s="1"/>
  <c r="P43" i="2" s="1"/>
  <c r="G44" i="2"/>
  <c r="G2" i="2"/>
  <c r="N2" i="2" s="1"/>
  <c r="A3" i="2"/>
  <c r="L3" i="2" s="1"/>
  <c r="B3" i="2"/>
  <c r="M3" i="2" s="1"/>
  <c r="C3" i="2"/>
  <c r="D3" i="2"/>
  <c r="A4" i="2"/>
  <c r="L4" i="2" s="1"/>
  <c r="B4" i="2"/>
  <c r="M4" i="2" s="1"/>
  <c r="C4" i="2"/>
  <c r="D4" i="2"/>
  <c r="J4" i="2" s="1"/>
  <c r="A5" i="2"/>
  <c r="L5" i="2" s="1"/>
  <c r="B5" i="2"/>
  <c r="M5" i="2" s="1"/>
  <c r="C5" i="2"/>
  <c r="D5" i="2"/>
  <c r="I5" i="2" s="1"/>
  <c r="A6" i="2"/>
  <c r="L6" i="2" s="1"/>
  <c r="B6" i="2"/>
  <c r="M6" i="2" s="1"/>
  <c r="C6" i="2"/>
  <c r="D6" i="2"/>
  <c r="J6" i="2" s="1"/>
  <c r="A7" i="2"/>
  <c r="L7" i="2" s="1"/>
  <c r="B7" i="2"/>
  <c r="M7" i="2" s="1"/>
  <c r="C7" i="2"/>
  <c r="D7" i="2"/>
  <c r="A8" i="2"/>
  <c r="B8" i="2"/>
  <c r="M8" i="2" s="1"/>
  <c r="C8" i="2"/>
  <c r="D8" i="2"/>
  <c r="J8" i="2" s="1"/>
  <c r="A9" i="2"/>
  <c r="L9" i="2" s="1"/>
  <c r="B9" i="2"/>
  <c r="M9" i="2" s="1"/>
  <c r="C9" i="2"/>
  <c r="D9" i="2"/>
  <c r="I9" i="2" s="1"/>
  <c r="A10" i="2"/>
  <c r="L10" i="2" s="1"/>
  <c r="B10" i="2"/>
  <c r="M10" i="2" s="1"/>
  <c r="C10" i="2"/>
  <c r="D10" i="2"/>
  <c r="J10" i="2" s="1"/>
  <c r="A11" i="2"/>
  <c r="L11" i="2" s="1"/>
  <c r="B11" i="2"/>
  <c r="M11" i="2" s="1"/>
  <c r="C11" i="2"/>
  <c r="D11" i="2"/>
  <c r="A12" i="2"/>
  <c r="B12" i="2"/>
  <c r="M12" i="2" s="1"/>
  <c r="C12" i="2"/>
  <c r="D12" i="2"/>
  <c r="J12" i="2" s="1"/>
  <c r="A13" i="2"/>
  <c r="L13" i="2" s="1"/>
  <c r="B13" i="2"/>
  <c r="M13" i="2" s="1"/>
  <c r="C13" i="2"/>
  <c r="D13" i="2"/>
  <c r="I13" i="2" s="1"/>
  <c r="A14" i="2"/>
  <c r="L14" i="2" s="1"/>
  <c r="B14" i="2"/>
  <c r="M14" i="2" s="1"/>
  <c r="C14" i="2"/>
  <c r="D14" i="2"/>
  <c r="J14" i="2" s="1"/>
  <c r="A15" i="2"/>
  <c r="L15" i="2" s="1"/>
  <c r="B15" i="2"/>
  <c r="M15" i="2" s="1"/>
  <c r="C15" i="2"/>
  <c r="D15" i="2"/>
  <c r="A16" i="2"/>
  <c r="L16" i="2" s="1"/>
  <c r="B16" i="2"/>
  <c r="M16" i="2" s="1"/>
  <c r="C16" i="2"/>
  <c r="D16" i="2"/>
  <c r="A17" i="2"/>
  <c r="L17" i="2" s="1"/>
  <c r="B17" i="2"/>
  <c r="M17" i="2" s="1"/>
  <c r="C17" i="2"/>
  <c r="D17" i="2"/>
  <c r="I17" i="2" s="1"/>
  <c r="A18" i="2"/>
  <c r="L18" i="2" s="1"/>
  <c r="B18" i="2"/>
  <c r="M18" i="2" s="1"/>
  <c r="C18" i="2"/>
  <c r="D18" i="2"/>
  <c r="J18" i="2" s="1"/>
  <c r="A19" i="2"/>
  <c r="L19" i="2" s="1"/>
  <c r="B19" i="2"/>
  <c r="M19" i="2" s="1"/>
  <c r="C19" i="2"/>
  <c r="D19" i="2"/>
  <c r="A20" i="2"/>
  <c r="L20" i="2" s="1"/>
  <c r="B20" i="2"/>
  <c r="M20" i="2" s="1"/>
  <c r="C20" i="2"/>
  <c r="D20" i="2"/>
  <c r="J20" i="2" s="1"/>
  <c r="A21" i="2"/>
  <c r="L21" i="2" s="1"/>
  <c r="B21" i="2"/>
  <c r="M21" i="2" s="1"/>
  <c r="C21" i="2"/>
  <c r="D21" i="2"/>
  <c r="I21" i="2" s="1"/>
  <c r="A22" i="2"/>
  <c r="L22" i="2" s="1"/>
  <c r="B22" i="2"/>
  <c r="M22" i="2" s="1"/>
  <c r="C22" i="2"/>
  <c r="D22" i="2"/>
  <c r="J22" i="2" s="1"/>
  <c r="A23" i="2"/>
  <c r="L23" i="2" s="1"/>
  <c r="B23" i="2"/>
  <c r="M23" i="2" s="1"/>
  <c r="C23" i="2"/>
  <c r="D23" i="2"/>
  <c r="A24" i="2"/>
  <c r="B24" i="2"/>
  <c r="M24" i="2" s="1"/>
  <c r="C24" i="2"/>
  <c r="D24" i="2"/>
  <c r="A25" i="2"/>
  <c r="L25" i="2" s="1"/>
  <c r="B25" i="2"/>
  <c r="M25" i="2" s="1"/>
  <c r="C25" i="2"/>
  <c r="D25" i="2"/>
  <c r="I25" i="2" s="1"/>
  <c r="A26" i="2"/>
  <c r="L26" i="2" s="1"/>
  <c r="B26" i="2"/>
  <c r="M26" i="2" s="1"/>
  <c r="C26" i="2"/>
  <c r="D26" i="2"/>
  <c r="J26" i="2" s="1"/>
  <c r="A27" i="2"/>
  <c r="L27" i="2" s="1"/>
  <c r="B27" i="2"/>
  <c r="M27" i="2" s="1"/>
  <c r="C27" i="2"/>
  <c r="D27" i="2"/>
  <c r="A28" i="2"/>
  <c r="B28" i="2"/>
  <c r="M28" i="2" s="1"/>
  <c r="C28" i="2"/>
  <c r="D28" i="2"/>
  <c r="J28" i="2" s="1"/>
  <c r="A29" i="2"/>
  <c r="L29" i="2" s="1"/>
  <c r="B29" i="2"/>
  <c r="M29" i="2" s="1"/>
  <c r="C29" i="2"/>
  <c r="D29" i="2"/>
  <c r="I29" i="2" s="1"/>
  <c r="A30" i="2"/>
  <c r="L30" i="2" s="1"/>
  <c r="B30" i="2"/>
  <c r="M30" i="2" s="1"/>
  <c r="C30" i="2"/>
  <c r="D30" i="2"/>
  <c r="J30" i="2" s="1"/>
  <c r="A31" i="2"/>
  <c r="L31" i="2" s="1"/>
  <c r="B31" i="2"/>
  <c r="M31" i="2" s="1"/>
  <c r="C31" i="2"/>
  <c r="D31" i="2"/>
  <c r="A32" i="2"/>
  <c r="L32" i="2" s="1"/>
  <c r="B32" i="2"/>
  <c r="M32" i="2" s="1"/>
  <c r="C32" i="2"/>
  <c r="D32" i="2"/>
  <c r="A33" i="2"/>
  <c r="L33" i="2" s="1"/>
  <c r="B33" i="2"/>
  <c r="M33" i="2" s="1"/>
  <c r="C33" i="2"/>
  <c r="D33" i="2"/>
  <c r="I33" i="2" s="1"/>
  <c r="A34" i="2"/>
  <c r="L34" i="2" s="1"/>
  <c r="B34" i="2"/>
  <c r="M34" i="2" s="1"/>
  <c r="C34" i="2"/>
  <c r="D34" i="2"/>
  <c r="J34" i="2" s="1"/>
  <c r="A35" i="2"/>
  <c r="L35" i="2" s="1"/>
  <c r="B35" i="2"/>
  <c r="M35" i="2" s="1"/>
  <c r="C35" i="2"/>
  <c r="D35" i="2"/>
  <c r="A36" i="2"/>
  <c r="L36" i="2" s="1"/>
  <c r="B36" i="2"/>
  <c r="M36" i="2" s="1"/>
  <c r="C36" i="2"/>
  <c r="D36" i="2"/>
  <c r="J36" i="2" s="1"/>
  <c r="A37" i="2"/>
  <c r="L37" i="2" s="1"/>
  <c r="B37" i="2"/>
  <c r="M37" i="2" s="1"/>
  <c r="C37" i="2"/>
  <c r="D37" i="2"/>
  <c r="I37" i="2" s="1"/>
  <c r="A38" i="2"/>
  <c r="L38" i="2" s="1"/>
  <c r="B38" i="2"/>
  <c r="M38" i="2" s="1"/>
  <c r="C38" i="2"/>
  <c r="D38" i="2"/>
  <c r="J38" i="2" s="1"/>
  <c r="A39" i="2"/>
  <c r="L39" i="2" s="1"/>
  <c r="B39" i="2"/>
  <c r="M39" i="2" s="1"/>
  <c r="C39" i="2"/>
  <c r="D39" i="2"/>
  <c r="A40" i="2"/>
  <c r="B40" i="2"/>
  <c r="M40" i="2" s="1"/>
  <c r="C40" i="2"/>
  <c r="D40" i="2"/>
  <c r="A41" i="2"/>
  <c r="L41" i="2" s="1"/>
  <c r="B41" i="2"/>
  <c r="M41" i="2" s="1"/>
  <c r="C41" i="2"/>
  <c r="D41" i="2"/>
  <c r="I41" i="2" s="1"/>
  <c r="A42" i="2"/>
  <c r="L42" i="2" s="1"/>
  <c r="B42" i="2"/>
  <c r="M42" i="2" s="1"/>
  <c r="C42" i="2"/>
  <c r="D42" i="2"/>
  <c r="J42" i="2" s="1"/>
  <c r="A43" i="2"/>
  <c r="L43" i="2" s="1"/>
  <c r="B43" i="2"/>
  <c r="M43" i="2" s="1"/>
  <c r="C43" i="2"/>
  <c r="D43" i="2"/>
  <c r="A44" i="2"/>
  <c r="B44" i="2"/>
  <c r="C44" i="2"/>
  <c r="D44" i="2"/>
  <c r="J44" i="2" s="1"/>
  <c r="B2" i="2"/>
  <c r="M2" i="2" s="1"/>
  <c r="C2" i="2"/>
  <c r="D2" i="2"/>
  <c r="A2" i="2"/>
  <c r="J2" i="2" l="1"/>
  <c r="P2" i="2"/>
  <c r="I2" i="2"/>
  <c r="P17" i="2"/>
  <c r="P33" i="2"/>
  <c r="E44" i="2"/>
  <c r="F44" i="2" s="1"/>
  <c r="E36" i="2"/>
  <c r="F36" i="2" s="1"/>
  <c r="E32" i="2"/>
  <c r="F32" i="2" s="1"/>
  <c r="E16" i="2"/>
  <c r="F16" i="2" s="1"/>
  <c r="E12" i="2"/>
  <c r="F12" i="2" s="1"/>
  <c r="E40" i="2"/>
  <c r="F40" i="2" s="1"/>
  <c r="E28" i="2"/>
  <c r="F28" i="2" s="1"/>
  <c r="E24" i="2"/>
  <c r="F24" i="2" s="1"/>
  <c r="E20" i="2"/>
  <c r="F20" i="2" s="1"/>
  <c r="E8" i="2"/>
  <c r="F8" i="2" s="1"/>
  <c r="E4" i="2"/>
  <c r="F4" i="2" s="1"/>
  <c r="L28" i="2"/>
  <c r="L12" i="2"/>
  <c r="E2" i="2"/>
  <c r="F2" i="2" s="1"/>
  <c r="I44" i="2"/>
  <c r="I40" i="2"/>
  <c r="I36" i="2"/>
  <c r="I32" i="2"/>
  <c r="I28" i="2"/>
  <c r="I24" i="2"/>
  <c r="I20" i="2"/>
  <c r="I16" i="2"/>
  <c r="I12" i="2"/>
  <c r="I8" i="2"/>
  <c r="I4" i="2"/>
  <c r="L40" i="2"/>
  <c r="L24" i="2"/>
  <c r="L8" i="2"/>
  <c r="L2" i="2"/>
  <c r="K3" i="4"/>
  <c r="K19" i="4"/>
  <c r="K15" i="4"/>
  <c r="K7" i="4"/>
  <c r="K23" i="4"/>
  <c r="K11" i="4"/>
  <c r="K27" i="4"/>
  <c r="E35" i="2"/>
  <c r="F35" i="2" s="1"/>
  <c r="E23" i="2"/>
  <c r="F23" i="2" s="1"/>
  <c r="E7" i="2"/>
  <c r="F7" i="2" s="1"/>
  <c r="E42" i="2"/>
  <c r="F42" i="2" s="1"/>
  <c r="E38" i="2"/>
  <c r="F38" i="2" s="1"/>
  <c r="E34" i="2"/>
  <c r="F34" i="2" s="1"/>
  <c r="E30" i="2"/>
  <c r="F30" i="2" s="1"/>
  <c r="E26" i="2"/>
  <c r="F26" i="2" s="1"/>
  <c r="E22" i="2"/>
  <c r="F22" i="2" s="1"/>
  <c r="E18" i="2"/>
  <c r="F18" i="2" s="1"/>
  <c r="E14" i="2"/>
  <c r="F14" i="2" s="1"/>
  <c r="E10" i="2"/>
  <c r="F10" i="2" s="1"/>
  <c r="E6" i="2"/>
  <c r="F6" i="2" s="1"/>
  <c r="E39" i="2"/>
  <c r="F39" i="2" s="1"/>
  <c r="E31" i="2"/>
  <c r="F31" i="2" s="1"/>
  <c r="E19" i="2"/>
  <c r="F19" i="2" s="1"/>
  <c r="E11" i="2"/>
  <c r="F11" i="2" s="1"/>
  <c r="E3" i="2"/>
  <c r="F3" i="2" s="1"/>
  <c r="E41" i="2"/>
  <c r="F41" i="2" s="1"/>
  <c r="E37" i="2"/>
  <c r="F37" i="2" s="1"/>
  <c r="E33" i="2"/>
  <c r="F33" i="2" s="1"/>
  <c r="E29" i="2"/>
  <c r="F29" i="2" s="1"/>
  <c r="E25" i="2"/>
  <c r="F25" i="2" s="1"/>
  <c r="E21" i="2"/>
  <c r="F21" i="2" s="1"/>
  <c r="E17" i="2"/>
  <c r="F17" i="2" s="1"/>
  <c r="E13" i="2"/>
  <c r="F13" i="2" s="1"/>
  <c r="E9" i="2"/>
  <c r="F9" i="2" s="1"/>
  <c r="E5" i="2"/>
  <c r="F5" i="2" s="1"/>
  <c r="E43" i="2"/>
  <c r="F43" i="2" s="1"/>
  <c r="E27" i="2"/>
  <c r="F27" i="2" s="1"/>
  <c r="E15" i="2"/>
  <c r="F15" i="2" s="1"/>
  <c r="I43" i="2"/>
  <c r="I39" i="2"/>
  <c r="I35" i="2"/>
  <c r="I31" i="2"/>
  <c r="I27" i="2"/>
  <c r="I23" i="2"/>
  <c r="I19" i="2"/>
  <c r="I15" i="2"/>
  <c r="I11" i="2"/>
  <c r="I7" i="2"/>
  <c r="I3" i="2"/>
  <c r="J40" i="2"/>
  <c r="J32" i="2"/>
  <c r="J24" i="2"/>
  <c r="J16" i="2"/>
  <c r="I42" i="2"/>
  <c r="I38" i="2"/>
  <c r="I34" i="2"/>
  <c r="I30" i="2"/>
  <c r="I26" i="2"/>
  <c r="I22" i="2"/>
  <c r="I18" i="2"/>
  <c r="I14" i="2"/>
  <c r="I10" i="2"/>
  <c r="I6" i="2"/>
  <c r="J43" i="2"/>
  <c r="J41" i="2"/>
  <c r="J39" i="2"/>
  <c r="J37" i="2"/>
  <c r="J35" i="2"/>
  <c r="J33" i="2"/>
  <c r="J31" i="2"/>
  <c r="J29" i="2"/>
  <c r="J27" i="2"/>
  <c r="J25" i="2"/>
  <c r="J23" i="2"/>
  <c r="J21" i="2"/>
  <c r="J19" i="2"/>
  <c r="J17" i="2"/>
  <c r="J15" i="2"/>
  <c r="J13" i="2"/>
  <c r="J11" i="2"/>
  <c r="J9" i="2"/>
  <c r="J7" i="2"/>
  <c r="J5" i="2"/>
  <c r="J3" i="2"/>
</calcChain>
</file>

<file path=xl/sharedStrings.xml><?xml version="1.0" encoding="utf-8"?>
<sst xmlns="http://schemas.openxmlformats.org/spreadsheetml/2006/main" count="95" uniqueCount="29">
  <si>
    <t>Np</t>
  </si>
  <si>
    <t xml:space="preserve"> % MPC</t>
  </si>
  <si>
    <t xml:space="preserve"> Nmpc</t>
  </si>
  <si>
    <t xml:space="preserve"> NDof</t>
  </si>
  <si>
    <t xml:space="preserve"> NoBars</t>
  </si>
  <si>
    <t xml:space="preserve"> TrussAsmTime(s)</t>
  </si>
  <si>
    <t xml:space="preserve"> Hmax</t>
  </si>
  <si>
    <t>Lag SolveDOF Count</t>
  </si>
  <si>
    <t xml:space="preserve"> MSE SolveDOF Count</t>
  </si>
  <si>
    <t>Lag NNZ</t>
  </si>
  <si>
    <t xml:space="preserve"> MSE NNZ</t>
  </si>
  <si>
    <t>Lag MPC Times</t>
  </si>
  <si>
    <t xml:space="preserve"> MSE MPC Times</t>
  </si>
  <si>
    <t>Lag Solve Times</t>
  </si>
  <si>
    <t xml:space="preserve"> MSE Solve Times</t>
  </si>
  <si>
    <t>Lag MPC Resolve Times</t>
  </si>
  <si>
    <t xml:space="preserve"> MSE MPC Resolve Times</t>
  </si>
  <si>
    <t xml:space="preserve"> </t>
  </si>
  <si>
    <t>MPCdof</t>
  </si>
  <si>
    <t>%MPCdof</t>
  </si>
  <si>
    <t>Lag%Dof</t>
  </si>
  <si>
    <t>MSE%dof</t>
  </si>
  <si>
    <t>LagTotalTimes</t>
  </si>
  <si>
    <t>MSETotalTimes</t>
  </si>
  <si>
    <t>RatioLagSDOF/MSE SDOF</t>
  </si>
  <si>
    <t>RatioSolveTimes</t>
  </si>
  <si>
    <t>RatioMSE/Lag</t>
  </si>
  <si>
    <t>0</t>
  </si>
  <si>
    <t>Plot solve times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</si>
</sst>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0" fillId="33" borderId="0" xfId="0" applyFill="1"/>
    <xf numFmtId="164" fontId="0" fillId="0" borderId="0" xfId="0" applyNumberFormat="1"/>
    <xf numFmtId="0" fontId="0" fillId="34" borderId="0" xfId="0" applyFill="1"/>
    <xf numFmtId="0" fontId="0" fillId="0" borderId="0" xfId="0" applyFill="1"/>
    <xf numFmtId="0" fontId="0" fillId="0" borderId="0" xfId="0" applyAlignment="1">
      <alignment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numFmt numFmtId="0" formatCode="General"/>
    </dxf>
    <dxf>
      <numFmt numFmtId="0" formatCode="General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SystemSolveTime!$B$30:$B$73</c:f>
              <c:numCache>
                <c:formatCode>General</c:formatCode>
                <c:ptCount val="4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0</c:v>
                </c:pt>
                <c:pt idx="7">
                  <c:v>20</c:v>
                </c:pt>
                <c:pt idx="8">
                  <c:v>40</c:v>
                </c:pt>
                <c:pt idx="9">
                  <c:v>60</c:v>
                </c:pt>
                <c:pt idx="10">
                  <c:v>80</c:v>
                </c:pt>
                <c:pt idx="11">
                  <c:v>100</c:v>
                </c:pt>
                <c:pt idx="12">
                  <c:v>0</c:v>
                </c:pt>
                <c:pt idx="13">
                  <c:v>20</c:v>
                </c:pt>
                <c:pt idx="14">
                  <c:v>40</c:v>
                </c:pt>
                <c:pt idx="15">
                  <c:v>60</c:v>
                </c:pt>
                <c:pt idx="16">
                  <c:v>80</c:v>
                </c:pt>
                <c:pt idx="17">
                  <c:v>100</c:v>
                </c:pt>
                <c:pt idx="18">
                  <c:v>0</c:v>
                </c:pt>
                <c:pt idx="19">
                  <c:v>20</c:v>
                </c:pt>
                <c:pt idx="20">
                  <c:v>40</c:v>
                </c:pt>
                <c:pt idx="21">
                  <c:v>60</c:v>
                </c:pt>
                <c:pt idx="22">
                  <c:v>80</c:v>
                </c:pt>
                <c:pt idx="23">
                  <c:v>100</c:v>
                </c:pt>
                <c:pt idx="24">
                  <c:v>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0</c:v>
                </c:pt>
                <c:pt idx="31">
                  <c:v>20</c:v>
                </c:pt>
                <c:pt idx="32">
                  <c:v>40</c:v>
                </c:pt>
                <c:pt idx="33">
                  <c:v>60</c:v>
                </c:pt>
                <c:pt idx="34">
                  <c:v>80</c:v>
                </c:pt>
                <c:pt idx="35">
                  <c:v>100</c:v>
                </c:pt>
                <c:pt idx="36">
                  <c:v>0</c:v>
                </c:pt>
                <c:pt idx="37">
                  <c:v>20</c:v>
                </c:pt>
                <c:pt idx="38">
                  <c:v>40</c:v>
                </c:pt>
                <c:pt idx="39">
                  <c:v>60</c:v>
                </c:pt>
                <c:pt idx="40">
                  <c:v>80</c:v>
                </c:pt>
                <c:pt idx="41">
                  <c:v>100</c:v>
                </c:pt>
                <c:pt idx="42">
                  <c:v>20</c:v>
                </c:pt>
                <c:pt idx="43">
                  <c:v>0</c:v>
                </c:pt>
              </c:numCache>
            </c:numRef>
          </c:xVal>
          <c:yVal>
            <c:numRef>
              <c:f>SystemSolveTime!$M$30:$M$73</c:f>
              <c:numCache>
                <c:formatCode>General</c:formatCode>
                <c:ptCount val="44"/>
                <c:pt idx="0">
                  <c:v>0.21554187999999999</c:v>
                </c:pt>
                <c:pt idx="1">
                  <c:v>0.18647779</c:v>
                </c:pt>
                <c:pt idx="2">
                  <c:v>0.20195066</c:v>
                </c:pt>
                <c:pt idx="3">
                  <c:v>0.21518867000000003</c:v>
                </c:pt>
                <c:pt idx="4">
                  <c:v>0.1986049</c:v>
                </c:pt>
                <c:pt idx="5">
                  <c:v>0.20859335000000001</c:v>
                </c:pt>
                <c:pt idx="6">
                  <c:v>0.66109962999999994</c:v>
                </c:pt>
                <c:pt idx="7">
                  <c:v>0.63326625999999997</c:v>
                </c:pt>
                <c:pt idx="8">
                  <c:v>0.69145587999999991</c:v>
                </c:pt>
                <c:pt idx="9">
                  <c:v>0.71734328999999997</c:v>
                </c:pt>
                <c:pt idx="10">
                  <c:v>0.69866795000000004</c:v>
                </c:pt>
                <c:pt idx="11">
                  <c:v>0.68562663000000001</c:v>
                </c:pt>
                <c:pt idx="12">
                  <c:v>1.4627383599999999</c:v>
                </c:pt>
                <c:pt idx="13">
                  <c:v>1.4491437299999999</c:v>
                </c:pt>
                <c:pt idx="14">
                  <c:v>1.6895130999999999</c:v>
                </c:pt>
                <c:pt idx="15">
                  <c:v>1.7325031499999999</c:v>
                </c:pt>
                <c:pt idx="16">
                  <c:v>1.68299339</c:v>
                </c:pt>
                <c:pt idx="17">
                  <c:v>1.63597031</c:v>
                </c:pt>
                <c:pt idx="18">
                  <c:v>3.74453915</c:v>
                </c:pt>
                <c:pt idx="19">
                  <c:v>3.5910076399999999</c:v>
                </c:pt>
                <c:pt idx="20">
                  <c:v>4.6977521499999995</c:v>
                </c:pt>
                <c:pt idx="21">
                  <c:v>4.7722708000000003</c:v>
                </c:pt>
                <c:pt idx="22">
                  <c:v>4.7186485600000001</c:v>
                </c:pt>
                <c:pt idx="23">
                  <c:v>4.3353753199999998</c:v>
                </c:pt>
                <c:pt idx="24">
                  <c:v>13.963755799999998</c:v>
                </c:pt>
                <c:pt idx="25">
                  <c:v>13.001809159999999</c:v>
                </c:pt>
                <c:pt idx="26">
                  <c:v>14.67115946</c:v>
                </c:pt>
                <c:pt idx="27">
                  <c:v>14.191495959999999</c:v>
                </c:pt>
                <c:pt idx="28">
                  <c:v>14.837032860000001</c:v>
                </c:pt>
                <c:pt idx="29">
                  <c:v>13.27054573</c:v>
                </c:pt>
                <c:pt idx="30">
                  <c:v>19.342362080000001</c:v>
                </c:pt>
                <c:pt idx="31">
                  <c:v>16.869918080000001</c:v>
                </c:pt>
                <c:pt idx="32">
                  <c:v>26.525003380000001</c:v>
                </c:pt>
                <c:pt idx="33">
                  <c:v>21.841344410000001</c:v>
                </c:pt>
                <c:pt idx="34">
                  <c:v>22.180999629999999</c:v>
                </c:pt>
                <c:pt idx="35">
                  <c:v>22.674286240000001</c:v>
                </c:pt>
                <c:pt idx="36">
                  <c:v>25.850163469999998</c:v>
                </c:pt>
                <c:pt idx="37">
                  <c:v>21.703884389999999</c:v>
                </c:pt>
                <c:pt idx="38">
                  <c:v>32.713856929999999</c:v>
                </c:pt>
                <c:pt idx="39">
                  <c:v>31.308396190000003</c:v>
                </c:pt>
                <c:pt idx="40">
                  <c:v>29.581660560000003</c:v>
                </c:pt>
                <c:pt idx="41">
                  <c:v>29.514572699999999</c:v>
                </c:pt>
                <c:pt idx="42">
                  <c:v>39.765265709999994</c:v>
                </c:pt>
                <c:pt idx="43">
                  <c:v>73.28427366999999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17-4710-A74E-37A125776FA7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SystemSolveTime!$B$30:$B$73</c:f>
              <c:numCache>
                <c:formatCode>General</c:formatCode>
                <c:ptCount val="4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0</c:v>
                </c:pt>
                <c:pt idx="7">
                  <c:v>20</c:v>
                </c:pt>
                <c:pt idx="8">
                  <c:v>40</c:v>
                </c:pt>
                <c:pt idx="9">
                  <c:v>60</c:v>
                </c:pt>
                <c:pt idx="10">
                  <c:v>80</c:v>
                </c:pt>
                <c:pt idx="11">
                  <c:v>100</c:v>
                </c:pt>
                <c:pt idx="12">
                  <c:v>0</c:v>
                </c:pt>
                <c:pt idx="13">
                  <c:v>20</c:v>
                </c:pt>
                <c:pt idx="14">
                  <c:v>40</c:v>
                </c:pt>
                <c:pt idx="15">
                  <c:v>60</c:v>
                </c:pt>
                <c:pt idx="16">
                  <c:v>80</c:v>
                </c:pt>
                <c:pt idx="17">
                  <c:v>100</c:v>
                </c:pt>
                <c:pt idx="18">
                  <c:v>0</c:v>
                </c:pt>
                <c:pt idx="19">
                  <c:v>20</c:v>
                </c:pt>
                <c:pt idx="20">
                  <c:v>40</c:v>
                </c:pt>
                <c:pt idx="21">
                  <c:v>60</c:v>
                </c:pt>
                <c:pt idx="22">
                  <c:v>80</c:v>
                </c:pt>
                <c:pt idx="23">
                  <c:v>100</c:v>
                </c:pt>
                <c:pt idx="24">
                  <c:v>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0</c:v>
                </c:pt>
                <c:pt idx="31">
                  <c:v>20</c:v>
                </c:pt>
                <c:pt idx="32">
                  <c:v>40</c:v>
                </c:pt>
                <c:pt idx="33">
                  <c:v>60</c:v>
                </c:pt>
                <c:pt idx="34">
                  <c:v>80</c:v>
                </c:pt>
                <c:pt idx="35">
                  <c:v>100</c:v>
                </c:pt>
                <c:pt idx="36">
                  <c:v>0</c:v>
                </c:pt>
                <c:pt idx="37">
                  <c:v>20</c:v>
                </c:pt>
                <c:pt idx="38">
                  <c:v>40</c:v>
                </c:pt>
                <c:pt idx="39">
                  <c:v>60</c:v>
                </c:pt>
                <c:pt idx="40">
                  <c:v>80</c:v>
                </c:pt>
                <c:pt idx="41">
                  <c:v>100</c:v>
                </c:pt>
                <c:pt idx="42">
                  <c:v>20</c:v>
                </c:pt>
                <c:pt idx="43">
                  <c:v>0</c:v>
                </c:pt>
              </c:numCache>
            </c:numRef>
          </c:xVal>
          <c:yVal>
            <c:numRef>
              <c:f>SystemSolveTime!$N$30:$N$73</c:f>
              <c:numCache>
                <c:formatCode>General</c:formatCode>
                <c:ptCount val="44"/>
                <c:pt idx="0">
                  <c:v>0.2181188</c:v>
                </c:pt>
                <c:pt idx="1">
                  <c:v>0.20450465000000001</c:v>
                </c:pt>
                <c:pt idx="2">
                  <c:v>0.31642273999999998</c:v>
                </c:pt>
                <c:pt idx="3">
                  <c:v>0.38795360999999995</c:v>
                </c:pt>
                <c:pt idx="4">
                  <c:v>0.46358151999999997</c:v>
                </c:pt>
                <c:pt idx="5">
                  <c:v>0.52977617999999993</c:v>
                </c:pt>
                <c:pt idx="6">
                  <c:v>0.65672098999999995</c:v>
                </c:pt>
                <c:pt idx="7">
                  <c:v>0.68595500000000009</c:v>
                </c:pt>
                <c:pt idx="8">
                  <c:v>0.87332589000000005</c:v>
                </c:pt>
                <c:pt idx="9">
                  <c:v>1.02199332</c:v>
                </c:pt>
                <c:pt idx="10">
                  <c:v>1.38176447</c:v>
                </c:pt>
                <c:pt idx="11">
                  <c:v>1.56008503</c:v>
                </c:pt>
                <c:pt idx="12">
                  <c:v>1.4492611299999998</c:v>
                </c:pt>
                <c:pt idx="13">
                  <c:v>1.3830576400000001</c:v>
                </c:pt>
                <c:pt idx="14">
                  <c:v>1.91837466</c:v>
                </c:pt>
                <c:pt idx="15">
                  <c:v>2.2558653</c:v>
                </c:pt>
                <c:pt idx="16">
                  <c:v>2.5254845299999999</c:v>
                </c:pt>
                <c:pt idx="17">
                  <c:v>2.9704195700000002</c:v>
                </c:pt>
                <c:pt idx="18">
                  <c:v>3.4642566000000001</c:v>
                </c:pt>
                <c:pt idx="19">
                  <c:v>3.9013461999999999</c:v>
                </c:pt>
                <c:pt idx="20">
                  <c:v>4.0366134099999993</c:v>
                </c:pt>
                <c:pt idx="21">
                  <c:v>4.1866461099999999</c:v>
                </c:pt>
                <c:pt idx="22">
                  <c:v>4.4458303099999998</c:v>
                </c:pt>
                <c:pt idx="23">
                  <c:v>6.4662763399999994</c:v>
                </c:pt>
                <c:pt idx="24">
                  <c:v>13.235185519999998</c:v>
                </c:pt>
                <c:pt idx="25">
                  <c:v>13.510638310000001</c:v>
                </c:pt>
                <c:pt idx="26">
                  <c:v>12.029442059999999</c:v>
                </c:pt>
                <c:pt idx="27">
                  <c:v>10.896692929999999</c:v>
                </c:pt>
                <c:pt idx="28">
                  <c:v>12.24206654</c:v>
                </c:pt>
                <c:pt idx="29">
                  <c:v>14.592589970000001</c:v>
                </c:pt>
                <c:pt idx="30">
                  <c:v>17.648480129999999</c:v>
                </c:pt>
                <c:pt idx="31">
                  <c:v>16.094415890000001</c:v>
                </c:pt>
                <c:pt idx="32">
                  <c:v>18.101700980000004</c:v>
                </c:pt>
                <c:pt idx="33">
                  <c:v>14.857385669999999</c:v>
                </c:pt>
                <c:pt idx="34">
                  <c:v>16.323728849999998</c:v>
                </c:pt>
                <c:pt idx="35">
                  <c:v>15.55921507</c:v>
                </c:pt>
                <c:pt idx="36">
                  <c:v>23.523007969999998</c:v>
                </c:pt>
                <c:pt idx="37">
                  <c:v>22.871249900000002</c:v>
                </c:pt>
                <c:pt idx="38">
                  <c:v>19.165016850000001</c:v>
                </c:pt>
                <c:pt idx="39">
                  <c:v>19.663087970000003</c:v>
                </c:pt>
                <c:pt idx="40">
                  <c:v>21.377050120000003</c:v>
                </c:pt>
                <c:pt idx="41">
                  <c:v>20.720574190000001</c:v>
                </c:pt>
                <c:pt idx="42">
                  <c:v>42.924745769999994</c:v>
                </c:pt>
                <c:pt idx="43">
                  <c:v>71.584131940000006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17-4710-A74E-37A125776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504768"/>
        <c:axId val="587506736"/>
      </c:scatterChart>
      <c:valAx>
        <c:axId val="587504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%MPC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506736"/>
        <c:crosses val="autoZero"/>
        <c:crossBetween val="midCat"/>
      </c:valAx>
      <c:valAx>
        <c:axId val="58750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Solve times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750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SystemSolveTime!$B$30:$B$71</c:f>
              <c:numCache>
                <c:formatCode>General</c:formatCode>
                <c:ptCount val="4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0</c:v>
                </c:pt>
                <c:pt idx="7">
                  <c:v>20</c:v>
                </c:pt>
                <c:pt idx="8">
                  <c:v>40</c:v>
                </c:pt>
                <c:pt idx="9">
                  <c:v>60</c:v>
                </c:pt>
                <c:pt idx="10">
                  <c:v>80</c:v>
                </c:pt>
                <c:pt idx="11">
                  <c:v>100</c:v>
                </c:pt>
                <c:pt idx="12">
                  <c:v>0</c:v>
                </c:pt>
                <c:pt idx="13">
                  <c:v>20</c:v>
                </c:pt>
                <c:pt idx="14">
                  <c:v>40</c:v>
                </c:pt>
                <c:pt idx="15">
                  <c:v>60</c:v>
                </c:pt>
                <c:pt idx="16">
                  <c:v>80</c:v>
                </c:pt>
                <c:pt idx="17">
                  <c:v>100</c:v>
                </c:pt>
                <c:pt idx="18">
                  <c:v>0</c:v>
                </c:pt>
                <c:pt idx="19">
                  <c:v>20</c:v>
                </c:pt>
                <c:pt idx="20">
                  <c:v>40</c:v>
                </c:pt>
                <c:pt idx="21">
                  <c:v>60</c:v>
                </c:pt>
                <c:pt idx="22">
                  <c:v>80</c:v>
                </c:pt>
                <c:pt idx="23">
                  <c:v>100</c:v>
                </c:pt>
                <c:pt idx="24">
                  <c:v>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0</c:v>
                </c:pt>
                <c:pt idx="31">
                  <c:v>20</c:v>
                </c:pt>
                <c:pt idx="32">
                  <c:v>40</c:v>
                </c:pt>
                <c:pt idx="33">
                  <c:v>60</c:v>
                </c:pt>
                <c:pt idx="34">
                  <c:v>80</c:v>
                </c:pt>
                <c:pt idx="35">
                  <c:v>100</c:v>
                </c:pt>
                <c:pt idx="36">
                  <c:v>0</c:v>
                </c:pt>
                <c:pt idx="37">
                  <c:v>20</c:v>
                </c:pt>
                <c:pt idx="38">
                  <c:v>40</c:v>
                </c:pt>
                <c:pt idx="39">
                  <c:v>60</c:v>
                </c:pt>
                <c:pt idx="40">
                  <c:v>80</c:v>
                </c:pt>
                <c:pt idx="41">
                  <c:v>100</c:v>
                </c:pt>
              </c:numCache>
            </c:numRef>
          </c:xVal>
          <c:yVal>
            <c:numRef>
              <c:f>SystemSolveTime!$G$30:$G$71</c:f>
              <c:numCache>
                <c:formatCode>General</c:formatCode>
                <c:ptCount val="42"/>
                <c:pt idx="0">
                  <c:v>3.3826300000000002E-3</c:v>
                </c:pt>
                <c:pt idx="1">
                  <c:v>3.02995E-3</c:v>
                </c:pt>
                <c:pt idx="2">
                  <c:v>8.6059799999999992E-3</c:v>
                </c:pt>
                <c:pt idx="3">
                  <c:v>1.073529E-2</c:v>
                </c:pt>
                <c:pt idx="4">
                  <c:v>1.387387E-2</c:v>
                </c:pt>
                <c:pt idx="5">
                  <c:v>1.9329989999999998E-2</c:v>
                </c:pt>
                <c:pt idx="6">
                  <c:v>7.4133599999999999E-3</c:v>
                </c:pt>
                <c:pt idx="7">
                  <c:v>7.1205599999999997E-3</c:v>
                </c:pt>
                <c:pt idx="8">
                  <c:v>2.0477459999999999E-2</c:v>
                </c:pt>
                <c:pt idx="9">
                  <c:v>2.7480689999999999E-2</c:v>
                </c:pt>
                <c:pt idx="10">
                  <c:v>3.3747270000000003E-2</c:v>
                </c:pt>
                <c:pt idx="11">
                  <c:v>4.0942550000000001E-2</c:v>
                </c:pt>
                <c:pt idx="12">
                  <c:v>1.3399660000000001E-2</c:v>
                </c:pt>
                <c:pt idx="13">
                  <c:v>1.1339470000000001E-2</c:v>
                </c:pt>
                <c:pt idx="14">
                  <c:v>3.6641609999999998E-2</c:v>
                </c:pt>
                <c:pt idx="15">
                  <c:v>4.8057370000000002E-2</c:v>
                </c:pt>
                <c:pt idx="16">
                  <c:v>6.4482280000000003E-2</c:v>
                </c:pt>
                <c:pt idx="17">
                  <c:v>7.3122270000000003E-2</c:v>
                </c:pt>
                <c:pt idx="18">
                  <c:v>2.3630120000000001E-2</c:v>
                </c:pt>
                <c:pt idx="19">
                  <c:v>2.1515590000000001E-2</c:v>
                </c:pt>
                <c:pt idx="20">
                  <c:v>6.737253E-2</c:v>
                </c:pt>
                <c:pt idx="21">
                  <c:v>9.4285930000000004E-2</c:v>
                </c:pt>
                <c:pt idx="22">
                  <c:v>0.11838698</c:v>
                </c:pt>
                <c:pt idx="23">
                  <c:v>0.13918781</c:v>
                </c:pt>
                <c:pt idx="24">
                  <c:v>4.6897620000000001E-2</c:v>
                </c:pt>
                <c:pt idx="25">
                  <c:v>4.0781240000000003E-2</c:v>
                </c:pt>
                <c:pt idx="26">
                  <c:v>0.12671896999999999</c:v>
                </c:pt>
                <c:pt idx="27">
                  <c:v>0.18128058</c:v>
                </c:pt>
                <c:pt idx="28">
                  <c:v>0.20621231000000001</c:v>
                </c:pt>
                <c:pt idx="29">
                  <c:v>0.24925335000000001</c:v>
                </c:pt>
                <c:pt idx="30">
                  <c:v>5.2787859999999999E-2</c:v>
                </c:pt>
                <c:pt idx="31">
                  <c:v>5.0646240000000002E-2</c:v>
                </c:pt>
                <c:pt idx="32">
                  <c:v>0.16280797</c:v>
                </c:pt>
                <c:pt idx="33">
                  <c:v>0.19928592000000001</c:v>
                </c:pt>
                <c:pt idx="34">
                  <c:v>0.24598867999999999</c:v>
                </c:pt>
                <c:pt idx="35">
                  <c:v>0.30428638000000002</c:v>
                </c:pt>
                <c:pt idx="36">
                  <c:v>6.614478E-2</c:v>
                </c:pt>
                <c:pt idx="37">
                  <c:v>6.1088940000000001E-2</c:v>
                </c:pt>
                <c:pt idx="38">
                  <c:v>0.18199721999999999</c:v>
                </c:pt>
                <c:pt idx="39">
                  <c:v>0.23906363999999999</c:v>
                </c:pt>
                <c:pt idx="40">
                  <c:v>0.30092819999999998</c:v>
                </c:pt>
                <c:pt idx="41">
                  <c:v>0.36762825999999998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F4-4B61-ADFB-C5622B5B3580}"/>
            </c:ext>
          </c:extLst>
        </c:ser>
        <c:ser>
          <c:idx val="1"/>
          <c:order val="1"/>
          <c:tx>
            <c:v>MSE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SystemSolveTime!$B$30:$B$71</c:f>
              <c:numCache>
                <c:formatCode>General</c:formatCode>
                <c:ptCount val="42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0</c:v>
                </c:pt>
                <c:pt idx="7">
                  <c:v>20</c:v>
                </c:pt>
                <c:pt idx="8">
                  <c:v>40</c:v>
                </c:pt>
                <c:pt idx="9">
                  <c:v>60</c:v>
                </c:pt>
                <c:pt idx="10">
                  <c:v>80</c:v>
                </c:pt>
                <c:pt idx="11">
                  <c:v>100</c:v>
                </c:pt>
                <c:pt idx="12">
                  <c:v>0</c:v>
                </c:pt>
                <c:pt idx="13">
                  <c:v>20</c:v>
                </c:pt>
                <c:pt idx="14">
                  <c:v>40</c:v>
                </c:pt>
                <c:pt idx="15">
                  <c:v>60</c:v>
                </c:pt>
                <c:pt idx="16">
                  <c:v>80</c:v>
                </c:pt>
                <c:pt idx="17">
                  <c:v>100</c:v>
                </c:pt>
                <c:pt idx="18">
                  <c:v>0</c:v>
                </c:pt>
                <c:pt idx="19">
                  <c:v>20</c:v>
                </c:pt>
                <c:pt idx="20">
                  <c:v>40</c:v>
                </c:pt>
                <c:pt idx="21">
                  <c:v>60</c:v>
                </c:pt>
                <c:pt idx="22">
                  <c:v>80</c:v>
                </c:pt>
                <c:pt idx="23">
                  <c:v>100</c:v>
                </c:pt>
                <c:pt idx="24">
                  <c:v>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0</c:v>
                </c:pt>
                <c:pt idx="31">
                  <c:v>20</c:v>
                </c:pt>
                <c:pt idx="32">
                  <c:v>40</c:v>
                </c:pt>
                <c:pt idx="33">
                  <c:v>60</c:v>
                </c:pt>
                <c:pt idx="34">
                  <c:v>80</c:v>
                </c:pt>
                <c:pt idx="35">
                  <c:v>100</c:v>
                </c:pt>
                <c:pt idx="36">
                  <c:v>0</c:v>
                </c:pt>
                <c:pt idx="37">
                  <c:v>20</c:v>
                </c:pt>
                <c:pt idx="38">
                  <c:v>40</c:v>
                </c:pt>
                <c:pt idx="39">
                  <c:v>60</c:v>
                </c:pt>
                <c:pt idx="40">
                  <c:v>80</c:v>
                </c:pt>
                <c:pt idx="41">
                  <c:v>100</c:v>
                </c:pt>
              </c:numCache>
            </c:numRef>
          </c:xVal>
          <c:yVal>
            <c:numRef>
              <c:f>SystemSolveTime!$H$30:$H$71</c:f>
              <c:numCache>
                <c:formatCode>General</c:formatCode>
                <c:ptCount val="42"/>
                <c:pt idx="0">
                  <c:v>3.9948300000000004E-3</c:v>
                </c:pt>
                <c:pt idx="1">
                  <c:v>6.85573E-3</c:v>
                </c:pt>
                <c:pt idx="2">
                  <c:v>2.566473E-2</c:v>
                </c:pt>
                <c:pt idx="3">
                  <c:v>3.5111240000000002E-2</c:v>
                </c:pt>
                <c:pt idx="4">
                  <c:v>4.8110220000000002E-2</c:v>
                </c:pt>
                <c:pt idx="5">
                  <c:v>6.1454590000000003E-2</c:v>
                </c:pt>
                <c:pt idx="6">
                  <c:v>7.3933000000000002E-3</c:v>
                </c:pt>
                <c:pt idx="7">
                  <c:v>9.6670799999999998E-3</c:v>
                </c:pt>
                <c:pt idx="8">
                  <c:v>5.9386719999999997E-2</c:v>
                </c:pt>
                <c:pt idx="9">
                  <c:v>8.9010450000000005E-2</c:v>
                </c:pt>
                <c:pt idx="10">
                  <c:v>0.11861778000000001</c:v>
                </c:pt>
                <c:pt idx="11">
                  <c:v>0.14289452</c:v>
                </c:pt>
                <c:pt idx="12">
                  <c:v>1.3283990000000001E-2</c:v>
                </c:pt>
                <c:pt idx="13">
                  <c:v>1.4450559999999999E-2</c:v>
                </c:pt>
                <c:pt idx="14">
                  <c:v>0.10802646</c:v>
                </c:pt>
                <c:pt idx="15">
                  <c:v>0.15733304000000001</c:v>
                </c:pt>
                <c:pt idx="16">
                  <c:v>0.19678499999999999</c:v>
                </c:pt>
                <c:pt idx="17">
                  <c:v>0.25163902999999999</c:v>
                </c:pt>
                <c:pt idx="18">
                  <c:v>2.6741089999999999E-2</c:v>
                </c:pt>
                <c:pt idx="19">
                  <c:v>2.5647570000000001E-2</c:v>
                </c:pt>
                <c:pt idx="20">
                  <c:v>0.18854302000000001</c:v>
                </c:pt>
                <c:pt idx="21">
                  <c:v>0.28958791</c:v>
                </c:pt>
                <c:pt idx="22">
                  <c:v>0.39075985000000002</c:v>
                </c:pt>
                <c:pt idx="23">
                  <c:v>0.48539505999999999</c:v>
                </c:pt>
                <c:pt idx="24">
                  <c:v>4.9198100000000002E-2</c:v>
                </c:pt>
                <c:pt idx="25">
                  <c:v>4.9280049999999999E-2</c:v>
                </c:pt>
                <c:pt idx="26">
                  <c:v>0.37694792999999999</c:v>
                </c:pt>
                <c:pt idx="27">
                  <c:v>0.53778495999999998</c:v>
                </c:pt>
                <c:pt idx="28">
                  <c:v>0.70545683999999997</c:v>
                </c:pt>
                <c:pt idx="29">
                  <c:v>0.88088337999999999</c:v>
                </c:pt>
                <c:pt idx="30">
                  <c:v>5.6130230000000003E-2</c:v>
                </c:pt>
                <c:pt idx="31">
                  <c:v>6.0600769999999998E-2</c:v>
                </c:pt>
                <c:pt idx="32">
                  <c:v>0.42312005000000003</c:v>
                </c:pt>
                <c:pt idx="33">
                  <c:v>0.61288482</c:v>
                </c:pt>
                <c:pt idx="34">
                  <c:v>0.81076731999999996</c:v>
                </c:pt>
                <c:pt idx="35">
                  <c:v>0.98194630999999999</c:v>
                </c:pt>
                <c:pt idx="36">
                  <c:v>6.8774660000000001E-2</c:v>
                </c:pt>
                <c:pt idx="37">
                  <c:v>7.1362910000000002E-2</c:v>
                </c:pt>
                <c:pt idx="38">
                  <c:v>0.50242374000000001</c:v>
                </c:pt>
                <c:pt idx="39">
                  <c:v>0.71235351999999996</c:v>
                </c:pt>
                <c:pt idx="40">
                  <c:v>1.0159948400000001</c:v>
                </c:pt>
                <c:pt idx="41">
                  <c:v>1.34619073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F4-4B61-ADFB-C5622B5B3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937112"/>
        <c:axId val="580930552"/>
      </c:scatterChart>
      <c:valAx>
        <c:axId val="580937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%MPC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30552"/>
        <c:crosses val="autoZero"/>
        <c:crossBetween val="midCat"/>
      </c:valAx>
      <c:valAx>
        <c:axId val="580930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MPC Assembly times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37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solve times</a:t>
            </a:r>
            <a:endParaRPr lang="en-US"/>
          </a:p>
        </c:rich>
      </c:tx>
      <c:layout>
        <c:manualLayout>
          <c:xMode val="edge"/>
          <c:yMode val="edge"/>
          <c:x val="0.37039355391801237"/>
          <c:y val="2.22222222222222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526172622332161E-2"/>
          <c:y val="0.11514814814814817"/>
          <c:w val="0.86819118558947028"/>
          <c:h val="0.7767101195683873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SystemSolveTime!$A$30:$A$73</c:f>
              <c:numCache>
                <c:formatCode>General</c:formatCode>
                <c:ptCount val="44"/>
                <c:pt idx="0">
                  <c:v>980</c:v>
                </c:pt>
                <c:pt idx="1">
                  <c:v>980</c:v>
                </c:pt>
                <c:pt idx="2">
                  <c:v>980</c:v>
                </c:pt>
                <c:pt idx="3">
                  <c:v>980</c:v>
                </c:pt>
                <c:pt idx="4">
                  <c:v>980</c:v>
                </c:pt>
                <c:pt idx="5">
                  <c:v>980</c:v>
                </c:pt>
                <c:pt idx="6">
                  <c:v>2363</c:v>
                </c:pt>
                <c:pt idx="7">
                  <c:v>2363</c:v>
                </c:pt>
                <c:pt idx="8">
                  <c:v>2363</c:v>
                </c:pt>
                <c:pt idx="9">
                  <c:v>2363</c:v>
                </c:pt>
                <c:pt idx="10">
                  <c:v>2363</c:v>
                </c:pt>
                <c:pt idx="11">
                  <c:v>2363</c:v>
                </c:pt>
                <c:pt idx="12">
                  <c:v>4110</c:v>
                </c:pt>
                <c:pt idx="13">
                  <c:v>4110</c:v>
                </c:pt>
                <c:pt idx="14">
                  <c:v>4110</c:v>
                </c:pt>
                <c:pt idx="15">
                  <c:v>4110</c:v>
                </c:pt>
                <c:pt idx="16">
                  <c:v>4110</c:v>
                </c:pt>
                <c:pt idx="17">
                  <c:v>4110</c:v>
                </c:pt>
                <c:pt idx="18">
                  <c:v>8054</c:v>
                </c:pt>
                <c:pt idx="19">
                  <c:v>8054</c:v>
                </c:pt>
                <c:pt idx="20">
                  <c:v>8054</c:v>
                </c:pt>
                <c:pt idx="21">
                  <c:v>8054</c:v>
                </c:pt>
                <c:pt idx="22">
                  <c:v>8054</c:v>
                </c:pt>
                <c:pt idx="23">
                  <c:v>8054</c:v>
                </c:pt>
                <c:pt idx="24">
                  <c:v>15835</c:v>
                </c:pt>
                <c:pt idx="25">
                  <c:v>15835</c:v>
                </c:pt>
                <c:pt idx="26">
                  <c:v>15835</c:v>
                </c:pt>
                <c:pt idx="27">
                  <c:v>15835</c:v>
                </c:pt>
                <c:pt idx="28">
                  <c:v>15835</c:v>
                </c:pt>
                <c:pt idx="29">
                  <c:v>15835</c:v>
                </c:pt>
                <c:pt idx="30">
                  <c:v>19172</c:v>
                </c:pt>
                <c:pt idx="31">
                  <c:v>19172</c:v>
                </c:pt>
                <c:pt idx="32">
                  <c:v>19172</c:v>
                </c:pt>
                <c:pt idx="33">
                  <c:v>19172</c:v>
                </c:pt>
                <c:pt idx="34">
                  <c:v>19172</c:v>
                </c:pt>
                <c:pt idx="35">
                  <c:v>19172</c:v>
                </c:pt>
                <c:pt idx="36">
                  <c:v>23616</c:v>
                </c:pt>
                <c:pt idx="37">
                  <c:v>23616</c:v>
                </c:pt>
                <c:pt idx="38">
                  <c:v>23616</c:v>
                </c:pt>
                <c:pt idx="39">
                  <c:v>23616</c:v>
                </c:pt>
                <c:pt idx="40">
                  <c:v>23616</c:v>
                </c:pt>
                <c:pt idx="41">
                  <c:v>23616</c:v>
                </c:pt>
                <c:pt idx="42">
                  <c:v>29499</c:v>
                </c:pt>
                <c:pt idx="43">
                  <c:v>37538</c:v>
                </c:pt>
              </c:numCache>
            </c:numRef>
          </c:xVal>
          <c:yVal>
            <c:numRef>
              <c:f>SystemSolveTime!$O$30:$O$73</c:f>
              <c:numCache>
                <c:formatCode>General</c:formatCode>
                <c:ptCount val="44"/>
                <c:pt idx="0">
                  <c:v>0.98818570430425978</c:v>
                </c:pt>
                <c:pt idx="1">
                  <c:v>0.9118510997182705</c:v>
                </c:pt>
                <c:pt idx="2">
                  <c:v>0.6382305519508491</c:v>
                </c:pt>
                <c:pt idx="3">
                  <c:v>0.55467629235361426</c:v>
                </c:pt>
                <c:pt idx="4">
                  <c:v>0.42841418700210487</c:v>
                </c:pt>
                <c:pt idx="5">
                  <c:v>0.39373863505905465</c:v>
                </c:pt>
                <c:pt idx="6">
                  <c:v>1.0066674281265169</c:v>
                </c:pt>
                <c:pt idx="7">
                  <c:v>0.92318921795161468</c:v>
                </c:pt>
                <c:pt idx="8">
                  <c:v>0.79175012205352102</c:v>
                </c:pt>
                <c:pt idx="9">
                  <c:v>0.70190604572640458</c:v>
                </c:pt>
                <c:pt idx="10">
                  <c:v>0.50563461803298504</c:v>
                </c:pt>
                <c:pt idx="11">
                  <c:v>0.43948029550671353</c:v>
                </c:pt>
                <c:pt idx="12">
                  <c:v>1.0092993800227017</c:v>
                </c:pt>
                <c:pt idx="13">
                  <c:v>1.0477826000079069</c:v>
                </c:pt>
                <c:pt idx="14">
                  <c:v>0.88070027989214572</c:v>
                </c:pt>
                <c:pt idx="15">
                  <c:v>0.76799937921825379</c:v>
                </c:pt>
                <c:pt idx="16">
                  <c:v>0.66640415730442037</c:v>
                </c:pt>
                <c:pt idx="17">
                  <c:v>0.55075394955063539</c:v>
                </c:pt>
                <c:pt idx="18">
                  <c:v>1.0809069830450782</c:v>
                </c:pt>
                <c:pt idx="19">
                  <c:v>0.92045346808750272</c:v>
                </c:pt>
                <c:pt idx="20">
                  <c:v>1.1637854985969538</c:v>
                </c:pt>
                <c:pt idx="21">
                  <c:v>1.1398791955692669</c:v>
                </c:pt>
                <c:pt idx="22">
                  <c:v>1.0613649714399469</c:v>
                </c:pt>
                <c:pt idx="23">
                  <c:v>0.67045933270460878</c:v>
                </c:pt>
                <c:pt idx="24">
                  <c:v>1.055047983943938</c:v>
                </c:pt>
                <c:pt idx="25">
                  <c:v>0.96233862987632579</c:v>
                </c:pt>
                <c:pt idx="26">
                  <c:v>1.2196043163784107</c:v>
                </c:pt>
                <c:pt idx="27">
                  <c:v>1.3023672458392384</c:v>
                </c:pt>
                <c:pt idx="28">
                  <c:v>1.2119712641261302</c:v>
                </c:pt>
                <c:pt idx="29">
                  <c:v>0.90940304341327283</c:v>
                </c:pt>
                <c:pt idx="30">
                  <c:v>1.0959789136244449</c:v>
                </c:pt>
                <c:pt idx="31">
                  <c:v>1.0481845501756821</c:v>
                </c:pt>
                <c:pt idx="32">
                  <c:v>1.4653320927854592</c:v>
                </c:pt>
                <c:pt idx="33">
                  <c:v>1.4700664635839666</c:v>
                </c:pt>
                <c:pt idx="34">
                  <c:v>1.3588194115341483</c:v>
                </c:pt>
                <c:pt idx="35">
                  <c:v>1.4572898528614529</c:v>
                </c:pt>
                <c:pt idx="36">
                  <c:v>1.0989310339463358</c:v>
                </c:pt>
                <c:pt idx="37">
                  <c:v>0.9489592604206557</c:v>
                </c:pt>
                <c:pt idx="38">
                  <c:v>1.7069568571759433</c:v>
                </c:pt>
                <c:pt idx="39">
                  <c:v>1.5922420851581023</c:v>
                </c:pt>
                <c:pt idx="40">
                  <c:v>1.3838046126076069</c:v>
                </c:pt>
                <c:pt idx="41">
                  <c:v>1.4244090163410668</c:v>
                </c:pt>
                <c:pt idx="42">
                  <c:v>0.92639490337510277</c:v>
                </c:pt>
                <c:pt idx="43">
                  <c:v>1.0237502597841794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5A-42DC-9A80-4368770AC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969744"/>
        <c:axId val="694971056"/>
      </c:scatterChart>
      <c:valAx>
        <c:axId val="69496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971056"/>
        <c:crosses val="autoZero"/>
        <c:crossBetween val="midCat"/>
      </c:valAx>
      <c:valAx>
        <c:axId val="6949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96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Ratio</a:t>
            </a:r>
            <a:r>
              <a:rPr lang="en-US" baseline="0"/>
              <a:t> of MPC Times</a:t>
            </a:r>
            <a:endParaRPr lang="en-US"/>
          </a:p>
        </c:rich>
      </c:tx>
      <c:layout>
        <c:manualLayout>
          <c:xMode val="edge"/>
          <c:yMode val="edge"/>
          <c:x val="0.35739571576599655"/>
          <c:y val="2.96296296296296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SystemSolveTime!$B$30:$B$73</c:f>
              <c:numCache>
                <c:formatCode>General</c:formatCode>
                <c:ptCount val="44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  <c:pt idx="6">
                  <c:v>0</c:v>
                </c:pt>
                <c:pt idx="7">
                  <c:v>20</c:v>
                </c:pt>
                <c:pt idx="8">
                  <c:v>40</c:v>
                </c:pt>
                <c:pt idx="9">
                  <c:v>60</c:v>
                </c:pt>
                <c:pt idx="10">
                  <c:v>80</c:v>
                </c:pt>
                <c:pt idx="11">
                  <c:v>100</c:v>
                </c:pt>
                <c:pt idx="12">
                  <c:v>0</c:v>
                </c:pt>
                <c:pt idx="13">
                  <c:v>20</c:v>
                </c:pt>
                <c:pt idx="14">
                  <c:v>40</c:v>
                </c:pt>
                <c:pt idx="15">
                  <c:v>60</c:v>
                </c:pt>
                <c:pt idx="16">
                  <c:v>80</c:v>
                </c:pt>
                <c:pt idx="17">
                  <c:v>100</c:v>
                </c:pt>
                <c:pt idx="18">
                  <c:v>0</c:v>
                </c:pt>
                <c:pt idx="19">
                  <c:v>20</c:v>
                </c:pt>
                <c:pt idx="20">
                  <c:v>40</c:v>
                </c:pt>
                <c:pt idx="21">
                  <c:v>60</c:v>
                </c:pt>
                <c:pt idx="22">
                  <c:v>80</c:v>
                </c:pt>
                <c:pt idx="23">
                  <c:v>100</c:v>
                </c:pt>
                <c:pt idx="24">
                  <c:v>0</c:v>
                </c:pt>
                <c:pt idx="25">
                  <c:v>20</c:v>
                </c:pt>
                <c:pt idx="26">
                  <c:v>40</c:v>
                </c:pt>
                <c:pt idx="27">
                  <c:v>60</c:v>
                </c:pt>
                <c:pt idx="28">
                  <c:v>80</c:v>
                </c:pt>
                <c:pt idx="29">
                  <c:v>100</c:v>
                </c:pt>
                <c:pt idx="30">
                  <c:v>0</c:v>
                </c:pt>
                <c:pt idx="31">
                  <c:v>20</c:v>
                </c:pt>
                <c:pt idx="32">
                  <c:v>40</c:v>
                </c:pt>
                <c:pt idx="33">
                  <c:v>60</c:v>
                </c:pt>
                <c:pt idx="34">
                  <c:v>80</c:v>
                </c:pt>
                <c:pt idx="35">
                  <c:v>100</c:v>
                </c:pt>
                <c:pt idx="36">
                  <c:v>0</c:v>
                </c:pt>
                <c:pt idx="37">
                  <c:v>20</c:v>
                </c:pt>
                <c:pt idx="38">
                  <c:v>40</c:v>
                </c:pt>
                <c:pt idx="39">
                  <c:v>60</c:v>
                </c:pt>
                <c:pt idx="40">
                  <c:v>80</c:v>
                </c:pt>
                <c:pt idx="41">
                  <c:v>100</c:v>
                </c:pt>
                <c:pt idx="42">
                  <c:v>20</c:v>
                </c:pt>
                <c:pt idx="43">
                  <c:v>0</c:v>
                </c:pt>
              </c:numCache>
            </c:numRef>
          </c:xVal>
          <c:yVal>
            <c:numRef>
              <c:f>SystemSolveTime!$P$30:$P$73</c:f>
              <c:numCache>
                <c:formatCode>General</c:formatCode>
                <c:ptCount val="44"/>
                <c:pt idx="0">
                  <c:v>1.1809834359655063</c:v>
                </c:pt>
                <c:pt idx="1">
                  <c:v>2.2626544992491624</c:v>
                </c:pt>
                <c:pt idx="2">
                  <c:v>2.9821972628335183</c:v>
                </c:pt>
                <c:pt idx="3">
                  <c:v>3.2706373092855436</c:v>
                </c:pt>
                <c:pt idx="4">
                  <c:v>3.4676856565615797</c:v>
                </c:pt>
                <c:pt idx="5">
                  <c:v>3.1792354781352712</c:v>
                </c:pt>
                <c:pt idx="6">
                  <c:v>0.99729407448174656</c:v>
                </c:pt>
                <c:pt idx="7">
                  <c:v>1.3576291752334086</c:v>
                </c:pt>
                <c:pt idx="8">
                  <c:v>2.9001018681027824</c:v>
                </c:pt>
                <c:pt idx="9">
                  <c:v>3.2390180159231812</c:v>
                </c:pt>
                <c:pt idx="10">
                  <c:v>3.5148852040476162</c:v>
                </c:pt>
                <c:pt idx="11">
                  <c:v>3.49012262304131</c:v>
                </c:pt>
                <c:pt idx="12">
                  <c:v>0.99136769141903602</c:v>
                </c:pt>
                <c:pt idx="13">
                  <c:v>1.2743593836396232</c:v>
                </c:pt>
                <c:pt idx="14">
                  <c:v>2.9481908682506037</c:v>
                </c:pt>
                <c:pt idx="15">
                  <c:v>3.2738587234382575</c:v>
                </c:pt>
                <c:pt idx="16">
                  <c:v>3.0517686409351525</c:v>
                </c:pt>
                <c:pt idx="17">
                  <c:v>3.441345981190135</c:v>
                </c:pt>
                <c:pt idx="18">
                  <c:v>1.1316527381155914</c:v>
                </c:pt>
                <c:pt idx="19">
                  <c:v>1.1920458606991489</c:v>
                </c:pt>
                <c:pt idx="20">
                  <c:v>2.7985147655876959</c:v>
                </c:pt>
                <c:pt idx="21">
                  <c:v>3.0713798972975077</c:v>
                </c:pt>
                <c:pt idx="22">
                  <c:v>3.3006995363848288</c:v>
                </c:pt>
                <c:pt idx="23">
                  <c:v>3.4873388696898098</c:v>
                </c:pt>
                <c:pt idx="24">
                  <c:v>1.0490532355373259</c:v>
                </c:pt>
                <c:pt idx="25">
                  <c:v>1.208399989799231</c:v>
                </c:pt>
                <c:pt idx="26">
                  <c:v>2.9746764040143319</c:v>
                </c:pt>
                <c:pt idx="27">
                  <c:v>2.9665889197839062</c:v>
                </c:pt>
                <c:pt idx="28">
                  <c:v>3.4210219554787971</c:v>
                </c:pt>
                <c:pt idx="29">
                  <c:v>3.5340884285005596</c:v>
                </c:pt>
                <c:pt idx="30">
                  <c:v>1.0633170202391233</c:v>
                </c:pt>
                <c:pt idx="31">
                  <c:v>1.1965502276180817</c:v>
                </c:pt>
                <c:pt idx="32">
                  <c:v>2.5988902754576451</c:v>
                </c:pt>
                <c:pt idx="33">
                  <c:v>3.0754045243136092</c:v>
                </c:pt>
                <c:pt idx="34">
                  <c:v>3.2959537812878219</c:v>
                </c:pt>
                <c:pt idx="35">
                  <c:v>3.2270465408277555</c:v>
                </c:pt>
                <c:pt idx="36">
                  <c:v>1.0397594488937751</c:v>
                </c:pt>
                <c:pt idx="37">
                  <c:v>1.1681805249853738</c:v>
                </c:pt>
                <c:pt idx="38">
                  <c:v>2.7606121675924502</c:v>
                </c:pt>
                <c:pt idx="39">
                  <c:v>2.9797652206751306</c:v>
                </c:pt>
                <c:pt idx="40">
                  <c:v>3.3762034930591422</c:v>
                </c:pt>
                <c:pt idx="41">
                  <c:v>3.6618260250177723</c:v>
                </c:pt>
                <c:pt idx="42">
                  <c:v>1.1049194571944245</c:v>
                </c:pt>
                <c:pt idx="43">
                  <c:v>1.0673763923188151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E3-42C4-92FF-7347403D86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4969744"/>
        <c:axId val="694971056"/>
      </c:scatterChart>
      <c:valAx>
        <c:axId val="694969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971056"/>
        <c:crosses val="autoZero"/>
        <c:crossBetween val="midCat"/>
      </c:valAx>
      <c:valAx>
        <c:axId val="6949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4969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SystemSolveTime!$A$30:$A$73</c:f>
              <c:numCache>
                <c:formatCode>General</c:formatCode>
                <c:ptCount val="44"/>
                <c:pt idx="0">
                  <c:v>980</c:v>
                </c:pt>
                <c:pt idx="1">
                  <c:v>980</c:v>
                </c:pt>
                <c:pt idx="2">
                  <c:v>980</c:v>
                </c:pt>
                <c:pt idx="3">
                  <c:v>980</c:v>
                </c:pt>
                <c:pt idx="4">
                  <c:v>980</c:v>
                </c:pt>
                <c:pt idx="5">
                  <c:v>980</c:v>
                </c:pt>
                <c:pt idx="6">
                  <c:v>2363</c:v>
                </c:pt>
                <c:pt idx="7">
                  <c:v>2363</c:v>
                </c:pt>
                <c:pt idx="8">
                  <c:v>2363</c:v>
                </c:pt>
                <c:pt idx="9">
                  <c:v>2363</c:v>
                </c:pt>
                <c:pt idx="10">
                  <c:v>2363</c:v>
                </c:pt>
                <c:pt idx="11">
                  <c:v>2363</c:v>
                </c:pt>
                <c:pt idx="12">
                  <c:v>4110</c:v>
                </c:pt>
                <c:pt idx="13">
                  <c:v>4110</c:v>
                </c:pt>
                <c:pt idx="14">
                  <c:v>4110</c:v>
                </c:pt>
                <c:pt idx="15">
                  <c:v>4110</c:v>
                </c:pt>
                <c:pt idx="16">
                  <c:v>4110</c:v>
                </c:pt>
                <c:pt idx="17">
                  <c:v>4110</c:v>
                </c:pt>
                <c:pt idx="18">
                  <c:v>8054</c:v>
                </c:pt>
                <c:pt idx="19">
                  <c:v>8054</c:v>
                </c:pt>
                <c:pt idx="20">
                  <c:v>8054</c:v>
                </c:pt>
                <c:pt idx="21">
                  <c:v>8054</c:v>
                </c:pt>
                <c:pt idx="22">
                  <c:v>8054</c:v>
                </c:pt>
                <c:pt idx="23">
                  <c:v>8054</c:v>
                </c:pt>
                <c:pt idx="24">
                  <c:v>15835</c:v>
                </c:pt>
                <c:pt idx="25">
                  <c:v>15835</c:v>
                </c:pt>
                <c:pt idx="26">
                  <c:v>15835</c:v>
                </c:pt>
                <c:pt idx="27">
                  <c:v>15835</c:v>
                </c:pt>
                <c:pt idx="28">
                  <c:v>15835</c:v>
                </c:pt>
                <c:pt idx="29">
                  <c:v>15835</c:v>
                </c:pt>
                <c:pt idx="30">
                  <c:v>19172</c:v>
                </c:pt>
                <c:pt idx="31">
                  <c:v>19172</c:v>
                </c:pt>
                <c:pt idx="32">
                  <c:v>19172</c:v>
                </c:pt>
                <c:pt idx="33">
                  <c:v>19172</c:v>
                </c:pt>
                <c:pt idx="34">
                  <c:v>19172</c:v>
                </c:pt>
                <c:pt idx="35">
                  <c:v>19172</c:v>
                </c:pt>
                <c:pt idx="36">
                  <c:v>23616</c:v>
                </c:pt>
                <c:pt idx="37">
                  <c:v>23616</c:v>
                </c:pt>
                <c:pt idx="38">
                  <c:v>23616</c:v>
                </c:pt>
                <c:pt idx="39">
                  <c:v>23616</c:v>
                </c:pt>
                <c:pt idx="40">
                  <c:v>23616</c:v>
                </c:pt>
                <c:pt idx="41">
                  <c:v>23616</c:v>
                </c:pt>
                <c:pt idx="42">
                  <c:v>29499</c:v>
                </c:pt>
                <c:pt idx="43">
                  <c:v>37538</c:v>
                </c:pt>
              </c:numCache>
            </c:numRef>
          </c:xVal>
          <c:yVal>
            <c:numRef>
              <c:f>SystemSolveTime!$M$30:$M$73</c:f>
              <c:numCache>
                <c:formatCode>General</c:formatCode>
                <c:ptCount val="44"/>
                <c:pt idx="0">
                  <c:v>0.21554187999999999</c:v>
                </c:pt>
                <c:pt idx="1">
                  <c:v>0.18647779</c:v>
                </c:pt>
                <c:pt idx="2">
                  <c:v>0.20195066</c:v>
                </c:pt>
                <c:pt idx="3">
                  <c:v>0.21518867000000003</c:v>
                </c:pt>
                <c:pt idx="4">
                  <c:v>0.1986049</c:v>
                </c:pt>
                <c:pt idx="5">
                  <c:v>0.20859335000000001</c:v>
                </c:pt>
                <c:pt idx="6">
                  <c:v>0.66109962999999994</c:v>
                </c:pt>
                <c:pt idx="7">
                  <c:v>0.63326625999999997</c:v>
                </c:pt>
                <c:pt idx="8">
                  <c:v>0.69145587999999991</c:v>
                </c:pt>
                <c:pt idx="9">
                  <c:v>0.71734328999999997</c:v>
                </c:pt>
                <c:pt idx="10">
                  <c:v>0.69866795000000004</c:v>
                </c:pt>
                <c:pt idx="11">
                  <c:v>0.68562663000000001</c:v>
                </c:pt>
                <c:pt idx="12">
                  <c:v>1.4627383599999999</c:v>
                </c:pt>
                <c:pt idx="13">
                  <c:v>1.4491437299999999</c:v>
                </c:pt>
                <c:pt idx="14">
                  <c:v>1.6895130999999999</c:v>
                </c:pt>
                <c:pt idx="15">
                  <c:v>1.7325031499999999</c:v>
                </c:pt>
                <c:pt idx="16">
                  <c:v>1.68299339</c:v>
                </c:pt>
                <c:pt idx="17">
                  <c:v>1.63597031</c:v>
                </c:pt>
                <c:pt idx="18">
                  <c:v>3.74453915</c:v>
                </c:pt>
                <c:pt idx="19">
                  <c:v>3.5910076399999999</c:v>
                </c:pt>
                <c:pt idx="20">
                  <c:v>4.6977521499999995</c:v>
                </c:pt>
                <c:pt idx="21">
                  <c:v>4.7722708000000003</c:v>
                </c:pt>
                <c:pt idx="22">
                  <c:v>4.7186485600000001</c:v>
                </c:pt>
                <c:pt idx="23">
                  <c:v>4.3353753199999998</c:v>
                </c:pt>
                <c:pt idx="24">
                  <c:v>13.963755799999998</c:v>
                </c:pt>
                <c:pt idx="25">
                  <c:v>13.001809159999999</c:v>
                </c:pt>
                <c:pt idx="26">
                  <c:v>14.67115946</c:v>
                </c:pt>
                <c:pt idx="27">
                  <c:v>14.191495959999999</c:v>
                </c:pt>
                <c:pt idx="28">
                  <c:v>14.837032860000001</c:v>
                </c:pt>
                <c:pt idx="29">
                  <c:v>13.27054573</c:v>
                </c:pt>
                <c:pt idx="30">
                  <c:v>19.342362080000001</c:v>
                </c:pt>
                <c:pt idx="31">
                  <c:v>16.869918080000001</c:v>
                </c:pt>
                <c:pt idx="32">
                  <c:v>26.525003380000001</c:v>
                </c:pt>
                <c:pt idx="33">
                  <c:v>21.841344410000001</c:v>
                </c:pt>
                <c:pt idx="34">
                  <c:v>22.180999629999999</c:v>
                </c:pt>
                <c:pt idx="35">
                  <c:v>22.674286240000001</c:v>
                </c:pt>
                <c:pt idx="36">
                  <c:v>25.850163469999998</c:v>
                </c:pt>
                <c:pt idx="37">
                  <c:v>21.703884389999999</c:v>
                </c:pt>
                <c:pt idx="38">
                  <c:v>32.713856929999999</c:v>
                </c:pt>
                <c:pt idx="39">
                  <c:v>31.308396190000003</c:v>
                </c:pt>
                <c:pt idx="40">
                  <c:v>29.581660560000003</c:v>
                </c:pt>
                <c:pt idx="41">
                  <c:v>29.514572699999999</c:v>
                </c:pt>
                <c:pt idx="42">
                  <c:v>39.765265709999994</c:v>
                </c:pt>
                <c:pt idx="43">
                  <c:v>73.28427366999999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B4-4ED1-B3D7-6EC91AB7F2C3}"/>
            </c:ext>
          </c:extLst>
        </c:ser>
        <c:ser>
          <c:idx val="1"/>
          <c:order val="1"/>
          <c:tx>
            <c:v>MSE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SystemSolveTime!$A$30:$A$73</c:f>
              <c:numCache>
                <c:formatCode>General</c:formatCode>
                <c:ptCount val="44"/>
                <c:pt idx="0">
                  <c:v>980</c:v>
                </c:pt>
                <c:pt idx="1">
                  <c:v>980</c:v>
                </c:pt>
                <c:pt idx="2">
                  <c:v>980</c:v>
                </c:pt>
                <c:pt idx="3">
                  <c:v>980</c:v>
                </c:pt>
                <c:pt idx="4">
                  <c:v>980</c:v>
                </c:pt>
                <c:pt idx="5">
                  <c:v>980</c:v>
                </c:pt>
                <c:pt idx="6">
                  <c:v>2363</c:v>
                </c:pt>
                <c:pt idx="7">
                  <c:v>2363</c:v>
                </c:pt>
                <c:pt idx="8">
                  <c:v>2363</c:v>
                </c:pt>
                <c:pt idx="9">
                  <c:v>2363</c:v>
                </c:pt>
                <c:pt idx="10">
                  <c:v>2363</c:v>
                </c:pt>
                <c:pt idx="11">
                  <c:v>2363</c:v>
                </c:pt>
                <c:pt idx="12">
                  <c:v>4110</c:v>
                </c:pt>
                <c:pt idx="13">
                  <c:v>4110</c:v>
                </c:pt>
                <c:pt idx="14">
                  <c:v>4110</c:v>
                </c:pt>
                <c:pt idx="15">
                  <c:v>4110</c:v>
                </c:pt>
                <c:pt idx="16">
                  <c:v>4110</c:v>
                </c:pt>
                <c:pt idx="17">
                  <c:v>4110</c:v>
                </c:pt>
                <c:pt idx="18">
                  <c:v>8054</c:v>
                </c:pt>
                <c:pt idx="19">
                  <c:v>8054</c:v>
                </c:pt>
                <c:pt idx="20">
                  <c:v>8054</c:v>
                </c:pt>
                <c:pt idx="21">
                  <c:v>8054</c:v>
                </c:pt>
                <c:pt idx="22">
                  <c:v>8054</c:v>
                </c:pt>
                <c:pt idx="23">
                  <c:v>8054</c:v>
                </c:pt>
                <c:pt idx="24">
                  <c:v>15835</c:v>
                </c:pt>
                <c:pt idx="25">
                  <c:v>15835</c:v>
                </c:pt>
                <c:pt idx="26">
                  <c:v>15835</c:v>
                </c:pt>
                <c:pt idx="27">
                  <c:v>15835</c:v>
                </c:pt>
                <c:pt idx="28">
                  <c:v>15835</c:v>
                </c:pt>
                <c:pt idx="29">
                  <c:v>15835</c:v>
                </c:pt>
                <c:pt idx="30">
                  <c:v>19172</c:v>
                </c:pt>
                <c:pt idx="31">
                  <c:v>19172</c:v>
                </c:pt>
                <c:pt idx="32">
                  <c:v>19172</c:v>
                </c:pt>
                <c:pt idx="33">
                  <c:v>19172</c:v>
                </c:pt>
                <c:pt idx="34">
                  <c:v>19172</c:v>
                </c:pt>
                <c:pt idx="35">
                  <c:v>19172</c:v>
                </c:pt>
                <c:pt idx="36">
                  <c:v>23616</c:v>
                </c:pt>
                <c:pt idx="37">
                  <c:v>23616</c:v>
                </c:pt>
                <c:pt idx="38">
                  <c:v>23616</c:v>
                </c:pt>
                <c:pt idx="39">
                  <c:v>23616</c:v>
                </c:pt>
                <c:pt idx="40">
                  <c:v>23616</c:v>
                </c:pt>
                <c:pt idx="41">
                  <c:v>23616</c:v>
                </c:pt>
                <c:pt idx="42">
                  <c:v>29499</c:v>
                </c:pt>
                <c:pt idx="43">
                  <c:v>37538</c:v>
                </c:pt>
              </c:numCache>
            </c:numRef>
          </c:xVal>
          <c:yVal>
            <c:numRef>
              <c:f>SystemSolveTime!$N$30:$N$73</c:f>
              <c:numCache>
                <c:formatCode>General</c:formatCode>
                <c:ptCount val="44"/>
                <c:pt idx="0">
                  <c:v>0.2181188</c:v>
                </c:pt>
                <c:pt idx="1">
                  <c:v>0.20450465000000001</c:v>
                </c:pt>
                <c:pt idx="2">
                  <c:v>0.31642273999999998</c:v>
                </c:pt>
                <c:pt idx="3">
                  <c:v>0.38795360999999995</c:v>
                </c:pt>
                <c:pt idx="4">
                  <c:v>0.46358151999999997</c:v>
                </c:pt>
                <c:pt idx="5">
                  <c:v>0.52977617999999993</c:v>
                </c:pt>
                <c:pt idx="6">
                  <c:v>0.65672098999999995</c:v>
                </c:pt>
                <c:pt idx="7">
                  <c:v>0.68595500000000009</c:v>
                </c:pt>
                <c:pt idx="8">
                  <c:v>0.87332589000000005</c:v>
                </c:pt>
                <c:pt idx="9">
                  <c:v>1.02199332</c:v>
                </c:pt>
                <c:pt idx="10">
                  <c:v>1.38176447</c:v>
                </c:pt>
                <c:pt idx="11">
                  <c:v>1.56008503</c:v>
                </c:pt>
                <c:pt idx="12">
                  <c:v>1.4492611299999998</c:v>
                </c:pt>
                <c:pt idx="13">
                  <c:v>1.3830576400000001</c:v>
                </c:pt>
                <c:pt idx="14">
                  <c:v>1.91837466</c:v>
                </c:pt>
                <c:pt idx="15">
                  <c:v>2.2558653</c:v>
                </c:pt>
                <c:pt idx="16">
                  <c:v>2.5254845299999999</c:v>
                </c:pt>
                <c:pt idx="17">
                  <c:v>2.9704195700000002</c:v>
                </c:pt>
                <c:pt idx="18">
                  <c:v>3.4642566000000001</c:v>
                </c:pt>
                <c:pt idx="19">
                  <c:v>3.9013461999999999</c:v>
                </c:pt>
                <c:pt idx="20">
                  <c:v>4.0366134099999993</c:v>
                </c:pt>
                <c:pt idx="21">
                  <c:v>4.1866461099999999</c:v>
                </c:pt>
                <c:pt idx="22">
                  <c:v>4.4458303099999998</c:v>
                </c:pt>
                <c:pt idx="23">
                  <c:v>6.4662763399999994</c:v>
                </c:pt>
                <c:pt idx="24">
                  <c:v>13.235185519999998</c:v>
                </c:pt>
                <c:pt idx="25">
                  <c:v>13.510638310000001</c:v>
                </c:pt>
                <c:pt idx="26">
                  <c:v>12.029442059999999</c:v>
                </c:pt>
                <c:pt idx="27">
                  <c:v>10.896692929999999</c:v>
                </c:pt>
                <c:pt idx="28">
                  <c:v>12.24206654</c:v>
                </c:pt>
                <c:pt idx="29">
                  <c:v>14.592589970000001</c:v>
                </c:pt>
                <c:pt idx="30">
                  <c:v>17.648480129999999</c:v>
                </c:pt>
                <c:pt idx="31">
                  <c:v>16.094415890000001</c:v>
                </c:pt>
                <c:pt idx="32">
                  <c:v>18.101700980000004</c:v>
                </c:pt>
                <c:pt idx="33">
                  <c:v>14.857385669999999</c:v>
                </c:pt>
                <c:pt idx="34">
                  <c:v>16.323728849999998</c:v>
                </c:pt>
                <c:pt idx="35">
                  <c:v>15.55921507</c:v>
                </c:pt>
                <c:pt idx="36">
                  <c:v>23.523007969999998</c:v>
                </c:pt>
                <c:pt idx="37">
                  <c:v>22.871249900000002</c:v>
                </c:pt>
                <c:pt idx="38">
                  <c:v>19.165016850000001</c:v>
                </c:pt>
                <c:pt idx="39">
                  <c:v>19.663087970000003</c:v>
                </c:pt>
                <c:pt idx="40">
                  <c:v>21.377050120000003</c:v>
                </c:pt>
                <c:pt idx="41">
                  <c:v>20.720574190000001</c:v>
                </c:pt>
                <c:pt idx="42">
                  <c:v>42.924745769999994</c:v>
                </c:pt>
                <c:pt idx="43">
                  <c:v>71.584131940000006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B4-4ED1-B3D7-6EC91AB7F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923992"/>
        <c:axId val="580918416"/>
      </c:scatterChart>
      <c:valAx>
        <c:axId val="580923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NDOF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18416"/>
        <c:crosses val="autoZero"/>
        <c:crossBetween val="midCat"/>
      </c:valAx>
      <c:valAx>
        <c:axId val="58091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solve times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923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4.emf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403414</xdr:colOff>
      <xdr:row>0</xdr:row>
      <xdr:rowOff>78442</xdr:rowOff>
    </xdr:from>
    <xdr:to>
      <xdr:col>30</xdr:col>
      <xdr:colOff>65532</xdr:colOff>
      <xdr:row>30</xdr:row>
      <xdr:rowOff>44824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40503A4-0F48-458A-8DE7-A4DBC4CA6A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02" y="78442"/>
          <a:ext cx="7528648" cy="56813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448235</xdr:colOff>
      <xdr:row>33</xdr:row>
      <xdr:rowOff>33617</xdr:rowOff>
    </xdr:from>
    <xdr:to>
      <xdr:col>28</xdr:col>
      <xdr:colOff>336177</xdr:colOff>
      <xdr:row>54</xdr:row>
      <xdr:rowOff>33617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CF075DE0-B890-4FCE-99CE-F69870451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85059" y="6320117"/>
          <a:ext cx="5334000" cy="4000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</xdr:row>
      <xdr:rowOff>0</xdr:rowOff>
    </xdr:from>
    <xdr:to>
      <xdr:col>21</xdr:col>
      <xdr:colOff>447675</xdr:colOff>
      <xdr:row>21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34E82ED-09FB-4D27-9074-95384A9CDA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24800" y="190500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90D66-A33C-4EDE-A8BC-904ADBB5A3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784411</xdr:colOff>
      <xdr:row>2</xdr:row>
      <xdr:rowOff>78441</xdr:rowOff>
    </xdr:from>
    <xdr:to>
      <xdr:col>17</xdr:col>
      <xdr:colOff>381000</xdr:colOff>
      <xdr:row>22</xdr:row>
      <xdr:rowOff>78441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067ACAB-8AE8-44CA-A72C-E1AFFF3508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1176618</xdr:colOff>
      <xdr:row>2</xdr:row>
      <xdr:rowOff>44823</xdr:rowOff>
    </xdr:from>
    <xdr:to>
      <xdr:col>17</xdr:col>
      <xdr:colOff>324972</xdr:colOff>
      <xdr:row>20</xdr:row>
      <xdr:rowOff>44823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E99ECC2-5B60-4A64-A03A-141ACDD26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1287875</xdr:colOff>
      <xdr:row>8</xdr:row>
      <xdr:rowOff>25615</xdr:rowOff>
    </xdr:from>
    <xdr:to>
      <xdr:col>8</xdr:col>
      <xdr:colOff>1007729</xdr:colOff>
      <xdr:row>26</xdr:row>
      <xdr:rowOff>25615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C544EFE-333F-40AE-A674-1DEA732716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0</xdr:colOff>
      <xdr:row>2</xdr:row>
      <xdr:rowOff>0</xdr:rowOff>
    </xdr:from>
    <xdr:to>
      <xdr:col>11</xdr:col>
      <xdr:colOff>470647</xdr:colOff>
      <xdr:row>23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2646CA-D776-458D-8946-FBDDB1FA6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17</xdr:col>
      <xdr:colOff>409175</xdr:colOff>
      <xdr:row>0</xdr:row>
      <xdr:rowOff>0</xdr:rowOff>
    </xdr:from>
    <xdr:to>
      <xdr:col>29</xdr:col>
      <xdr:colOff>108857</xdr:colOff>
      <xdr:row>27</xdr:row>
      <xdr:rowOff>152400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55A4A31C-1E65-4AAA-86FD-3C6A769AAC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46604" y="0"/>
          <a:ext cx="7047539" cy="529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3D9BF8F-495A-464A-9DE9-17F68C2D1D07}" name="Table2" displayName="Table2" ref="A29:Q73" totalsRowShown="0">
  <autoFilter ref="A29:Q73" xr:uid="{814665DB-8685-4779-8F96-9085493EC479}"/>
  <tableColumns count="17">
    <tableColumn id="1" xr3:uid="{F15A2658-2D4E-40C8-B0A9-D7F7D4F4FD53}" name="Np">
      <calculatedColumnFormula>Lag_vs_MS_CompData!A2</calculatedColumnFormula>
    </tableColumn>
    <tableColumn id="2" xr3:uid="{F3849475-07C0-47D9-B3A3-07359921C7C3}" name=" % MPC" dataDxfId="6">
      <calculatedColumnFormula>Lag_vs_MS_CompData!B2</calculatedColumnFormula>
    </tableColumn>
    <tableColumn id="3" xr3:uid="{B3A0437A-6506-4C58-95C4-367848DDA3E7}" name=" Nmpc" dataDxfId="5">
      <calculatedColumnFormula>Lag_vs_MS_CompData!C2</calculatedColumnFormula>
    </tableColumn>
    <tableColumn id="4" xr3:uid="{1815CDA7-1C11-49FA-B98A-3A8A1F75C3A5}" name=" NDof" dataDxfId="4">
      <calculatedColumnFormula>Lag_vs_MS_CompData!D2</calculatedColumnFormula>
    </tableColumn>
    <tableColumn id="5" xr3:uid="{E22B38BB-9DBC-4FBF-B4A8-6A766AB89CBD}" name="Lag SolveDOF Count" dataDxfId="3">
      <calculatedColumnFormula>Lag_vs_MS_CompData!H2</calculatedColumnFormula>
    </tableColumn>
    <tableColumn id="6" xr3:uid="{F9F97460-A282-4EA6-B4A9-9116912354B8}" name=" MSE SolveDOF Count" dataDxfId="2"/>
    <tableColumn id="7" xr3:uid="{D27CBABC-9751-43A1-9BF8-9E63F1A0DA50}" name="Lag MPC Times">
      <calculatedColumnFormula>Lag_vs_MS_CompData!L2</calculatedColumnFormula>
    </tableColumn>
    <tableColumn id="8" xr3:uid="{4300CCC0-3F80-4944-B172-CDA99DA269B6}" name=" MSE MPC Times">
      <calculatedColumnFormula>Lag_vs_MS_CompData!M2</calculatedColumnFormula>
    </tableColumn>
    <tableColumn id="9" xr3:uid="{CC2345B3-97B5-449D-AD31-FFD79B0D5196}" name="Lag Solve Times">
      <calculatedColumnFormula>Lag_vs_MS_CompData!N2</calculatedColumnFormula>
    </tableColumn>
    <tableColumn id="10" xr3:uid="{6876AE1D-907A-46D6-B891-AA47883EB1BC}" name=" MSE Solve Times">
      <calculatedColumnFormula>Lag_vs_MS_CompData!O2</calculatedColumnFormula>
    </tableColumn>
    <tableColumn id="11" xr3:uid="{63523D5E-78D9-4D4F-AF3E-4A2E66A649B3}" name="Lag MPC Resolve Times">
      <calculatedColumnFormula>Lag_vs_MS_CompData!P2</calculatedColumnFormula>
    </tableColumn>
    <tableColumn id="12" xr3:uid="{31280624-835C-4C52-B93F-027D4716904A}" name=" MSE MPC Resolve Times">
      <calculatedColumnFormula>Lag_vs_MS_CompData!Q2</calculatedColumnFormula>
    </tableColumn>
    <tableColumn id="13" xr3:uid="{7094B2AF-48E3-4D82-9F3E-654C9C7B1F58}" name="LagTotalTimes">
      <calculatedColumnFormula>Lag_vs_MS_CompData!S2</calculatedColumnFormula>
    </tableColumn>
    <tableColumn id="14" xr3:uid="{D5AAB07E-72DB-4CE0-8E29-245C51943BDA}" name="MSETotalTimes">
      <calculatedColumnFormula>Lag_vs_MS_CompData!T2</calculatedColumnFormula>
    </tableColumn>
    <tableColumn id="15" xr3:uid="{98DC113F-4977-4812-B583-0A1ECADF9026}" name="RatioSolveTimes" dataDxfId="1">
      <calculatedColumnFormula>Table2[[#This Row],[LagTotalTimes]]/Table2[[#This Row],[MSETotalTimes]]</calculatedColumnFormula>
    </tableColumn>
    <tableColumn id="16" xr3:uid="{A9133E38-5D8C-4CA1-8340-2583269B96FB}" name="RatioMSE/Lag" dataDxfId="0">
      <calculatedColumnFormula>Table2[[#This Row],[ MSE MPC Times]]/Table2[[#This Row],[Lag MPC Times]]</calculatedColumnFormula>
    </tableColumn>
    <tableColumn id="20" xr3:uid="{AA012C4A-9967-4BB6-9B7A-ED8F8EA1E5E8}" name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5"/>
  <sheetViews>
    <sheetView zoomScale="85" zoomScaleNormal="85" workbookViewId="0">
      <selection activeCell="A2" sqref="A2:Q45"/>
    </sheetView>
  </sheetViews>
  <sheetFormatPr defaultRowHeight="15" x14ac:dyDescent="0.25"/>
  <cols>
    <col min="1" max="1" width="6" bestFit="1" customWidth="1"/>
    <col min="2" max="2" width="7.42578125" bestFit="1" customWidth="1"/>
    <col min="3" max="3" width="6.5703125" bestFit="1" customWidth="1"/>
    <col min="4" max="4" width="7" bestFit="1" customWidth="1"/>
    <col min="5" max="5" width="7.7109375" bestFit="1" customWidth="1"/>
    <col min="6" max="6" width="16.7109375" bestFit="1" customWidth="1"/>
    <col min="7" max="7" width="6.42578125" bestFit="1" customWidth="1"/>
    <col min="8" max="8" width="18.85546875" bestFit="1" customWidth="1"/>
    <col min="9" max="9" width="20.140625" bestFit="1" customWidth="1"/>
    <col min="10" max="10" width="8.140625" bestFit="1" customWidth="1"/>
    <col min="11" max="11" width="9.42578125" bestFit="1" customWidth="1"/>
    <col min="12" max="12" width="14.140625" bestFit="1" customWidth="1"/>
    <col min="13" max="13" width="15.42578125" bestFit="1" customWidth="1"/>
    <col min="14" max="14" width="15" bestFit="1" customWidth="1"/>
    <col min="15" max="15" width="16.28515625" bestFit="1" customWidth="1"/>
    <col min="16" max="16" width="21.85546875" bestFit="1" customWidth="1"/>
    <col min="17" max="17" width="23.140625" customWidth="1"/>
    <col min="19" max="19" width="14.5703125" bestFit="1" customWidth="1"/>
    <col min="20" max="20" width="15.28515625" bestFit="1" customWidth="1"/>
  </cols>
  <sheetData>
    <row r="1" spans="1:2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>
        <v>0</v>
      </c>
      <c r="S1" t="s">
        <v>22</v>
      </c>
      <c r="T1" t="s">
        <v>23</v>
      </c>
    </row>
    <row r="2" spans="1:20" x14ac:dyDescent="0.25">
      <c r="A2" s="5">
        <v>980</v>
      </c>
      <c r="B2" s="5">
        <v>0</v>
      </c>
      <c r="C2" s="5">
        <v>0</v>
      </c>
      <c r="D2" s="5">
        <v>2940</v>
      </c>
      <c r="E2" s="5">
        <v>6533</v>
      </c>
      <c r="F2" s="5">
        <v>9.7558839999999994E-2</v>
      </c>
      <c r="G2" s="5">
        <v>0.2</v>
      </c>
      <c r="H2" s="5">
        <v>2928</v>
      </c>
      <c r="I2" s="5">
        <v>2928</v>
      </c>
      <c r="J2" s="5">
        <v>90885</v>
      </c>
      <c r="K2" s="5">
        <v>90885</v>
      </c>
      <c r="L2" s="5">
        <v>3.3826300000000002E-3</v>
      </c>
      <c r="M2" s="5">
        <v>3.9948300000000004E-3</v>
      </c>
      <c r="N2" s="5">
        <v>0.11460041</v>
      </c>
      <c r="O2" s="5">
        <v>0.11651992999999999</v>
      </c>
      <c r="P2" s="5">
        <v>0</v>
      </c>
      <c r="Q2" s="5">
        <v>4.5200000000000001E-5</v>
      </c>
      <c r="R2" t="s">
        <v>17</v>
      </c>
      <c r="S2">
        <f>P2+N2+L2+$F2</f>
        <v>0.21554187999999999</v>
      </c>
      <c r="T2">
        <f>Q2+O2+M2+$F2</f>
        <v>0.2181188</v>
      </c>
    </row>
    <row r="3" spans="1:20" x14ac:dyDescent="0.25">
      <c r="A3" s="5">
        <v>980</v>
      </c>
      <c r="B3" s="5">
        <v>20</v>
      </c>
      <c r="C3" s="5">
        <v>5</v>
      </c>
      <c r="D3" s="5">
        <v>2940</v>
      </c>
      <c r="E3" s="5">
        <v>6533</v>
      </c>
      <c r="F3" s="5">
        <v>8.1879560000000004E-2</v>
      </c>
      <c r="G3" s="5">
        <v>0.2</v>
      </c>
      <c r="H3" s="5">
        <v>2933</v>
      </c>
      <c r="I3" s="5">
        <v>2923</v>
      </c>
      <c r="J3" s="5">
        <v>90915</v>
      </c>
      <c r="K3" s="5">
        <v>90757</v>
      </c>
      <c r="L3" s="5">
        <v>3.02995E-3</v>
      </c>
      <c r="M3" s="5">
        <v>6.85573E-3</v>
      </c>
      <c r="N3" s="5">
        <v>0.10156828</v>
      </c>
      <c r="O3" s="5">
        <v>9.8111859999999995E-2</v>
      </c>
      <c r="P3" s="5">
        <v>0</v>
      </c>
      <c r="Q3" s="5">
        <v>1.76575E-2</v>
      </c>
      <c r="R3" t="s">
        <v>17</v>
      </c>
      <c r="S3">
        <f t="shared" ref="S3:S44" si="0">P3+N3+L3+$F3</f>
        <v>0.18647779</v>
      </c>
      <c r="T3">
        <f t="shared" ref="T3:T44" si="1">Q3+O3+M3+$F3</f>
        <v>0.20450465000000001</v>
      </c>
    </row>
    <row r="4" spans="1:20" x14ac:dyDescent="0.25">
      <c r="A4" s="5">
        <v>980</v>
      </c>
      <c r="B4" s="5">
        <v>40</v>
      </c>
      <c r="C4" s="5">
        <v>393</v>
      </c>
      <c r="D4" s="5">
        <v>2940</v>
      </c>
      <c r="E4" s="5">
        <v>6533</v>
      </c>
      <c r="F4" s="5">
        <v>7.330739E-2</v>
      </c>
      <c r="G4" s="5">
        <v>0.2</v>
      </c>
      <c r="H4" s="5">
        <v>3321</v>
      </c>
      <c r="I4" s="5">
        <v>2535</v>
      </c>
      <c r="J4" s="5">
        <v>93239</v>
      </c>
      <c r="K4" s="5">
        <v>76928</v>
      </c>
      <c r="L4" s="5">
        <v>8.6059799999999992E-3</v>
      </c>
      <c r="M4" s="5">
        <v>2.566473E-2</v>
      </c>
      <c r="N4" s="5">
        <v>0.12003729</v>
      </c>
      <c r="O4" s="5">
        <v>7.595702E-2</v>
      </c>
      <c r="P4" s="5">
        <v>0</v>
      </c>
      <c r="Q4" s="5">
        <v>0.1414936</v>
      </c>
      <c r="R4" t="s">
        <v>17</v>
      </c>
      <c r="S4">
        <f t="shared" si="0"/>
        <v>0.20195066</v>
      </c>
      <c r="T4">
        <f t="shared" si="1"/>
        <v>0.31642273999999998</v>
      </c>
    </row>
    <row r="5" spans="1:20" x14ac:dyDescent="0.25">
      <c r="A5" s="5">
        <v>980</v>
      </c>
      <c r="B5" s="5">
        <v>60</v>
      </c>
      <c r="C5" s="5">
        <v>589</v>
      </c>
      <c r="D5" s="5">
        <v>2940</v>
      </c>
      <c r="E5" s="5">
        <v>6533</v>
      </c>
      <c r="F5" s="5">
        <v>7.0807040000000002E-2</v>
      </c>
      <c r="G5" s="5">
        <v>0.2</v>
      </c>
      <c r="H5" s="5">
        <v>3517</v>
      </c>
      <c r="I5" s="5">
        <v>2339</v>
      </c>
      <c r="J5" s="5">
        <v>94349</v>
      </c>
      <c r="K5" s="5">
        <v>68775</v>
      </c>
      <c r="L5" s="5">
        <v>1.073529E-2</v>
      </c>
      <c r="M5" s="5">
        <v>3.5111240000000002E-2</v>
      </c>
      <c r="N5" s="5">
        <v>0.13364634</v>
      </c>
      <c r="O5" s="5">
        <v>5.9421729999999999E-2</v>
      </c>
      <c r="P5" s="5">
        <v>0</v>
      </c>
      <c r="Q5" s="5">
        <v>0.22261359999999999</v>
      </c>
      <c r="R5" t="s">
        <v>17</v>
      </c>
      <c r="S5">
        <f t="shared" si="0"/>
        <v>0.21518867000000003</v>
      </c>
      <c r="T5">
        <f t="shared" si="1"/>
        <v>0.38795360999999995</v>
      </c>
    </row>
    <row r="6" spans="1:20" x14ac:dyDescent="0.25">
      <c r="A6" s="5">
        <v>980</v>
      </c>
      <c r="B6" s="5">
        <v>80</v>
      </c>
      <c r="C6" s="5">
        <v>785</v>
      </c>
      <c r="D6" s="5">
        <v>2940</v>
      </c>
      <c r="E6" s="5">
        <v>6533</v>
      </c>
      <c r="F6" s="5">
        <v>7.2972229999999999E-2</v>
      </c>
      <c r="G6" s="5">
        <v>0.2</v>
      </c>
      <c r="H6" s="5">
        <v>3713</v>
      </c>
      <c r="I6" s="5">
        <v>2143</v>
      </c>
      <c r="J6" s="5">
        <v>95525</v>
      </c>
      <c r="K6" s="5">
        <v>62094</v>
      </c>
      <c r="L6" s="5">
        <v>1.387387E-2</v>
      </c>
      <c r="M6" s="5">
        <v>4.8110220000000002E-2</v>
      </c>
      <c r="N6" s="5">
        <v>0.11175880000000001</v>
      </c>
      <c r="O6" s="5">
        <v>5.281197E-2</v>
      </c>
      <c r="P6" s="5">
        <v>0</v>
      </c>
      <c r="Q6" s="5">
        <v>0.28968709999999998</v>
      </c>
      <c r="R6" t="s">
        <v>17</v>
      </c>
      <c r="S6">
        <f t="shared" si="0"/>
        <v>0.1986049</v>
      </c>
      <c r="T6">
        <f t="shared" si="1"/>
        <v>0.46358151999999997</v>
      </c>
    </row>
    <row r="7" spans="1:20" x14ac:dyDescent="0.25">
      <c r="A7" s="5">
        <v>980</v>
      </c>
      <c r="B7" s="5">
        <v>100</v>
      </c>
      <c r="C7" s="5">
        <v>976</v>
      </c>
      <c r="D7" s="5">
        <v>2940</v>
      </c>
      <c r="E7" s="5">
        <v>6533</v>
      </c>
      <c r="F7" s="5">
        <v>7.4404559999999995E-2</v>
      </c>
      <c r="G7" s="5">
        <v>0.2</v>
      </c>
      <c r="H7" s="5">
        <v>3904</v>
      </c>
      <c r="I7" s="5">
        <v>1952</v>
      </c>
      <c r="J7" s="5">
        <v>96671</v>
      </c>
      <c r="K7" s="5">
        <v>55600</v>
      </c>
      <c r="L7" s="5">
        <v>1.9329989999999998E-2</v>
      </c>
      <c r="M7" s="5">
        <v>6.1454590000000003E-2</v>
      </c>
      <c r="N7" s="5">
        <v>0.1148588</v>
      </c>
      <c r="O7" s="5">
        <v>4.3833530000000002E-2</v>
      </c>
      <c r="P7" s="5">
        <v>0</v>
      </c>
      <c r="Q7" s="5">
        <v>0.35008349999999999</v>
      </c>
      <c r="R7" t="s">
        <v>17</v>
      </c>
      <c r="S7">
        <f t="shared" si="0"/>
        <v>0.20859335000000001</v>
      </c>
      <c r="T7">
        <f t="shared" si="1"/>
        <v>0.52977617999999993</v>
      </c>
    </row>
    <row r="8" spans="1:20" x14ac:dyDescent="0.25">
      <c r="A8" s="5">
        <v>2363</v>
      </c>
      <c r="B8" s="5">
        <v>0</v>
      </c>
      <c r="C8" s="5">
        <v>0</v>
      </c>
      <c r="D8" s="5">
        <v>7089</v>
      </c>
      <c r="E8" s="5">
        <v>15985</v>
      </c>
      <c r="F8" s="5">
        <v>0.18114640000000001</v>
      </c>
      <c r="G8" s="5">
        <v>0.15</v>
      </c>
      <c r="H8" s="5">
        <v>7077</v>
      </c>
      <c r="I8" s="5">
        <v>7077</v>
      </c>
      <c r="J8" s="5">
        <v>209210</v>
      </c>
      <c r="K8" s="5">
        <v>209210</v>
      </c>
      <c r="L8" s="5">
        <v>7.4133599999999999E-3</v>
      </c>
      <c r="M8" s="5">
        <v>7.3933000000000002E-3</v>
      </c>
      <c r="N8" s="5">
        <v>0.47253986999999997</v>
      </c>
      <c r="O8" s="5">
        <v>0.46794028999999998</v>
      </c>
      <c r="P8" s="5">
        <v>0</v>
      </c>
      <c r="Q8" s="5">
        <v>2.41E-4</v>
      </c>
      <c r="R8" t="s">
        <v>17</v>
      </c>
      <c r="S8">
        <f t="shared" si="0"/>
        <v>0.66109962999999994</v>
      </c>
      <c r="T8">
        <f t="shared" si="1"/>
        <v>0.65672098999999995</v>
      </c>
    </row>
    <row r="9" spans="1:20" x14ac:dyDescent="0.25">
      <c r="A9" s="5">
        <v>2363</v>
      </c>
      <c r="B9" s="5">
        <v>20</v>
      </c>
      <c r="C9" s="5">
        <v>5</v>
      </c>
      <c r="D9" s="5">
        <v>7089</v>
      </c>
      <c r="E9" s="5">
        <v>15985</v>
      </c>
      <c r="F9" s="5">
        <v>0.17716071999999999</v>
      </c>
      <c r="G9" s="5">
        <v>0.15</v>
      </c>
      <c r="H9" s="5">
        <v>7082</v>
      </c>
      <c r="I9" s="5">
        <v>7072</v>
      </c>
      <c r="J9" s="5">
        <v>209240</v>
      </c>
      <c r="K9" s="5">
        <v>209110</v>
      </c>
      <c r="L9" s="5">
        <v>7.1205599999999997E-3</v>
      </c>
      <c r="M9" s="5">
        <v>9.6670799999999998E-3</v>
      </c>
      <c r="N9" s="5">
        <v>0.44898497999999998</v>
      </c>
      <c r="O9" s="5">
        <v>0.4888149</v>
      </c>
      <c r="P9" s="5">
        <v>0</v>
      </c>
      <c r="Q9" s="5">
        <v>1.03123E-2</v>
      </c>
      <c r="R9" t="s">
        <v>17</v>
      </c>
      <c r="S9">
        <f t="shared" si="0"/>
        <v>0.63326625999999997</v>
      </c>
      <c r="T9">
        <f t="shared" si="1"/>
        <v>0.68595500000000009</v>
      </c>
    </row>
    <row r="10" spans="1:20" x14ac:dyDescent="0.25">
      <c r="A10" s="5">
        <v>2363</v>
      </c>
      <c r="B10" s="5">
        <v>40</v>
      </c>
      <c r="C10" s="5">
        <v>946</v>
      </c>
      <c r="D10" s="5">
        <v>7089</v>
      </c>
      <c r="E10" s="5">
        <v>15985</v>
      </c>
      <c r="F10" s="5">
        <v>0.17419900999999999</v>
      </c>
      <c r="G10" s="5">
        <v>0.15</v>
      </c>
      <c r="H10" s="5">
        <v>8023</v>
      </c>
      <c r="I10" s="5">
        <v>6131</v>
      </c>
      <c r="J10" s="5">
        <v>214882</v>
      </c>
      <c r="K10" s="5">
        <v>181203</v>
      </c>
      <c r="L10" s="5">
        <v>2.0477459999999999E-2</v>
      </c>
      <c r="M10" s="5">
        <v>5.9386719999999997E-2</v>
      </c>
      <c r="N10" s="5">
        <v>0.49677940999999998</v>
      </c>
      <c r="O10" s="5">
        <v>0.30761366000000001</v>
      </c>
      <c r="P10" s="5">
        <v>0</v>
      </c>
      <c r="Q10" s="5">
        <v>0.33212649999999999</v>
      </c>
      <c r="R10" t="s">
        <v>17</v>
      </c>
      <c r="S10">
        <f t="shared" si="0"/>
        <v>0.69145587999999991</v>
      </c>
      <c r="T10">
        <f t="shared" si="1"/>
        <v>0.87332589000000005</v>
      </c>
    </row>
    <row r="11" spans="1:20" x14ac:dyDescent="0.25">
      <c r="A11" s="5">
        <v>2363</v>
      </c>
      <c r="B11" s="5">
        <v>60</v>
      </c>
      <c r="C11" s="5">
        <v>1419</v>
      </c>
      <c r="D11" s="5">
        <v>7089</v>
      </c>
      <c r="E11" s="5">
        <v>15985</v>
      </c>
      <c r="F11" s="5">
        <v>0.17216866</v>
      </c>
      <c r="G11" s="5">
        <v>0.15</v>
      </c>
      <c r="H11" s="5">
        <v>8496</v>
      </c>
      <c r="I11" s="5">
        <v>5658</v>
      </c>
      <c r="J11" s="5">
        <v>217634</v>
      </c>
      <c r="K11" s="5">
        <v>165079</v>
      </c>
      <c r="L11" s="5">
        <v>2.7480689999999999E-2</v>
      </c>
      <c r="M11" s="5">
        <v>8.9010450000000005E-2</v>
      </c>
      <c r="N11" s="5">
        <v>0.51769394000000002</v>
      </c>
      <c r="O11" s="5">
        <v>0.25971010999999999</v>
      </c>
      <c r="P11" s="5">
        <v>0</v>
      </c>
      <c r="Q11" s="5">
        <v>0.50110410000000005</v>
      </c>
      <c r="R11" t="s">
        <v>17</v>
      </c>
      <c r="S11">
        <f t="shared" si="0"/>
        <v>0.71734328999999997</v>
      </c>
      <c r="T11">
        <f t="shared" si="1"/>
        <v>1.02199332</v>
      </c>
    </row>
    <row r="12" spans="1:20" x14ac:dyDescent="0.25">
      <c r="A12" s="5">
        <v>2363</v>
      </c>
      <c r="B12" s="5">
        <v>80</v>
      </c>
      <c r="C12" s="5">
        <v>1891</v>
      </c>
      <c r="D12" s="5">
        <v>7089</v>
      </c>
      <c r="E12" s="5">
        <v>15985</v>
      </c>
      <c r="F12" s="5">
        <v>0.17341165</v>
      </c>
      <c r="G12" s="5">
        <v>0.15</v>
      </c>
      <c r="H12" s="5">
        <v>8968</v>
      </c>
      <c r="I12" s="5">
        <v>5186</v>
      </c>
      <c r="J12" s="5">
        <v>220466</v>
      </c>
      <c r="K12" s="5">
        <v>151026</v>
      </c>
      <c r="L12" s="5">
        <v>3.3747270000000003E-2</v>
      </c>
      <c r="M12" s="5">
        <v>0.11861778000000001</v>
      </c>
      <c r="N12" s="5">
        <v>0.49150903000000001</v>
      </c>
      <c r="O12" s="5">
        <v>0.20001294</v>
      </c>
      <c r="P12" s="5">
        <v>0</v>
      </c>
      <c r="Q12" s="5">
        <v>0.88972209999999996</v>
      </c>
      <c r="R12" t="s">
        <v>17</v>
      </c>
      <c r="S12">
        <f t="shared" si="0"/>
        <v>0.69866795000000004</v>
      </c>
      <c r="T12">
        <f t="shared" si="1"/>
        <v>1.38176447</v>
      </c>
    </row>
    <row r="13" spans="1:20" x14ac:dyDescent="0.25">
      <c r="A13" s="5">
        <v>2363</v>
      </c>
      <c r="B13" s="5">
        <v>100</v>
      </c>
      <c r="C13" s="5">
        <v>2359</v>
      </c>
      <c r="D13" s="5">
        <v>7089</v>
      </c>
      <c r="E13" s="5">
        <v>15985</v>
      </c>
      <c r="F13" s="5">
        <v>0.17362970999999999</v>
      </c>
      <c r="G13" s="5">
        <v>0.15</v>
      </c>
      <c r="H13" s="5">
        <v>9436</v>
      </c>
      <c r="I13" s="5">
        <v>4718</v>
      </c>
      <c r="J13" s="5">
        <v>223274</v>
      </c>
      <c r="K13" s="5">
        <v>136748</v>
      </c>
      <c r="L13" s="5">
        <v>4.0942550000000001E-2</v>
      </c>
      <c r="M13" s="5">
        <v>0.14289452</v>
      </c>
      <c r="N13" s="5">
        <v>0.47105437</v>
      </c>
      <c r="O13" s="5">
        <v>0.1616901</v>
      </c>
      <c r="P13" s="5">
        <v>0</v>
      </c>
      <c r="Q13" s="5">
        <v>1.0818707000000001</v>
      </c>
      <c r="R13" t="s">
        <v>17</v>
      </c>
      <c r="S13">
        <f t="shared" si="0"/>
        <v>0.68562663000000001</v>
      </c>
      <c r="T13">
        <f t="shared" si="1"/>
        <v>1.56008503</v>
      </c>
    </row>
    <row r="14" spans="1:20" x14ac:dyDescent="0.25">
      <c r="A14" s="5">
        <v>4110</v>
      </c>
      <c r="B14" s="5">
        <v>0</v>
      </c>
      <c r="C14" s="5">
        <v>0</v>
      </c>
      <c r="D14" s="5">
        <v>12330</v>
      </c>
      <c r="E14" s="5">
        <v>28148</v>
      </c>
      <c r="F14" s="5">
        <v>0.30410420999999999</v>
      </c>
      <c r="G14" s="5">
        <v>0.125</v>
      </c>
      <c r="H14" s="5">
        <v>12318</v>
      </c>
      <c r="I14" s="5">
        <v>12318</v>
      </c>
      <c r="J14" s="5">
        <v>389293</v>
      </c>
      <c r="K14" s="5">
        <v>389293</v>
      </c>
      <c r="L14" s="5">
        <v>1.3399660000000001E-2</v>
      </c>
      <c r="M14" s="5">
        <v>1.3283990000000001E-2</v>
      </c>
      <c r="N14" s="5">
        <v>1.14523449</v>
      </c>
      <c r="O14" s="5">
        <v>1.13180423</v>
      </c>
      <c r="P14" s="5">
        <v>0</v>
      </c>
      <c r="Q14" s="5">
        <v>6.8700000000000003E-5</v>
      </c>
      <c r="R14" t="s">
        <v>17</v>
      </c>
      <c r="S14">
        <f t="shared" si="0"/>
        <v>1.4627383599999999</v>
      </c>
      <c r="T14">
        <f t="shared" si="1"/>
        <v>1.4492611299999998</v>
      </c>
    </row>
    <row r="15" spans="1:20" x14ac:dyDescent="0.25">
      <c r="A15" s="5">
        <v>4110</v>
      </c>
      <c r="B15" s="5">
        <v>20</v>
      </c>
      <c r="C15" s="5">
        <v>5</v>
      </c>
      <c r="D15" s="5">
        <v>12330</v>
      </c>
      <c r="E15" s="5">
        <v>28148</v>
      </c>
      <c r="F15" s="5">
        <v>0.29110343999999999</v>
      </c>
      <c r="G15" s="5">
        <v>0.125</v>
      </c>
      <c r="H15" s="5">
        <v>12323</v>
      </c>
      <c r="I15" s="5">
        <v>12313</v>
      </c>
      <c r="J15" s="5">
        <v>389323</v>
      </c>
      <c r="K15" s="5">
        <v>389130</v>
      </c>
      <c r="L15" s="5">
        <v>1.1339470000000001E-2</v>
      </c>
      <c r="M15" s="5">
        <v>1.4450559999999999E-2</v>
      </c>
      <c r="N15" s="5">
        <v>1.14670082</v>
      </c>
      <c r="O15" s="5">
        <v>1.07161314</v>
      </c>
      <c r="P15" s="5">
        <v>0</v>
      </c>
      <c r="Q15" s="5">
        <v>5.8904999999999999E-3</v>
      </c>
      <c r="R15" t="s">
        <v>17</v>
      </c>
      <c r="S15">
        <f t="shared" si="0"/>
        <v>1.4491437299999999</v>
      </c>
      <c r="T15">
        <f t="shared" si="1"/>
        <v>1.3830576400000001</v>
      </c>
    </row>
    <row r="16" spans="1:20" x14ac:dyDescent="0.25">
      <c r="A16" s="5">
        <v>4110</v>
      </c>
      <c r="B16" s="5">
        <v>40</v>
      </c>
      <c r="C16" s="5">
        <v>1645</v>
      </c>
      <c r="D16" s="5">
        <v>12330</v>
      </c>
      <c r="E16" s="5">
        <v>28148</v>
      </c>
      <c r="F16" s="5">
        <v>0.31694443</v>
      </c>
      <c r="G16" s="5">
        <v>0.125</v>
      </c>
      <c r="H16" s="5">
        <v>13963</v>
      </c>
      <c r="I16" s="5">
        <v>10673</v>
      </c>
      <c r="J16" s="5">
        <v>399159</v>
      </c>
      <c r="K16" s="5">
        <v>330593</v>
      </c>
      <c r="L16" s="5">
        <v>3.6641609999999998E-2</v>
      </c>
      <c r="M16" s="5">
        <v>0.10802646</v>
      </c>
      <c r="N16" s="5">
        <v>1.3359270599999999</v>
      </c>
      <c r="O16" s="5">
        <v>0.79457887000000005</v>
      </c>
      <c r="P16" s="5">
        <v>0</v>
      </c>
      <c r="Q16" s="5">
        <v>0.69882489999999997</v>
      </c>
      <c r="R16" t="s">
        <v>17</v>
      </c>
      <c r="S16">
        <f t="shared" si="0"/>
        <v>1.6895130999999999</v>
      </c>
      <c r="T16">
        <f t="shared" si="1"/>
        <v>1.91837466</v>
      </c>
    </row>
    <row r="17" spans="1:20" x14ac:dyDescent="0.25">
      <c r="A17" s="5">
        <v>4110</v>
      </c>
      <c r="B17" s="5">
        <v>60</v>
      </c>
      <c r="C17" s="5">
        <v>2467</v>
      </c>
      <c r="D17" s="5">
        <v>12330</v>
      </c>
      <c r="E17" s="5">
        <v>28148</v>
      </c>
      <c r="F17" s="5">
        <v>0.30143437000000001</v>
      </c>
      <c r="G17" s="5">
        <v>0.125</v>
      </c>
      <c r="H17" s="5">
        <v>14785</v>
      </c>
      <c r="I17" s="5">
        <v>9851</v>
      </c>
      <c r="J17" s="5">
        <v>403987</v>
      </c>
      <c r="K17" s="5">
        <v>299538</v>
      </c>
      <c r="L17" s="5">
        <v>4.8057370000000002E-2</v>
      </c>
      <c r="M17" s="5">
        <v>0.15733304000000001</v>
      </c>
      <c r="N17" s="5">
        <v>1.3830114099999999</v>
      </c>
      <c r="O17" s="5">
        <v>0.64342438999999996</v>
      </c>
      <c r="P17" s="5">
        <v>0</v>
      </c>
      <c r="Q17" s="5">
        <v>1.1536735</v>
      </c>
      <c r="R17" t="s">
        <v>17</v>
      </c>
      <c r="S17">
        <f t="shared" si="0"/>
        <v>1.7325031499999999</v>
      </c>
      <c r="T17">
        <f t="shared" si="1"/>
        <v>2.2558653</v>
      </c>
    </row>
    <row r="18" spans="1:20" x14ac:dyDescent="0.25">
      <c r="A18" s="5">
        <v>4110</v>
      </c>
      <c r="B18" s="5">
        <v>80</v>
      </c>
      <c r="C18" s="5">
        <v>3289</v>
      </c>
      <c r="D18" s="5">
        <v>12330</v>
      </c>
      <c r="E18" s="5">
        <v>28148</v>
      </c>
      <c r="F18" s="5">
        <v>0.30889381999999999</v>
      </c>
      <c r="G18" s="5">
        <v>0.125</v>
      </c>
      <c r="H18" s="5">
        <v>15607</v>
      </c>
      <c r="I18" s="5">
        <v>9029</v>
      </c>
      <c r="J18" s="5">
        <v>408919</v>
      </c>
      <c r="K18" s="5">
        <v>270620</v>
      </c>
      <c r="L18" s="5">
        <v>6.4482280000000003E-2</v>
      </c>
      <c r="M18" s="5">
        <v>0.19678499999999999</v>
      </c>
      <c r="N18" s="5">
        <v>1.30961729</v>
      </c>
      <c r="O18" s="5">
        <v>0.51577600999999995</v>
      </c>
      <c r="P18" s="5">
        <v>0</v>
      </c>
      <c r="Q18" s="5">
        <v>1.5040297</v>
      </c>
      <c r="R18" t="s">
        <v>17</v>
      </c>
      <c r="S18">
        <f t="shared" si="0"/>
        <v>1.68299339</v>
      </c>
      <c r="T18">
        <f t="shared" si="1"/>
        <v>2.5254845299999999</v>
      </c>
    </row>
    <row r="19" spans="1:20" x14ac:dyDescent="0.25">
      <c r="A19" s="5">
        <v>4110</v>
      </c>
      <c r="B19" s="5">
        <v>100</v>
      </c>
      <c r="C19" s="5">
        <v>4106</v>
      </c>
      <c r="D19" s="5">
        <v>12330</v>
      </c>
      <c r="E19" s="5">
        <v>28148</v>
      </c>
      <c r="F19" s="5">
        <v>0.32471556000000001</v>
      </c>
      <c r="G19" s="5">
        <v>0.125</v>
      </c>
      <c r="H19" s="5">
        <v>16424</v>
      </c>
      <c r="I19" s="5">
        <v>8212</v>
      </c>
      <c r="J19" s="5">
        <v>413821</v>
      </c>
      <c r="K19" s="5">
        <v>240924</v>
      </c>
      <c r="L19" s="5">
        <v>7.3122270000000003E-2</v>
      </c>
      <c r="M19" s="5">
        <v>0.25163902999999999</v>
      </c>
      <c r="N19" s="5">
        <v>1.23813248</v>
      </c>
      <c r="O19" s="5">
        <v>0.40191927999999999</v>
      </c>
      <c r="P19" s="5">
        <v>0</v>
      </c>
      <c r="Q19" s="5">
        <v>1.9921457</v>
      </c>
      <c r="R19" t="s">
        <v>17</v>
      </c>
      <c r="S19">
        <f t="shared" si="0"/>
        <v>1.63597031</v>
      </c>
      <c r="T19">
        <f t="shared" si="1"/>
        <v>2.9704195700000002</v>
      </c>
    </row>
    <row r="20" spans="1:20" x14ac:dyDescent="0.25">
      <c r="A20" s="5">
        <v>8054</v>
      </c>
      <c r="B20" s="5">
        <v>0</v>
      </c>
      <c r="C20" s="5">
        <v>0</v>
      </c>
      <c r="D20" s="5">
        <v>24162</v>
      </c>
      <c r="E20" s="5">
        <v>55540</v>
      </c>
      <c r="F20" s="5">
        <v>0.59107337999999998</v>
      </c>
      <c r="G20" s="5">
        <v>0.1</v>
      </c>
      <c r="H20" s="5">
        <v>24150</v>
      </c>
      <c r="I20" s="5">
        <v>24150</v>
      </c>
      <c r="J20" s="5">
        <v>742327</v>
      </c>
      <c r="K20" s="5">
        <v>742327</v>
      </c>
      <c r="L20" s="5">
        <v>2.3630120000000001E-2</v>
      </c>
      <c r="M20" s="5">
        <v>2.6741089999999999E-2</v>
      </c>
      <c r="N20" s="5">
        <v>3.12983565</v>
      </c>
      <c r="O20" s="5">
        <v>2.84638473</v>
      </c>
      <c r="P20" s="5">
        <v>0</v>
      </c>
      <c r="Q20" s="5">
        <v>5.7399999999999999E-5</v>
      </c>
      <c r="R20" t="s">
        <v>17</v>
      </c>
      <c r="S20">
        <f t="shared" si="0"/>
        <v>3.74453915</v>
      </c>
      <c r="T20">
        <f t="shared" si="1"/>
        <v>3.4642566000000001</v>
      </c>
    </row>
    <row r="21" spans="1:20" x14ac:dyDescent="0.25">
      <c r="A21" s="5">
        <v>8054</v>
      </c>
      <c r="B21" s="5">
        <v>20</v>
      </c>
      <c r="C21" s="5">
        <v>5</v>
      </c>
      <c r="D21" s="5">
        <v>24162</v>
      </c>
      <c r="E21" s="5">
        <v>55540</v>
      </c>
      <c r="F21" s="5">
        <v>0.57551357000000003</v>
      </c>
      <c r="G21" s="5">
        <v>0.1</v>
      </c>
      <c r="H21" s="5">
        <v>24155</v>
      </c>
      <c r="I21" s="5">
        <v>24145</v>
      </c>
      <c r="J21" s="5">
        <v>742357</v>
      </c>
      <c r="K21" s="5">
        <v>742205</v>
      </c>
      <c r="L21" s="5">
        <v>2.1515590000000001E-2</v>
      </c>
      <c r="M21" s="5">
        <v>2.5647570000000001E-2</v>
      </c>
      <c r="N21" s="5">
        <v>2.99397848</v>
      </c>
      <c r="O21" s="5">
        <v>3.2928152599999998</v>
      </c>
      <c r="P21" s="5">
        <v>0</v>
      </c>
      <c r="Q21" s="5">
        <v>7.3698000000000001E-3</v>
      </c>
      <c r="R21" t="s">
        <v>17</v>
      </c>
      <c r="S21">
        <f t="shared" si="0"/>
        <v>3.5910076399999999</v>
      </c>
      <c r="T21">
        <f t="shared" si="1"/>
        <v>3.9013461999999999</v>
      </c>
    </row>
    <row r="22" spans="1:20" x14ac:dyDescent="0.25">
      <c r="A22" s="5">
        <v>8054</v>
      </c>
      <c r="B22" s="5">
        <v>40</v>
      </c>
      <c r="C22" s="5">
        <v>3223</v>
      </c>
      <c r="D22" s="5">
        <v>24162</v>
      </c>
      <c r="E22" s="5">
        <v>55540</v>
      </c>
      <c r="F22" s="5">
        <v>0.58251856999999996</v>
      </c>
      <c r="G22" s="5">
        <v>0.1</v>
      </c>
      <c r="H22" s="5">
        <v>27373</v>
      </c>
      <c r="I22" s="5">
        <v>20927</v>
      </c>
      <c r="J22" s="5">
        <v>761661</v>
      </c>
      <c r="K22" s="5">
        <v>638176</v>
      </c>
      <c r="L22" s="5">
        <v>6.737253E-2</v>
      </c>
      <c r="M22" s="5">
        <v>0.18854302000000001</v>
      </c>
      <c r="N22" s="5">
        <v>4.0478610499999998</v>
      </c>
      <c r="O22" s="5">
        <v>2.1357645199999999</v>
      </c>
      <c r="P22" s="5">
        <v>0</v>
      </c>
      <c r="Q22" s="5">
        <v>1.1297873</v>
      </c>
      <c r="R22" t="s">
        <v>17</v>
      </c>
      <c r="S22">
        <f t="shared" si="0"/>
        <v>4.6977521499999995</v>
      </c>
      <c r="T22">
        <f t="shared" si="1"/>
        <v>4.0366134099999993</v>
      </c>
    </row>
    <row r="23" spans="1:20" x14ac:dyDescent="0.25">
      <c r="A23" s="5">
        <v>8054</v>
      </c>
      <c r="B23" s="5">
        <v>60</v>
      </c>
      <c r="C23" s="5">
        <v>4833</v>
      </c>
      <c r="D23" s="5">
        <v>24162</v>
      </c>
      <c r="E23" s="5">
        <v>55540</v>
      </c>
      <c r="F23" s="5">
        <v>0.58199657999999999</v>
      </c>
      <c r="G23" s="5">
        <v>0.1</v>
      </c>
      <c r="H23" s="5">
        <v>28983</v>
      </c>
      <c r="I23" s="5">
        <v>19317</v>
      </c>
      <c r="J23" s="5">
        <v>771193</v>
      </c>
      <c r="K23" s="5">
        <v>582242</v>
      </c>
      <c r="L23" s="5">
        <v>9.4285930000000004E-2</v>
      </c>
      <c r="M23" s="5">
        <v>0.28958791</v>
      </c>
      <c r="N23" s="5">
        <v>4.0959882900000002</v>
      </c>
      <c r="O23" s="5">
        <v>1.61800392</v>
      </c>
      <c r="P23" s="5">
        <v>0</v>
      </c>
      <c r="Q23" s="5">
        <v>1.6970577</v>
      </c>
      <c r="R23" t="s">
        <v>17</v>
      </c>
      <c r="S23">
        <f t="shared" si="0"/>
        <v>4.7722708000000003</v>
      </c>
      <c r="T23">
        <f t="shared" si="1"/>
        <v>4.1866461099999999</v>
      </c>
    </row>
    <row r="24" spans="1:20" x14ac:dyDescent="0.25">
      <c r="A24" s="5">
        <v>8054</v>
      </c>
      <c r="B24" s="5">
        <v>80</v>
      </c>
      <c r="C24" s="5">
        <v>6444</v>
      </c>
      <c r="D24" s="5">
        <v>24162</v>
      </c>
      <c r="E24" s="5">
        <v>55540</v>
      </c>
      <c r="F24" s="5">
        <v>0.57950080999999998</v>
      </c>
      <c r="G24" s="5">
        <v>0.1</v>
      </c>
      <c r="H24" s="5">
        <v>30594</v>
      </c>
      <c r="I24" s="5">
        <v>17706</v>
      </c>
      <c r="J24" s="5">
        <v>780859</v>
      </c>
      <c r="K24" s="5">
        <v>529797</v>
      </c>
      <c r="L24" s="5">
        <v>0.11838698</v>
      </c>
      <c r="M24" s="5">
        <v>0.39075985000000002</v>
      </c>
      <c r="N24" s="5">
        <v>4.0207607699999999</v>
      </c>
      <c r="O24" s="5">
        <v>1.1472544499999999</v>
      </c>
      <c r="P24" s="5">
        <v>0</v>
      </c>
      <c r="Q24" s="5">
        <v>2.3283152</v>
      </c>
      <c r="R24" t="s">
        <v>17</v>
      </c>
      <c r="S24">
        <f t="shared" si="0"/>
        <v>4.7186485600000001</v>
      </c>
      <c r="T24">
        <f t="shared" si="1"/>
        <v>4.4458303099999998</v>
      </c>
    </row>
    <row r="25" spans="1:20" x14ac:dyDescent="0.25">
      <c r="A25" s="5">
        <v>8054</v>
      </c>
      <c r="B25" s="5">
        <v>100</v>
      </c>
      <c r="C25" s="5">
        <v>8050</v>
      </c>
      <c r="D25" s="5">
        <v>24162</v>
      </c>
      <c r="E25" s="5">
        <v>55540</v>
      </c>
      <c r="F25" s="5">
        <v>0.60569956000000003</v>
      </c>
      <c r="G25" s="5">
        <v>0.1</v>
      </c>
      <c r="H25" s="5">
        <v>32200</v>
      </c>
      <c r="I25" s="5">
        <v>16100</v>
      </c>
      <c r="J25" s="5">
        <v>790495</v>
      </c>
      <c r="K25" s="5">
        <v>475772</v>
      </c>
      <c r="L25" s="5">
        <v>0.13918781</v>
      </c>
      <c r="M25" s="5">
        <v>0.48539505999999999</v>
      </c>
      <c r="N25" s="5">
        <v>3.59048795</v>
      </c>
      <c r="O25" s="5">
        <v>1.25892932</v>
      </c>
      <c r="P25" s="5">
        <v>0</v>
      </c>
      <c r="Q25" s="5">
        <v>4.1162523999999996</v>
      </c>
      <c r="R25" t="s">
        <v>17</v>
      </c>
      <c r="S25">
        <f t="shared" si="0"/>
        <v>4.3353753199999998</v>
      </c>
      <c r="T25">
        <f t="shared" si="1"/>
        <v>6.4662763399999994</v>
      </c>
    </row>
    <row r="26" spans="1:20" x14ac:dyDescent="0.25">
      <c r="A26" s="5">
        <v>15835</v>
      </c>
      <c r="B26" s="5">
        <v>0</v>
      </c>
      <c r="C26" s="5">
        <v>0</v>
      </c>
      <c r="D26" s="5">
        <v>47505</v>
      </c>
      <c r="E26" s="5">
        <v>109691</v>
      </c>
      <c r="F26" s="5">
        <v>1.1789162799999999</v>
      </c>
      <c r="G26" s="5">
        <v>0.08</v>
      </c>
      <c r="H26" s="5">
        <v>47493</v>
      </c>
      <c r="I26" s="5">
        <v>47493</v>
      </c>
      <c r="J26" s="5">
        <v>1491226</v>
      </c>
      <c r="K26" s="5">
        <v>1491226</v>
      </c>
      <c r="L26" s="5">
        <v>4.6897620000000001E-2</v>
      </c>
      <c r="M26" s="5">
        <v>4.9198100000000002E-2</v>
      </c>
      <c r="N26" s="5">
        <v>12.737941899999999</v>
      </c>
      <c r="O26" s="5">
        <v>12.006902139999999</v>
      </c>
      <c r="P26" s="5">
        <v>0</v>
      </c>
      <c r="Q26" s="5">
        <v>1.6899999999999999E-4</v>
      </c>
      <c r="R26" t="s">
        <v>17</v>
      </c>
      <c r="S26">
        <f t="shared" si="0"/>
        <v>13.963755799999998</v>
      </c>
      <c r="T26">
        <f t="shared" si="1"/>
        <v>13.235185519999998</v>
      </c>
    </row>
    <row r="27" spans="1:20" x14ac:dyDescent="0.25">
      <c r="A27" s="5">
        <v>15835</v>
      </c>
      <c r="B27" s="5">
        <v>20</v>
      </c>
      <c r="C27" s="5">
        <v>5</v>
      </c>
      <c r="D27" s="5">
        <v>47505</v>
      </c>
      <c r="E27" s="5">
        <v>109691</v>
      </c>
      <c r="F27" s="5">
        <v>1.1233316600000001</v>
      </c>
      <c r="G27" s="5">
        <v>0.08</v>
      </c>
      <c r="H27" s="5">
        <v>47498</v>
      </c>
      <c r="I27" s="5">
        <v>47488</v>
      </c>
      <c r="J27" s="5">
        <v>1491256</v>
      </c>
      <c r="K27" s="5">
        <v>1491071</v>
      </c>
      <c r="L27" s="5">
        <v>4.0781240000000003E-2</v>
      </c>
      <c r="M27" s="5">
        <v>4.9280049999999999E-2</v>
      </c>
      <c r="N27" s="5">
        <v>11.83769626</v>
      </c>
      <c r="O27" s="5">
        <v>12.328195300000001</v>
      </c>
      <c r="P27" s="5">
        <v>0</v>
      </c>
      <c r="Q27" s="5">
        <v>9.8312999999999994E-3</v>
      </c>
      <c r="R27" t="s">
        <v>17</v>
      </c>
      <c r="S27">
        <f t="shared" si="0"/>
        <v>13.001809159999999</v>
      </c>
      <c r="T27">
        <f t="shared" si="1"/>
        <v>13.510638310000001</v>
      </c>
    </row>
    <row r="28" spans="1:20" x14ac:dyDescent="0.25">
      <c r="A28" s="5">
        <v>15835</v>
      </c>
      <c r="B28" s="5">
        <v>40</v>
      </c>
      <c r="C28" s="5">
        <v>6335</v>
      </c>
      <c r="D28" s="5">
        <v>47505</v>
      </c>
      <c r="E28" s="5">
        <v>109691</v>
      </c>
      <c r="F28" s="5">
        <v>1.1295830600000001</v>
      </c>
      <c r="G28" s="5">
        <v>0.08</v>
      </c>
      <c r="H28" s="5">
        <v>53828</v>
      </c>
      <c r="I28" s="5">
        <v>41158</v>
      </c>
      <c r="J28" s="5">
        <v>1529232</v>
      </c>
      <c r="K28" s="5">
        <v>1273352</v>
      </c>
      <c r="L28" s="5">
        <v>0.12671896999999999</v>
      </c>
      <c r="M28" s="5">
        <v>0.37694792999999999</v>
      </c>
      <c r="N28" s="5">
        <v>13.41485743</v>
      </c>
      <c r="O28" s="5">
        <v>8.2707355699999994</v>
      </c>
      <c r="P28" s="5">
        <v>0</v>
      </c>
      <c r="Q28" s="5">
        <v>2.2521754999999999</v>
      </c>
      <c r="R28" t="s">
        <v>17</v>
      </c>
      <c r="S28">
        <f t="shared" si="0"/>
        <v>14.67115946</v>
      </c>
      <c r="T28">
        <f t="shared" si="1"/>
        <v>12.029442059999999</v>
      </c>
    </row>
    <row r="29" spans="1:20" x14ac:dyDescent="0.25">
      <c r="A29" s="5">
        <v>15835</v>
      </c>
      <c r="B29" s="5">
        <v>60</v>
      </c>
      <c r="C29" s="5">
        <v>9502</v>
      </c>
      <c r="D29" s="5">
        <v>47505</v>
      </c>
      <c r="E29" s="5">
        <v>109691</v>
      </c>
      <c r="F29" s="5">
        <v>1.1786754399999999</v>
      </c>
      <c r="G29" s="5">
        <v>0.08</v>
      </c>
      <c r="H29" s="5">
        <v>56995</v>
      </c>
      <c r="I29" s="5">
        <v>37991</v>
      </c>
      <c r="J29" s="5">
        <v>1548074</v>
      </c>
      <c r="K29" s="5">
        <v>1160645</v>
      </c>
      <c r="L29" s="5">
        <v>0.18128058</v>
      </c>
      <c r="M29" s="5">
        <v>0.53778495999999998</v>
      </c>
      <c r="N29" s="5">
        <v>12.831539940000001</v>
      </c>
      <c r="O29" s="5">
        <v>5.5547187300000003</v>
      </c>
      <c r="P29" s="5">
        <v>0</v>
      </c>
      <c r="Q29" s="5">
        <v>3.6255137999999998</v>
      </c>
      <c r="R29" t="s">
        <v>17</v>
      </c>
      <c r="S29">
        <f t="shared" si="0"/>
        <v>14.191495959999999</v>
      </c>
      <c r="T29">
        <f t="shared" si="1"/>
        <v>10.896692929999999</v>
      </c>
    </row>
    <row r="30" spans="1:20" x14ac:dyDescent="0.25">
      <c r="A30" s="5">
        <v>15835</v>
      </c>
      <c r="B30" s="5">
        <v>80</v>
      </c>
      <c r="C30" s="5">
        <v>12669</v>
      </c>
      <c r="D30" s="5">
        <v>47505</v>
      </c>
      <c r="E30" s="5">
        <v>109691</v>
      </c>
      <c r="F30" s="5">
        <v>1.12853929</v>
      </c>
      <c r="G30" s="5">
        <v>0.08</v>
      </c>
      <c r="H30" s="5">
        <v>60162</v>
      </c>
      <c r="I30" s="5">
        <v>34824</v>
      </c>
      <c r="J30" s="5">
        <v>1567076</v>
      </c>
      <c r="K30" s="5">
        <v>1050615</v>
      </c>
      <c r="L30" s="5">
        <v>0.20621231000000001</v>
      </c>
      <c r="M30" s="5">
        <v>0.70545683999999997</v>
      </c>
      <c r="N30" s="5">
        <v>13.50228126</v>
      </c>
      <c r="O30" s="5">
        <v>5.3264468100000002</v>
      </c>
      <c r="P30" s="5">
        <v>0</v>
      </c>
      <c r="Q30" s="5">
        <v>5.0816236000000004</v>
      </c>
      <c r="R30" t="s">
        <v>17</v>
      </c>
      <c r="S30">
        <f t="shared" si="0"/>
        <v>14.837032860000001</v>
      </c>
      <c r="T30">
        <f t="shared" si="1"/>
        <v>12.24206654</v>
      </c>
    </row>
    <row r="31" spans="1:20" x14ac:dyDescent="0.25">
      <c r="A31" s="5">
        <v>15835</v>
      </c>
      <c r="B31" s="5">
        <v>100</v>
      </c>
      <c r="C31" s="5">
        <v>15831</v>
      </c>
      <c r="D31" s="5">
        <v>47505</v>
      </c>
      <c r="E31" s="5">
        <v>109691</v>
      </c>
      <c r="F31" s="5">
        <v>1.14709912</v>
      </c>
      <c r="G31" s="5">
        <v>0.08</v>
      </c>
      <c r="H31" s="5">
        <v>63324</v>
      </c>
      <c r="I31" s="5">
        <v>31662</v>
      </c>
      <c r="J31" s="5">
        <v>1586048</v>
      </c>
      <c r="K31" s="5">
        <v>939944</v>
      </c>
      <c r="L31" s="5">
        <v>0.24925335000000001</v>
      </c>
      <c r="M31" s="5">
        <v>0.88088337999999999</v>
      </c>
      <c r="N31" s="5">
        <v>11.87419326</v>
      </c>
      <c r="O31" s="5">
        <v>4.5555480700000004</v>
      </c>
      <c r="P31" s="5">
        <v>0</v>
      </c>
      <c r="Q31" s="5">
        <v>8.0090593999999999</v>
      </c>
      <c r="R31" t="s">
        <v>17</v>
      </c>
      <c r="S31">
        <f t="shared" si="0"/>
        <v>13.27054573</v>
      </c>
      <c r="T31">
        <f t="shared" si="1"/>
        <v>14.592589970000001</v>
      </c>
    </row>
    <row r="32" spans="1:20" x14ac:dyDescent="0.25">
      <c r="A32" s="5">
        <v>19172</v>
      </c>
      <c r="B32" s="5">
        <v>0</v>
      </c>
      <c r="C32" s="5">
        <v>0</v>
      </c>
      <c r="D32" s="5">
        <v>57516</v>
      </c>
      <c r="E32" s="5">
        <v>132907</v>
      </c>
      <c r="F32" s="5">
        <v>1.22627818</v>
      </c>
      <c r="G32" s="5">
        <v>7.4999999999999997E-2</v>
      </c>
      <c r="H32" s="5">
        <v>57504</v>
      </c>
      <c r="I32" s="5">
        <v>57504</v>
      </c>
      <c r="J32" s="5">
        <v>1773392</v>
      </c>
      <c r="K32" s="5">
        <v>1773392</v>
      </c>
      <c r="L32" s="5">
        <v>5.2787859999999999E-2</v>
      </c>
      <c r="M32" s="5">
        <v>5.6130230000000003E-2</v>
      </c>
      <c r="N32" s="5">
        <v>18.063296040000001</v>
      </c>
      <c r="O32" s="5">
        <v>16.366025019999999</v>
      </c>
      <c r="P32" s="5">
        <v>0</v>
      </c>
      <c r="Q32" s="5">
        <v>4.6699999999999997E-5</v>
      </c>
      <c r="R32" t="s">
        <v>17</v>
      </c>
      <c r="S32">
        <f t="shared" si="0"/>
        <v>19.342362080000001</v>
      </c>
      <c r="T32">
        <f t="shared" si="1"/>
        <v>17.648480129999999</v>
      </c>
    </row>
    <row r="33" spans="1:20" x14ac:dyDescent="0.25">
      <c r="A33" s="5">
        <v>19172</v>
      </c>
      <c r="B33" s="5">
        <v>20</v>
      </c>
      <c r="C33" s="5">
        <v>5</v>
      </c>
      <c r="D33" s="5">
        <v>57516</v>
      </c>
      <c r="E33" s="5">
        <v>132907</v>
      </c>
      <c r="F33" s="5">
        <v>1.3611230999999999</v>
      </c>
      <c r="G33" s="5">
        <v>7.4999999999999997E-2</v>
      </c>
      <c r="H33" s="5">
        <v>57509</v>
      </c>
      <c r="I33" s="5">
        <v>57499</v>
      </c>
      <c r="J33" s="5">
        <v>1773422</v>
      </c>
      <c r="K33" s="5">
        <v>1773260</v>
      </c>
      <c r="L33" s="5">
        <v>5.0646240000000002E-2</v>
      </c>
      <c r="M33" s="5">
        <v>6.0600769999999998E-2</v>
      </c>
      <c r="N33" s="5">
        <v>15.45814874</v>
      </c>
      <c r="O33" s="5">
        <v>14.65305032</v>
      </c>
      <c r="P33" s="5">
        <v>0</v>
      </c>
      <c r="Q33" s="5">
        <v>1.9641700000000002E-2</v>
      </c>
      <c r="R33" t="s">
        <v>17</v>
      </c>
      <c r="S33">
        <f t="shared" si="0"/>
        <v>16.869918080000001</v>
      </c>
      <c r="T33">
        <f t="shared" si="1"/>
        <v>16.094415890000001</v>
      </c>
    </row>
    <row r="34" spans="1:20" x14ac:dyDescent="0.25">
      <c r="A34" s="5">
        <v>19172</v>
      </c>
      <c r="B34" s="5">
        <v>40</v>
      </c>
      <c r="C34" s="5">
        <v>7670</v>
      </c>
      <c r="D34" s="5">
        <v>57516</v>
      </c>
      <c r="E34" s="5">
        <v>132907</v>
      </c>
      <c r="F34" s="5">
        <v>1.29882063</v>
      </c>
      <c r="G34" s="5">
        <v>7.4999999999999997E-2</v>
      </c>
      <c r="H34" s="5">
        <v>65174</v>
      </c>
      <c r="I34" s="5">
        <v>49834</v>
      </c>
      <c r="J34" s="5">
        <v>1819408</v>
      </c>
      <c r="K34" s="5">
        <v>1523431</v>
      </c>
      <c r="L34" s="5">
        <v>0.16280797</v>
      </c>
      <c r="M34" s="5">
        <v>0.42312005000000003</v>
      </c>
      <c r="N34" s="5">
        <v>25.06337478</v>
      </c>
      <c r="O34" s="5">
        <v>13.519319400000001</v>
      </c>
      <c r="P34" s="5">
        <v>0</v>
      </c>
      <c r="Q34" s="5">
        <v>2.8604409</v>
      </c>
      <c r="R34" t="s">
        <v>17</v>
      </c>
      <c r="S34">
        <f t="shared" si="0"/>
        <v>26.525003380000001</v>
      </c>
      <c r="T34">
        <f t="shared" si="1"/>
        <v>18.101700980000004</v>
      </c>
    </row>
    <row r="35" spans="1:20" x14ac:dyDescent="0.25">
      <c r="A35" s="5">
        <v>19172</v>
      </c>
      <c r="B35" s="5">
        <v>60</v>
      </c>
      <c r="C35" s="5">
        <v>11504</v>
      </c>
      <c r="D35" s="5">
        <v>57516</v>
      </c>
      <c r="E35" s="5">
        <v>132907</v>
      </c>
      <c r="F35" s="5">
        <v>1.30852415</v>
      </c>
      <c r="G35" s="5">
        <v>7.4999999999999997E-2</v>
      </c>
      <c r="H35" s="5">
        <v>69008</v>
      </c>
      <c r="I35" s="5">
        <v>46000</v>
      </c>
      <c r="J35" s="5">
        <v>1842242</v>
      </c>
      <c r="K35" s="5">
        <v>1390526</v>
      </c>
      <c r="L35" s="5">
        <v>0.19928592000000001</v>
      </c>
      <c r="M35" s="5">
        <v>0.61288482</v>
      </c>
      <c r="N35" s="5">
        <v>20.33353434</v>
      </c>
      <c r="O35" s="5">
        <v>8.0836545999999991</v>
      </c>
      <c r="P35" s="5">
        <v>0</v>
      </c>
      <c r="Q35" s="5">
        <v>4.8523221000000003</v>
      </c>
      <c r="R35" t="s">
        <v>17</v>
      </c>
      <c r="S35">
        <f t="shared" si="0"/>
        <v>21.841344410000001</v>
      </c>
      <c r="T35">
        <f t="shared" si="1"/>
        <v>14.857385669999999</v>
      </c>
    </row>
    <row r="36" spans="1:20" x14ac:dyDescent="0.25">
      <c r="A36" s="5">
        <v>19172</v>
      </c>
      <c r="B36" s="5">
        <v>80</v>
      </c>
      <c r="C36" s="5">
        <v>15339</v>
      </c>
      <c r="D36" s="5">
        <v>57516</v>
      </c>
      <c r="E36" s="5">
        <v>132907</v>
      </c>
      <c r="F36" s="5">
        <v>1.3916161300000001</v>
      </c>
      <c r="G36" s="5">
        <v>7.4999999999999997E-2</v>
      </c>
      <c r="H36" s="5">
        <v>72843</v>
      </c>
      <c r="I36" s="5">
        <v>42165</v>
      </c>
      <c r="J36" s="5">
        <v>1865252</v>
      </c>
      <c r="K36" s="5">
        <v>1267758</v>
      </c>
      <c r="L36" s="5">
        <v>0.24598867999999999</v>
      </c>
      <c r="M36" s="5">
        <v>0.81076731999999996</v>
      </c>
      <c r="N36" s="5">
        <v>20.54339482</v>
      </c>
      <c r="O36" s="5">
        <v>6.9786997</v>
      </c>
      <c r="P36" s="5">
        <v>0</v>
      </c>
      <c r="Q36" s="5">
        <v>7.1426457000000001</v>
      </c>
      <c r="R36" t="s">
        <v>17</v>
      </c>
      <c r="S36">
        <f t="shared" si="0"/>
        <v>22.180999629999999</v>
      </c>
      <c r="T36">
        <f t="shared" si="1"/>
        <v>16.323728849999998</v>
      </c>
    </row>
    <row r="37" spans="1:20" x14ac:dyDescent="0.25">
      <c r="A37" s="5">
        <v>19172</v>
      </c>
      <c r="B37" s="5">
        <v>100</v>
      </c>
      <c r="C37" s="5">
        <v>19168</v>
      </c>
      <c r="D37" s="5">
        <v>57516</v>
      </c>
      <c r="E37" s="5">
        <v>132907</v>
      </c>
      <c r="F37" s="5">
        <v>1.4061637199999999</v>
      </c>
      <c r="G37" s="5">
        <v>7.4999999999999997E-2</v>
      </c>
      <c r="H37" s="5">
        <v>76672</v>
      </c>
      <c r="I37" s="5">
        <v>38336</v>
      </c>
      <c r="J37" s="5">
        <v>1888226</v>
      </c>
      <c r="K37" s="5">
        <v>1139040</v>
      </c>
      <c r="L37" s="5">
        <v>0.30428638000000002</v>
      </c>
      <c r="M37" s="5">
        <v>0.98194630999999999</v>
      </c>
      <c r="N37" s="5">
        <v>20.963836140000002</v>
      </c>
      <c r="O37" s="5">
        <v>4.9036215399999996</v>
      </c>
      <c r="P37" s="5">
        <v>0</v>
      </c>
      <c r="Q37" s="5">
        <v>8.2674835000000009</v>
      </c>
      <c r="R37" t="s">
        <v>17</v>
      </c>
      <c r="S37">
        <f t="shared" si="0"/>
        <v>22.674286240000001</v>
      </c>
      <c r="T37">
        <f t="shared" si="1"/>
        <v>15.55921507</v>
      </c>
    </row>
    <row r="38" spans="1:20" x14ac:dyDescent="0.25">
      <c r="A38" s="5">
        <v>23616</v>
      </c>
      <c r="B38" s="5">
        <v>0</v>
      </c>
      <c r="C38" s="5">
        <v>0</v>
      </c>
      <c r="D38" s="5">
        <v>70848</v>
      </c>
      <c r="E38" s="5">
        <v>163876</v>
      </c>
      <c r="F38" s="5">
        <v>1.8916768100000001</v>
      </c>
      <c r="G38" s="5">
        <v>7.0000000000000007E-2</v>
      </c>
      <c r="H38" s="5">
        <v>70836</v>
      </c>
      <c r="I38" s="5">
        <v>70836</v>
      </c>
      <c r="J38" s="5">
        <v>2215552</v>
      </c>
      <c r="K38" s="5">
        <v>2215552</v>
      </c>
      <c r="L38" s="5">
        <v>6.614478E-2</v>
      </c>
      <c r="M38" s="5">
        <v>6.8774660000000001E-2</v>
      </c>
      <c r="N38" s="5">
        <v>23.89234188</v>
      </c>
      <c r="O38" s="5">
        <v>21.562246200000001</v>
      </c>
      <c r="P38" s="5">
        <v>0</v>
      </c>
      <c r="Q38" s="5">
        <v>3.1030000000000001E-4</v>
      </c>
      <c r="R38" t="s">
        <v>17</v>
      </c>
      <c r="S38">
        <f t="shared" si="0"/>
        <v>25.850163469999998</v>
      </c>
      <c r="T38">
        <f t="shared" si="1"/>
        <v>23.523007969999998</v>
      </c>
    </row>
    <row r="39" spans="1:20" x14ac:dyDescent="0.25">
      <c r="A39" s="5">
        <v>23616</v>
      </c>
      <c r="B39" s="5">
        <v>20</v>
      </c>
      <c r="C39" s="5">
        <v>5</v>
      </c>
      <c r="D39" s="5">
        <v>70848</v>
      </c>
      <c r="E39" s="5">
        <v>163876</v>
      </c>
      <c r="F39" s="5">
        <v>1.62546221</v>
      </c>
      <c r="G39" s="5">
        <v>7.0000000000000007E-2</v>
      </c>
      <c r="H39" s="5">
        <v>70841</v>
      </c>
      <c r="I39" s="5">
        <v>70831</v>
      </c>
      <c r="J39" s="5">
        <v>2215582</v>
      </c>
      <c r="K39" s="5">
        <v>2215442</v>
      </c>
      <c r="L39" s="5">
        <v>6.1088940000000001E-2</v>
      </c>
      <c r="M39" s="5">
        <v>7.1362910000000002E-2</v>
      </c>
      <c r="N39" s="5">
        <v>20.017333239999999</v>
      </c>
      <c r="O39" s="5">
        <v>21.165715980000002</v>
      </c>
      <c r="P39" s="5">
        <v>0</v>
      </c>
      <c r="Q39" s="5">
        <v>8.7087999999999992E-3</v>
      </c>
      <c r="R39" t="s">
        <v>17</v>
      </c>
      <c r="S39">
        <f t="shared" si="0"/>
        <v>21.703884389999999</v>
      </c>
      <c r="T39">
        <f t="shared" si="1"/>
        <v>22.871249900000002</v>
      </c>
    </row>
    <row r="40" spans="1:20" x14ac:dyDescent="0.25">
      <c r="A40" s="5">
        <v>23616</v>
      </c>
      <c r="B40" s="5">
        <v>40</v>
      </c>
      <c r="C40" s="5">
        <v>9447</v>
      </c>
      <c r="D40" s="5">
        <v>70848</v>
      </c>
      <c r="E40" s="5">
        <v>163876</v>
      </c>
      <c r="F40" s="5">
        <v>1.5241474100000001</v>
      </c>
      <c r="G40" s="5">
        <v>7.0000000000000007E-2</v>
      </c>
      <c r="H40" s="5">
        <v>80283</v>
      </c>
      <c r="I40" s="5">
        <v>61389</v>
      </c>
      <c r="J40" s="5">
        <v>2272230</v>
      </c>
      <c r="K40" s="5">
        <v>1894685</v>
      </c>
      <c r="L40" s="5">
        <v>0.18199721999999999</v>
      </c>
      <c r="M40" s="5">
        <v>0.50242374000000001</v>
      </c>
      <c r="N40" s="5">
        <v>31.007712300000001</v>
      </c>
      <c r="O40" s="5">
        <v>13.777049</v>
      </c>
      <c r="P40" s="5">
        <v>0</v>
      </c>
      <c r="Q40" s="5">
        <v>3.3613966999999998</v>
      </c>
      <c r="R40" t="s">
        <v>17</v>
      </c>
      <c r="S40">
        <f t="shared" si="0"/>
        <v>32.713856929999999</v>
      </c>
      <c r="T40">
        <f t="shared" si="1"/>
        <v>19.165016850000001</v>
      </c>
    </row>
    <row r="41" spans="1:20" x14ac:dyDescent="0.25">
      <c r="A41" s="5">
        <v>23616</v>
      </c>
      <c r="B41" s="5">
        <v>60</v>
      </c>
      <c r="C41" s="5">
        <v>14171</v>
      </c>
      <c r="D41" s="5">
        <v>70848</v>
      </c>
      <c r="E41" s="5">
        <v>163876</v>
      </c>
      <c r="F41" s="5">
        <v>1.5441869100000001</v>
      </c>
      <c r="G41" s="5">
        <v>7.0000000000000007E-2</v>
      </c>
      <c r="H41" s="5">
        <v>85007</v>
      </c>
      <c r="I41" s="5">
        <v>56665</v>
      </c>
      <c r="J41" s="5">
        <v>2300392</v>
      </c>
      <c r="K41" s="5">
        <v>1727661</v>
      </c>
      <c r="L41" s="5">
        <v>0.23906363999999999</v>
      </c>
      <c r="M41" s="5">
        <v>0.71235351999999996</v>
      </c>
      <c r="N41" s="5">
        <v>29.525145640000002</v>
      </c>
      <c r="O41" s="5">
        <v>11.943481240000001</v>
      </c>
      <c r="P41" s="5">
        <v>0</v>
      </c>
      <c r="Q41" s="5">
        <v>5.4630663000000004</v>
      </c>
      <c r="R41" t="s">
        <v>17</v>
      </c>
      <c r="S41">
        <f t="shared" si="0"/>
        <v>31.308396190000003</v>
      </c>
      <c r="T41">
        <f t="shared" si="1"/>
        <v>19.663087970000003</v>
      </c>
    </row>
    <row r="42" spans="1:20" x14ac:dyDescent="0.25">
      <c r="A42" s="5">
        <v>23616</v>
      </c>
      <c r="B42" s="5">
        <v>80</v>
      </c>
      <c r="C42" s="5">
        <v>18894</v>
      </c>
      <c r="D42" s="5">
        <v>70848</v>
      </c>
      <c r="E42" s="5">
        <v>163876</v>
      </c>
      <c r="F42" s="5">
        <v>1.5700436799999999</v>
      </c>
      <c r="G42" s="5">
        <v>7.0000000000000007E-2</v>
      </c>
      <c r="H42" s="5">
        <v>89730</v>
      </c>
      <c r="I42" s="5">
        <v>51942</v>
      </c>
      <c r="J42" s="5">
        <v>2328730</v>
      </c>
      <c r="K42" s="5">
        <v>1567082</v>
      </c>
      <c r="L42" s="5">
        <v>0.30092819999999998</v>
      </c>
      <c r="M42" s="5">
        <v>1.0159948400000001</v>
      </c>
      <c r="N42" s="5">
        <v>27.710688680000001</v>
      </c>
      <c r="O42" s="5">
        <v>10.2834988</v>
      </c>
      <c r="P42" s="5">
        <v>0</v>
      </c>
      <c r="Q42" s="5">
        <v>8.5075128000000007</v>
      </c>
      <c r="R42" t="s">
        <v>17</v>
      </c>
      <c r="S42">
        <f t="shared" si="0"/>
        <v>29.581660560000003</v>
      </c>
      <c r="T42">
        <f t="shared" si="1"/>
        <v>21.377050120000003</v>
      </c>
    </row>
    <row r="43" spans="1:20" x14ac:dyDescent="0.25">
      <c r="A43" s="5">
        <v>23616</v>
      </c>
      <c r="B43" s="5">
        <v>100</v>
      </c>
      <c r="C43" s="5">
        <v>23612</v>
      </c>
      <c r="D43" s="5">
        <v>70848</v>
      </c>
      <c r="E43" s="5">
        <v>163876</v>
      </c>
      <c r="F43" s="5">
        <v>1.59010304</v>
      </c>
      <c r="G43" s="5">
        <v>7.0000000000000007E-2</v>
      </c>
      <c r="H43" s="5">
        <v>94448</v>
      </c>
      <c r="I43" s="5">
        <v>47224</v>
      </c>
      <c r="J43" s="5">
        <v>2357038</v>
      </c>
      <c r="K43" s="5">
        <v>1404488</v>
      </c>
      <c r="L43" s="5">
        <v>0.36762825999999998</v>
      </c>
      <c r="M43" s="5">
        <v>1.34619073</v>
      </c>
      <c r="N43" s="5">
        <v>27.5568414</v>
      </c>
      <c r="O43" s="5">
        <v>7.7489889200000004</v>
      </c>
      <c r="P43" s="5">
        <v>0</v>
      </c>
      <c r="Q43" s="5">
        <v>10.0352915</v>
      </c>
      <c r="R43" t="s">
        <v>17</v>
      </c>
      <c r="S43">
        <f t="shared" si="0"/>
        <v>29.514572699999999</v>
      </c>
      <c r="T43">
        <f t="shared" si="1"/>
        <v>20.720574190000001</v>
      </c>
    </row>
    <row r="44" spans="1:20" x14ac:dyDescent="0.25">
      <c r="A44" s="5">
        <v>29499</v>
      </c>
      <c r="B44" s="5">
        <v>20</v>
      </c>
      <c r="C44" s="5">
        <v>5</v>
      </c>
      <c r="D44" s="5">
        <v>88497</v>
      </c>
      <c r="E44" s="5">
        <v>204712</v>
      </c>
      <c r="F44" s="5">
        <v>1.9655997000000001</v>
      </c>
      <c r="G44" s="5">
        <v>6.5000000000000002E-2</v>
      </c>
      <c r="H44" s="5">
        <v>88490</v>
      </c>
      <c r="I44" s="5">
        <v>88480</v>
      </c>
      <c r="J44" s="5">
        <v>2713672</v>
      </c>
      <c r="K44" s="5">
        <v>2713536</v>
      </c>
      <c r="L44" s="5">
        <v>7.7662430000000005E-2</v>
      </c>
      <c r="M44" s="5">
        <v>8.5810730000000002E-2</v>
      </c>
      <c r="N44" s="5">
        <v>37.722003579999999</v>
      </c>
      <c r="O44" s="5">
        <v>40.86731494</v>
      </c>
      <c r="P44" s="5">
        <v>0</v>
      </c>
      <c r="Q44" s="5">
        <v>6.0204000000000004E-3</v>
      </c>
      <c r="R44" t="s">
        <v>17</v>
      </c>
      <c r="S44">
        <f t="shared" si="0"/>
        <v>39.765265709999994</v>
      </c>
      <c r="T44">
        <f t="shared" si="1"/>
        <v>42.924745769999994</v>
      </c>
    </row>
    <row r="45" spans="1:20" x14ac:dyDescent="0.25">
      <c r="A45" s="5">
        <v>37538</v>
      </c>
      <c r="B45" s="5">
        <v>0</v>
      </c>
      <c r="C45" s="5">
        <v>0</v>
      </c>
      <c r="D45" s="5">
        <v>112614</v>
      </c>
      <c r="E45" s="5">
        <v>260825</v>
      </c>
      <c r="F45" s="5">
        <v>2.5496064999999999</v>
      </c>
      <c r="G45" s="5">
        <v>0.06</v>
      </c>
      <c r="H45" s="5">
        <v>112602</v>
      </c>
      <c r="I45" s="5">
        <v>112602</v>
      </c>
      <c r="J45" s="5">
        <v>3458108</v>
      </c>
      <c r="K45" s="5">
        <v>3458108</v>
      </c>
      <c r="L45" s="5">
        <v>0.10453335</v>
      </c>
      <c r="M45" s="5">
        <v>0.11157643</v>
      </c>
      <c r="N45" s="5">
        <v>70.630133819999998</v>
      </c>
      <c r="O45" s="5">
        <v>68.862700610000005</v>
      </c>
      <c r="P45" s="5">
        <v>0</v>
      </c>
      <c r="Q45" s="5">
        <v>6.0248400000000001E-2</v>
      </c>
      <c r="S45">
        <f t="shared" ref="S45" si="2">P45+N45+L45+$F45</f>
        <v>73.28427366999999</v>
      </c>
      <c r="T45">
        <f t="shared" ref="T45" si="3">Q45+O45+M45+$F45</f>
        <v>71.584131940000006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zoomScale="85" zoomScaleNormal="85" workbookViewId="0">
      <selection activeCell="R12" sqref="R12"/>
    </sheetView>
  </sheetViews>
  <sheetFormatPr defaultRowHeight="15" x14ac:dyDescent="0.25"/>
  <cols>
    <col min="1" max="1" width="6" bestFit="1" customWidth="1"/>
    <col min="2" max="2" width="7.42578125" bestFit="1" customWidth="1"/>
    <col min="3" max="3" width="6.5703125" bestFit="1" customWidth="1"/>
    <col min="4" max="4" width="7" bestFit="1" customWidth="1"/>
    <col min="5" max="5" width="8" bestFit="1" customWidth="1"/>
    <col min="6" max="6" width="9.5703125" bestFit="1" customWidth="1"/>
    <col min="7" max="7" width="18.85546875" bestFit="1" customWidth="1"/>
    <col min="8" max="8" width="20.140625" bestFit="1" customWidth="1"/>
  </cols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s="1" t="s">
        <v>18</v>
      </c>
      <c r="F1" s="1" t="s">
        <v>19</v>
      </c>
      <c r="G1" t="s">
        <v>7</v>
      </c>
      <c r="H1" t="s">
        <v>8</v>
      </c>
      <c r="I1" s="1" t="s">
        <v>20</v>
      </c>
      <c r="J1" s="1" t="s">
        <v>21</v>
      </c>
      <c r="L1" s="3" t="str">
        <f>A1</f>
        <v>Np</v>
      </c>
      <c r="M1" s="3" t="str">
        <f>B1</f>
        <v xml:space="preserve"> % MPC</v>
      </c>
      <c r="N1" s="3" t="str">
        <f>G1</f>
        <v>Lag SolveDOF Count</v>
      </c>
      <c r="O1" s="3" t="str">
        <f>H1</f>
        <v xml:space="preserve"> MSE SolveDOF Count</v>
      </c>
      <c r="P1" t="s">
        <v>24</v>
      </c>
    </row>
    <row r="2" spans="1:16" x14ac:dyDescent="0.25">
      <c r="A2">
        <f>Lag_vs_MS_CompData!A2</f>
        <v>980</v>
      </c>
      <c r="B2" s="4">
        <f>Lag_vs_MS_CompData!B2</f>
        <v>0</v>
      </c>
      <c r="C2" s="4">
        <f>Lag_vs_MS_CompData!C2</f>
        <v>0</v>
      </c>
      <c r="D2" s="4">
        <f>Lag_vs_MS_CompData!D2</f>
        <v>2940</v>
      </c>
      <c r="E2">
        <f>ROUND(A2*B2/100,0)</f>
        <v>0</v>
      </c>
      <c r="F2" s="2">
        <f t="shared" ref="F2:F44" si="0">E2/D2*100</f>
        <v>0</v>
      </c>
      <c r="G2" s="4">
        <f>Lag_vs_MS_CompData!H2</f>
        <v>2928</v>
      </c>
      <c r="H2" s="4">
        <f>Lag_vs_MS_CompData!I2</f>
        <v>2928</v>
      </c>
      <c r="I2" s="4">
        <f>G2/$D2</f>
        <v>0.99591836734693873</v>
      </c>
      <c r="J2" s="4">
        <f>H2/$D2</f>
        <v>0.99591836734693873</v>
      </c>
      <c r="K2">
        <v>0</v>
      </c>
      <c r="L2" s="3">
        <f>A2</f>
        <v>980</v>
      </c>
      <c r="M2" s="3">
        <f>B2</f>
        <v>0</v>
      </c>
      <c r="N2" s="3">
        <f>G2</f>
        <v>2928</v>
      </c>
      <c r="O2" s="3">
        <f>H2</f>
        <v>2928</v>
      </c>
      <c r="P2" s="3">
        <f>N2/O2</f>
        <v>1</v>
      </c>
    </row>
    <row r="3" spans="1:16" x14ac:dyDescent="0.25">
      <c r="A3">
        <f>Lag_vs_MS_CompData!A3</f>
        <v>980</v>
      </c>
      <c r="B3" s="4">
        <f>Lag_vs_MS_CompData!B3</f>
        <v>20</v>
      </c>
      <c r="C3" s="4">
        <f>Lag_vs_MS_CompData!C3</f>
        <v>5</v>
      </c>
      <c r="D3" s="4">
        <f>Lag_vs_MS_CompData!D3</f>
        <v>2940</v>
      </c>
      <c r="E3">
        <f t="shared" ref="E3:E44" si="1">ROUND(A3*B3/100,0)</f>
        <v>196</v>
      </c>
      <c r="F3" s="2">
        <f t="shared" si="0"/>
        <v>6.666666666666667</v>
      </c>
      <c r="G3" s="4">
        <f>Lag_vs_MS_CompData!H3</f>
        <v>2933</v>
      </c>
      <c r="H3" s="4">
        <v>2731</v>
      </c>
      <c r="I3" s="4">
        <f t="shared" ref="I3:I44" si="2">G3/$D3</f>
        <v>0.99761904761904763</v>
      </c>
      <c r="J3" s="4">
        <f t="shared" ref="J3:J44" si="3">H3/$D3</f>
        <v>0.92891156462585034</v>
      </c>
      <c r="L3" s="3">
        <f t="shared" ref="L3:L43" si="4">A3</f>
        <v>980</v>
      </c>
      <c r="M3" s="3">
        <f t="shared" ref="M3:M43" si="5">B3</f>
        <v>20</v>
      </c>
      <c r="N3" s="3">
        <f t="shared" ref="N3:N43" si="6">G3</f>
        <v>2933</v>
      </c>
      <c r="O3" s="3">
        <f t="shared" ref="O3:O43" si="7">H3</f>
        <v>2731</v>
      </c>
      <c r="P3" s="3">
        <f t="shared" ref="P3:P43" si="8">N3/O3</f>
        <v>1.0739655803734895</v>
      </c>
    </row>
    <row r="4" spans="1:16" x14ac:dyDescent="0.25">
      <c r="A4">
        <f>Lag_vs_MS_CompData!A4</f>
        <v>980</v>
      </c>
      <c r="B4" s="4">
        <f>Lag_vs_MS_CompData!B4</f>
        <v>40</v>
      </c>
      <c r="C4" s="4">
        <f>Lag_vs_MS_CompData!C4</f>
        <v>393</v>
      </c>
      <c r="D4" s="4">
        <f>Lag_vs_MS_CompData!D4</f>
        <v>2940</v>
      </c>
      <c r="E4">
        <f t="shared" si="1"/>
        <v>392</v>
      </c>
      <c r="F4" s="2">
        <f t="shared" si="0"/>
        <v>13.333333333333334</v>
      </c>
      <c r="G4" s="4">
        <f>Lag_vs_MS_CompData!H4</f>
        <v>3321</v>
      </c>
      <c r="H4" s="4">
        <v>2535</v>
      </c>
      <c r="I4" s="4">
        <f t="shared" si="2"/>
        <v>1.129591836734694</v>
      </c>
      <c r="J4" s="4">
        <f t="shared" si="3"/>
        <v>0.86224489795918369</v>
      </c>
      <c r="L4" s="3">
        <f t="shared" si="4"/>
        <v>980</v>
      </c>
      <c r="M4" s="3">
        <f t="shared" si="5"/>
        <v>40</v>
      </c>
      <c r="N4" s="3">
        <f t="shared" si="6"/>
        <v>3321</v>
      </c>
      <c r="O4" s="3">
        <f t="shared" si="7"/>
        <v>2535</v>
      </c>
      <c r="P4" s="3">
        <f t="shared" si="8"/>
        <v>1.3100591715976331</v>
      </c>
    </row>
    <row r="5" spans="1:16" x14ac:dyDescent="0.25">
      <c r="A5">
        <f>Lag_vs_MS_CompData!A5</f>
        <v>980</v>
      </c>
      <c r="B5" s="4">
        <f>Lag_vs_MS_CompData!B5</f>
        <v>60</v>
      </c>
      <c r="C5" s="4">
        <f>Lag_vs_MS_CompData!C5</f>
        <v>589</v>
      </c>
      <c r="D5" s="4">
        <f>Lag_vs_MS_CompData!D5</f>
        <v>2940</v>
      </c>
      <c r="E5">
        <f t="shared" si="1"/>
        <v>588</v>
      </c>
      <c r="F5" s="2">
        <f t="shared" si="0"/>
        <v>20</v>
      </c>
      <c r="G5" s="4">
        <f>Lag_vs_MS_CompData!H5</f>
        <v>3517</v>
      </c>
      <c r="H5" s="4">
        <v>2339</v>
      </c>
      <c r="I5" s="4">
        <f t="shared" si="2"/>
        <v>1.1962585034013606</v>
      </c>
      <c r="J5" s="4">
        <f t="shared" si="3"/>
        <v>0.79557823129251704</v>
      </c>
      <c r="L5" s="3">
        <f t="shared" si="4"/>
        <v>980</v>
      </c>
      <c r="M5" s="3">
        <f t="shared" si="5"/>
        <v>60</v>
      </c>
      <c r="N5" s="3">
        <f t="shared" si="6"/>
        <v>3517</v>
      </c>
      <c r="O5" s="3">
        <f t="shared" si="7"/>
        <v>2339</v>
      </c>
      <c r="P5" s="3">
        <f t="shared" si="8"/>
        <v>1.5036340316374519</v>
      </c>
    </row>
    <row r="6" spans="1:16" x14ac:dyDescent="0.25">
      <c r="A6">
        <f>Lag_vs_MS_CompData!A6</f>
        <v>980</v>
      </c>
      <c r="B6" s="4">
        <f>Lag_vs_MS_CompData!B6</f>
        <v>80</v>
      </c>
      <c r="C6" s="4">
        <f>Lag_vs_MS_CompData!C6</f>
        <v>785</v>
      </c>
      <c r="D6" s="4">
        <f>Lag_vs_MS_CompData!D6</f>
        <v>2940</v>
      </c>
      <c r="E6">
        <f t="shared" si="1"/>
        <v>784</v>
      </c>
      <c r="F6" s="2">
        <f t="shared" si="0"/>
        <v>26.666666666666668</v>
      </c>
      <c r="G6" s="4">
        <f>Lag_vs_MS_CompData!H6</f>
        <v>3713</v>
      </c>
      <c r="H6" s="4">
        <v>2143</v>
      </c>
      <c r="I6" s="4">
        <f t="shared" si="2"/>
        <v>1.2629251700680273</v>
      </c>
      <c r="J6" s="4">
        <f t="shared" si="3"/>
        <v>0.72891156462585038</v>
      </c>
      <c r="L6" s="3">
        <f t="shared" si="4"/>
        <v>980</v>
      </c>
      <c r="M6" s="3">
        <f t="shared" si="5"/>
        <v>80</v>
      </c>
      <c r="N6" s="3">
        <f t="shared" si="6"/>
        <v>3713</v>
      </c>
      <c r="O6" s="3">
        <f t="shared" si="7"/>
        <v>2143</v>
      </c>
      <c r="P6" s="3">
        <f t="shared" si="8"/>
        <v>1.7326178254783013</v>
      </c>
    </row>
    <row r="7" spans="1:16" x14ac:dyDescent="0.25">
      <c r="A7">
        <f>Lag_vs_MS_CompData!A7</f>
        <v>980</v>
      </c>
      <c r="B7" s="4">
        <f>Lag_vs_MS_CompData!B7</f>
        <v>100</v>
      </c>
      <c r="C7" s="4">
        <f>Lag_vs_MS_CompData!C7</f>
        <v>976</v>
      </c>
      <c r="D7" s="4">
        <f>Lag_vs_MS_CompData!D7</f>
        <v>2940</v>
      </c>
      <c r="E7">
        <f t="shared" si="1"/>
        <v>980</v>
      </c>
      <c r="F7" s="2">
        <f t="shared" si="0"/>
        <v>33.333333333333329</v>
      </c>
      <c r="G7" s="4">
        <f>Lag_vs_MS_CompData!H7</f>
        <v>3904</v>
      </c>
      <c r="H7" s="4">
        <v>1952</v>
      </c>
      <c r="I7" s="4">
        <f t="shared" si="2"/>
        <v>1.327891156462585</v>
      </c>
      <c r="J7" s="4">
        <f t="shared" si="3"/>
        <v>0.66394557823129252</v>
      </c>
      <c r="L7" s="3">
        <f t="shared" si="4"/>
        <v>980</v>
      </c>
      <c r="M7" s="3">
        <f t="shared" si="5"/>
        <v>100</v>
      </c>
      <c r="N7" s="3">
        <f t="shared" si="6"/>
        <v>3904</v>
      </c>
      <c r="O7" s="3">
        <f t="shared" si="7"/>
        <v>1952</v>
      </c>
      <c r="P7" s="3">
        <f t="shared" si="8"/>
        <v>2</v>
      </c>
    </row>
    <row r="8" spans="1:16" x14ac:dyDescent="0.25">
      <c r="A8">
        <f>Lag_vs_MS_CompData!A8</f>
        <v>2363</v>
      </c>
      <c r="B8" s="4">
        <f>Lag_vs_MS_CompData!B8</f>
        <v>0</v>
      </c>
      <c r="C8" s="4">
        <f>Lag_vs_MS_CompData!C8</f>
        <v>0</v>
      </c>
      <c r="D8" s="4">
        <f>Lag_vs_MS_CompData!D8</f>
        <v>7089</v>
      </c>
      <c r="E8">
        <f t="shared" si="1"/>
        <v>0</v>
      </c>
      <c r="F8" s="2">
        <f t="shared" si="0"/>
        <v>0</v>
      </c>
      <c r="G8" s="4">
        <f>Lag_vs_MS_CompData!H8</f>
        <v>7077</v>
      </c>
      <c r="H8" s="4">
        <v>7077</v>
      </c>
      <c r="I8" s="4">
        <f t="shared" si="2"/>
        <v>0.99830723656369025</v>
      </c>
      <c r="J8" s="4">
        <f t="shared" si="3"/>
        <v>0.99830723656369025</v>
      </c>
      <c r="L8" s="3">
        <f t="shared" si="4"/>
        <v>2363</v>
      </c>
      <c r="M8" s="3">
        <f t="shared" si="5"/>
        <v>0</v>
      </c>
      <c r="N8" s="3">
        <f t="shared" si="6"/>
        <v>7077</v>
      </c>
      <c r="O8" s="3">
        <f t="shared" si="7"/>
        <v>7077</v>
      </c>
      <c r="P8" s="3">
        <f t="shared" si="8"/>
        <v>1</v>
      </c>
    </row>
    <row r="9" spans="1:16" x14ac:dyDescent="0.25">
      <c r="A9">
        <f>Lag_vs_MS_CompData!A9</f>
        <v>2363</v>
      </c>
      <c r="B9" s="4">
        <f>Lag_vs_MS_CompData!B9</f>
        <v>20</v>
      </c>
      <c r="C9" s="4">
        <f>Lag_vs_MS_CompData!C9</f>
        <v>5</v>
      </c>
      <c r="D9" s="4">
        <f>Lag_vs_MS_CompData!D9</f>
        <v>7089</v>
      </c>
      <c r="E9">
        <f t="shared" si="1"/>
        <v>473</v>
      </c>
      <c r="F9" s="2">
        <f t="shared" si="0"/>
        <v>6.6723092114543663</v>
      </c>
      <c r="G9" s="4">
        <f>Lag_vs_MS_CompData!H9</f>
        <v>7082</v>
      </c>
      <c r="H9" s="4">
        <v>6603</v>
      </c>
      <c r="I9" s="4">
        <f t="shared" si="2"/>
        <v>0.99901255466215266</v>
      </c>
      <c r="J9" s="4">
        <f t="shared" si="3"/>
        <v>0.93144308082945404</v>
      </c>
      <c r="L9" s="3">
        <f t="shared" si="4"/>
        <v>2363</v>
      </c>
      <c r="M9" s="3">
        <f t="shared" si="5"/>
        <v>20</v>
      </c>
      <c r="N9" s="3">
        <f t="shared" si="6"/>
        <v>7082</v>
      </c>
      <c r="O9" s="3">
        <f t="shared" si="7"/>
        <v>6603</v>
      </c>
      <c r="P9" s="3">
        <f t="shared" si="8"/>
        <v>1.0725427835832197</v>
      </c>
    </row>
    <row r="10" spans="1:16" x14ac:dyDescent="0.25">
      <c r="A10">
        <f>Lag_vs_MS_CompData!A10</f>
        <v>2363</v>
      </c>
      <c r="B10" s="4">
        <f>Lag_vs_MS_CompData!B10</f>
        <v>40</v>
      </c>
      <c r="C10" s="4">
        <f>Lag_vs_MS_CompData!C10</f>
        <v>946</v>
      </c>
      <c r="D10" s="4">
        <f>Lag_vs_MS_CompData!D10</f>
        <v>7089</v>
      </c>
      <c r="E10">
        <f t="shared" si="1"/>
        <v>945</v>
      </c>
      <c r="F10" s="2">
        <f t="shared" si="0"/>
        <v>13.330512060939483</v>
      </c>
      <c r="G10" s="4">
        <f>Lag_vs_MS_CompData!H10</f>
        <v>8023</v>
      </c>
      <c r="H10" s="4">
        <v>6131</v>
      </c>
      <c r="I10" s="4">
        <f t="shared" si="2"/>
        <v>1.1317534207927775</v>
      </c>
      <c r="J10" s="4">
        <f t="shared" si="3"/>
        <v>0.86486105233460286</v>
      </c>
      <c r="L10" s="3">
        <f t="shared" si="4"/>
        <v>2363</v>
      </c>
      <c r="M10" s="3">
        <f t="shared" si="5"/>
        <v>40</v>
      </c>
      <c r="N10" s="3">
        <f t="shared" si="6"/>
        <v>8023</v>
      </c>
      <c r="O10" s="3">
        <f t="shared" si="7"/>
        <v>6131</v>
      </c>
      <c r="P10" s="3">
        <f t="shared" si="8"/>
        <v>1.3085956613929213</v>
      </c>
    </row>
    <row r="11" spans="1:16" x14ac:dyDescent="0.25">
      <c r="A11">
        <f>Lag_vs_MS_CompData!A11</f>
        <v>2363</v>
      </c>
      <c r="B11" s="4">
        <f>Lag_vs_MS_CompData!B11</f>
        <v>60</v>
      </c>
      <c r="C11" s="4">
        <f>Lag_vs_MS_CompData!C11</f>
        <v>1419</v>
      </c>
      <c r="D11" s="4">
        <f>Lag_vs_MS_CompData!D11</f>
        <v>7089</v>
      </c>
      <c r="E11">
        <f t="shared" si="1"/>
        <v>1418</v>
      </c>
      <c r="F11" s="2">
        <f t="shared" si="0"/>
        <v>20.002821272393849</v>
      </c>
      <c r="G11" s="4">
        <f>Lag_vs_MS_CompData!H11</f>
        <v>8496</v>
      </c>
      <c r="H11" s="4">
        <v>5658</v>
      </c>
      <c r="I11" s="4">
        <f t="shared" si="2"/>
        <v>1.1984765129073212</v>
      </c>
      <c r="J11" s="4">
        <f t="shared" si="3"/>
        <v>0.79813796022005923</v>
      </c>
      <c r="L11" s="3">
        <f t="shared" si="4"/>
        <v>2363</v>
      </c>
      <c r="M11" s="3">
        <f t="shared" si="5"/>
        <v>60</v>
      </c>
      <c r="N11" s="3">
        <f t="shared" si="6"/>
        <v>8496</v>
      </c>
      <c r="O11" s="3">
        <f t="shared" si="7"/>
        <v>5658</v>
      </c>
      <c r="P11" s="3">
        <f t="shared" si="8"/>
        <v>1.5015906680805939</v>
      </c>
    </row>
    <row r="12" spans="1:16" x14ac:dyDescent="0.25">
      <c r="A12">
        <f>Lag_vs_MS_CompData!A12</f>
        <v>2363</v>
      </c>
      <c r="B12" s="4">
        <f>Lag_vs_MS_CompData!B12</f>
        <v>80</v>
      </c>
      <c r="C12" s="4">
        <f>Lag_vs_MS_CompData!C12</f>
        <v>1891</v>
      </c>
      <c r="D12" s="4">
        <f>Lag_vs_MS_CompData!D12</f>
        <v>7089</v>
      </c>
      <c r="E12">
        <f t="shared" si="1"/>
        <v>1890</v>
      </c>
      <c r="F12" s="2">
        <f t="shared" si="0"/>
        <v>26.661024121878967</v>
      </c>
      <c r="G12" s="4">
        <f>Lag_vs_MS_CompData!H12</f>
        <v>8968</v>
      </c>
      <c r="H12" s="4">
        <v>5186</v>
      </c>
      <c r="I12" s="4">
        <f t="shared" si="2"/>
        <v>1.2650585414021724</v>
      </c>
      <c r="J12" s="4">
        <f t="shared" si="3"/>
        <v>0.73155593172520805</v>
      </c>
      <c r="L12" s="3">
        <f t="shared" si="4"/>
        <v>2363</v>
      </c>
      <c r="M12" s="3">
        <f t="shared" si="5"/>
        <v>80</v>
      </c>
      <c r="N12" s="3">
        <f t="shared" si="6"/>
        <v>8968</v>
      </c>
      <c r="O12" s="3">
        <f t="shared" si="7"/>
        <v>5186</v>
      </c>
      <c r="P12" s="3">
        <f t="shared" si="8"/>
        <v>1.7292711145391439</v>
      </c>
    </row>
    <row r="13" spans="1:16" x14ac:dyDescent="0.25">
      <c r="A13">
        <f>Lag_vs_MS_CompData!A13</f>
        <v>2363</v>
      </c>
      <c r="B13" s="4">
        <f>Lag_vs_MS_CompData!B13</f>
        <v>100</v>
      </c>
      <c r="C13" s="4">
        <f>Lag_vs_MS_CompData!C13</f>
        <v>2359</v>
      </c>
      <c r="D13" s="4">
        <f>Lag_vs_MS_CompData!D13</f>
        <v>7089</v>
      </c>
      <c r="E13">
        <f t="shared" si="1"/>
        <v>2363</v>
      </c>
      <c r="F13" s="2">
        <f t="shared" si="0"/>
        <v>33.333333333333329</v>
      </c>
      <c r="G13" s="4">
        <f>Lag_vs_MS_CompData!H13</f>
        <v>9436</v>
      </c>
      <c r="H13" s="4">
        <v>4718</v>
      </c>
      <c r="I13" s="4">
        <f t="shared" si="2"/>
        <v>1.3310763154182537</v>
      </c>
      <c r="J13" s="4">
        <f t="shared" si="3"/>
        <v>0.66553815770912683</v>
      </c>
      <c r="L13" s="3">
        <f t="shared" si="4"/>
        <v>2363</v>
      </c>
      <c r="M13" s="3">
        <f t="shared" si="5"/>
        <v>100</v>
      </c>
      <c r="N13" s="3">
        <f t="shared" si="6"/>
        <v>9436</v>
      </c>
      <c r="O13" s="3">
        <f t="shared" si="7"/>
        <v>4718</v>
      </c>
      <c r="P13" s="3">
        <f t="shared" si="8"/>
        <v>2</v>
      </c>
    </row>
    <row r="14" spans="1:16" x14ac:dyDescent="0.25">
      <c r="A14">
        <f>Lag_vs_MS_CompData!A14</f>
        <v>4110</v>
      </c>
      <c r="B14" s="4">
        <f>Lag_vs_MS_CompData!B14</f>
        <v>0</v>
      </c>
      <c r="C14" s="4">
        <f>Lag_vs_MS_CompData!C14</f>
        <v>0</v>
      </c>
      <c r="D14" s="4">
        <f>Lag_vs_MS_CompData!D14</f>
        <v>12330</v>
      </c>
      <c r="E14">
        <f t="shared" si="1"/>
        <v>0</v>
      </c>
      <c r="F14" s="2">
        <f t="shared" si="0"/>
        <v>0</v>
      </c>
      <c r="G14" s="4">
        <f>Lag_vs_MS_CompData!H14</f>
        <v>12318</v>
      </c>
      <c r="H14" s="4">
        <v>12318</v>
      </c>
      <c r="I14" s="4">
        <f t="shared" si="2"/>
        <v>0.99902676399026769</v>
      </c>
      <c r="J14" s="4">
        <f t="shared" si="3"/>
        <v>0.99902676399026769</v>
      </c>
      <c r="L14" s="3">
        <f t="shared" si="4"/>
        <v>4110</v>
      </c>
      <c r="M14" s="3">
        <f t="shared" si="5"/>
        <v>0</v>
      </c>
      <c r="N14" s="3">
        <f t="shared" si="6"/>
        <v>12318</v>
      </c>
      <c r="O14" s="3">
        <f t="shared" si="7"/>
        <v>12318</v>
      </c>
      <c r="P14" s="3">
        <f t="shared" si="8"/>
        <v>1</v>
      </c>
    </row>
    <row r="15" spans="1:16" x14ac:dyDescent="0.25">
      <c r="A15">
        <f>Lag_vs_MS_CompData!A15</f>
        <v>4110</v>
      </c>
      <c r="B15" s="4">
        <f>Lag_vs_MS_CompData!B15</f>
        <v>20</v>
      </c>
      <c r="C15" s="4">
        <f>Lag_vs_MS_CompData!C15</f>
        <v>5</v>
      </c>
      <c r="D15" s="4">
        <f>Lag_vs_MS_CompData!D15</f>
        <v>12330</v>
      </c>
      <c r="E15">
        <f t="shared" si="1"/>
        <v>822</v>
      </c>
      <c r="F15" s="2">
        <f t="shared" si="0"/>
        <v>6.666666666666667</v>
      </c>
      <c r="G15" s="4">
        <f>Lag_vs_MS_CompData!H15</f>
        <v>12323</v>
      </c>
      <c r="H15" s="4">
        <v>11495</v>
      </c>
      <c r="I15" s="4">
        <f t="shared" si="2"/>
        <v>0.99943227899432274</v>
      </c>
      <c r="J15" s="4">
        <f t="shared" si="3"/>
        <v>0.93227899432278993</v>
      </c>
      <c r="L15" s="3">
        <f t="shared" si="4"/>
        <v>4110</v>
      </c>
      <c r="M15" s="3">
        <f t="shared" si="5"/>
        <v>20</v>
      </c>
      <c r="N15" s="3">
        <f t="shared" si="6"/>
        <v>12323</v>
      </c>
      <c r="O15" s="3">
        <f t="shared" si="7"/>
        <v>11495</v>
      </c>
      <c r="P15" s="3">
        <f t="shared" si="8"/>
        <v>1.0720313179643324</v>
      </c>
    </row>
    <row r="16" spans="1:16" x14ac:dyDescent="0.25">
      <c r="A16">
        <f>Lag_vs_MS_CompData!A16</f>
        <v>4110</v>
      </c>
      <c r="B16" s="4">
        <f>Lag_vs_MS_CompData!B16</f>
        <v>40</v>
      </c>
      <c r="C16" s="4">
        <f>Lag_vs_MS_CompData!C16</f>
        <v>1645</v>
      </c>
      <c r="D16" s="4">
        <f>Lag_vs_MS_CompData!D16</f>
        <v>12330</v>
      </c>
      <c r="E16">
        <f t="shared" si="1"/>
        <v>1644</v>
      </c>
      <c r="F16" s="2">
        <f t="shared" si="0"/>
        <v>13.333333333333334</v>
      </c>
      <c r="G16" s="4">
        <f>Lag_vs_MS_CompData!H16</f>
        <v>13963</v>
      </c>
      <c r="H16" s="4">
        <v>10673</v>
      </c>
      <c r="I16" s="4">
        <f t="shared" si="2"/>
        <v>1.132441200324412</v>
      </c>
      <c r="J16" s="4">
        <f t="shared" si="3"/>
        <v>0.86561232765612328</v>
      </c>
      <c r="L16" s="3">
        <f t="shared" si="4"/>
        <v>4110</v>
      </c>
      <c r="M16" s="3">
        <f t="shared" si="5"/>
        <v>40</v>
      </c>
      <c r="N16" s="3">
        <f t="shared" si="6"/>
        <v>13963</v>
      </c>
      <c r="O16" s="3">
        <f t="shared" si="7"/>
        <v>10673</v>
      </c>
      <c r="P16" s="3">
        <f t="shared" si="8"/>
        <v>1.3082544739061182</v>
      </c>
    </row>
    <row r="17" spans="1:16" x14ac:dyDescent="0.25">
      <c r="A17">
        <f>Lag_vs_MS_CompData!A17</f>
        <v>4110</v>
      </c>
      <c r="B17" s="4">
        <f>Lag_vs_MS_CompData!B17</f>
        <v>60</v>
      </c>
      <c r="C17" s="4">
        <f>Lag_vs_MS_CompData!C17</f>
        <v>2467</v>
      </c>
      <c r="D17" s="4">
        <f>Lag_vs_MS_CompData!D17</f>
        <v>12330</v>
      </c>
      <c r="E17">
        <f t="shared" si="1"/>
        <v>2466</v>
      </c>
      <c r="F17" s="2">
        <f t="shared" si="0"/>
        <v>20</v>
      </c>
      <c r="G17" s="4">
        <f>Lag_vs_MS_CompData!H17</f>
        <v>14785</v>
      </c>
      <c r="H17" s="4">
        <v>9851</v>
      </c>
      <c r="I17" s="4">
        <f t="shared" si="2"/>
        <v>1.1991078669910786</v>
      </c>
      <c r="J17" s="4">
        <f t="shared" si="3"/>
        <v>0.79894566098945663</v>
      </c>
      <c r="L17" s="3">
        <f t="shared" si="4"/>
        <v>4110</v>
      </c>
      <c r="M17" s="3">
        <f t="shared" si="5"/>
        <v>60</v>
      </c>
      <c r="N17" s="3">
        <f t="shared" si="6"/>
        <v>14785</v>
      </c>
      <c r="O17" s="3">
        <f t="shared" si="7"/>
        <v>9851</v>
      </c>
      <c r="P17" s="3">
        <f t="shared" si="8"/>
        <v>1.5008628565627855</v>
      </c>
    </row>
    <row r="18" spans="1:16" x14ac:dyDescent="0.25">
      <c r="A18">
        <f>Lag_vs_MS_CompData!A18</f>
        <v>4110</v>
      </c>
      <c r="B18" s="4">
        <f>Lag_vs_MS_CompData!B18</f>
        <v>80</v>
      </c>
      <c r="C18" s="4">
        <f>Lag_vs_MS_CompData!C18</f>
        <v>3289</v>
      </c>
      <c r="D18" s="4">
        <f>Lag_vs_MS_CompData!D18</f>
        <v>12330</v>
      </c>
      <c r="E18">
        <f t="shared" si="1"/>
        <v>3288</v>
      </c>
      <c r="F18" s="2">
        <f t="shared" si="0"/>
        <v>26.666666666666668</v>
      </c>
      <c r="G18" s="4">
        <f>Lag_vs_MS_CompData!H18</f>
        <v>15607</v>
      </c>
      <c r="H18" s="4">
        <v>9029</v>
      </c>
      <c r="I18" s="4">
        <f t="shared" si="2"/>
        <v>1.2657745336577453</v>
      </c>
      <c r="J18" s="4">
        <f t="shared" si="3"/>
        <v>0.73227899432278998</v>
      </c>
      <c r="L18" s="3">
        <f t="shared" si="4"/>
        <v>4110</v>
      </c>
      <c r="M18" s="3">
        <f t="shared" si="5"/>
        <v>80</v>
      </c>
      <c r="N18" s="3">
        <f t="shared" si="6"/>
        <v>15607</v>
      </c>
      <c r="O18" s="3">
        <f t="shared" si="7"/>
        <v>9029</v>
      </c>
      <c r="P18" s="3">
        <f t="shared" si="8"/>
        <v>1.7285413667072766</v>
      </c>
    </row>
    <row r="19" spans="1:16" x14ac:dyDescent="0.25">
      <c r="A19">
        <f>Lag_vs_MS_CompData!A19</f>
        <v>4110</v>
      </c>
      <c r="B19" s="4">
        <f>Lag_vs_MS_CompData!B19</f>
        <v>100</v>
      </c>
      <c r="C19" s="4">
        <f>Lag_vs_MS_CompData!C19</f>
        <v>4106</v>
      </c>
      <c r="D19" s="4">
        <f>Lag_vs_MS_CompData!D19</f>
        <v>12330</v>
      </c>
      <c r="E19">
        <f t="shared" si="1"/>
        <v>4110</v>
      </c>
      <c r="F19" s="2">
        <f t="shared" si="0"/>
        <v>33.333333333333329</v>
      </c>
      <c r="G19" s="4">
        <f>Lag_vs_MS_CompData!H19</f>
        <v>16424</v>
      </c>
      <c r="H19" s="4">
        <v>8212</v>
      </c>
      <c r="I19" s="4">
        <f t="shared" si="2"/>
        <v>1.3320356853203568</v>
      </c>
      <c r="J19" s="4">
        <f t="shared" si="3"/>
        <v>0.66601784266017838</v>
      </c>
      <c r="L19" s="3">
        <f t="shared" si="4"/>
        <v>4110</v>
      </c>
      <c r="M19" s="3">
        <f t="shared" si="5"/>
        <v>100</v>
      </c>
      <c r="N19" s="3">
        <f t="shared" si="6"/>
        <v>16424</v>
      </c>
      <c r="O19" s="3">
        <f t="shared" si="7"/>
        <v>8212</v>
      </c>
      <c r="P19" s="3">
        <f t="shared" si="8"/>
        <v>2</v>
      </c>
    </row>
    <row r="20" spans="1:16" x14ac:dyDescent="0.25">
      <c r="A20">
        <f>Lag_vs_MS_CompData!A20</f>
        <v>8054</v>
      </c>
      <c r="B20" s="4">
        <f>Lag_vs_MS_CompData!B20</f>
        <v>0</v>
      </c>
      <c r="C20" s="4">
        <f>Lag_vs_MS_CompData!C20</f>
        <v>0</v>
      </c>
      <c r="D20" s="4">
        <f>Lag_vs_MS_CompData!D20</f>
        <v>24162</v>
      </c>
      <c r="E20">
        <f t="shared" si="1"/>
        <v>0</v>
      </c>
      <c r="F20" s="2">
        <f t="shared" si="0"/>
        <v>0</v>
      </c>
      <c r="G20" s="4">
        <f>Lag_vs_MS_CompData!H20</f>
        <v>24150</v>
      </c>
      <c r="H20" s="4">
        <v>24150</v>
      </c>
      <c r="I20" s="4">
        <f t="shared" si="2"/>
        <v>0.99950335237149246</v>
      </c>
      <c r="J20" s="4">
        <f t="shared" si="3"/>
        <v>0.99950335237149246</v>
      </c>
      <c r="L20" s="3">
        <f t="shared" si="4"/>
        <v>8054</v>
      </c>
      <c r="M20" s="3">
        <f t="shared" si="5"/>
        <v>0</v>
      </c>
      <c r="N20" s="3">
        <f t="shared" si="6"/>
        <v>24150</v>
      </c>
      <c r="O20" s="3">
        <f t="shared" si="7"/>
        <v>24150</v>
      </c>
      <c r="P20" s="3">
        <f t="shared" si="8"/>
        <v>1</v>
      </c>
    </row>
    <row r="21" spans="1:16" x14ac:dyDescent="0.25">
      <c r="A21">
        <f>Lag_vs_MS_CompData!A21</f>
        <v>8054</v>
      </c>
      <c r="B21" s="4">
        <f>Lag_vs_MS_CompData!B21</f>
        <v>20</v>
      </c>
      <c r="C21" s="4">
        <f>Lag_vs_MS_CompData!C21</f>
        <v>5</v>
      </c>
      <c r="D21" s="4">
        <f>Lag_vs_MS_CompData!D21</f>
        <v>24162</v>
      </c>
      <c r="E21">
        <f t="shared" si="1"/>
        <v>1611</v>
      </c>
      <c r="F21" s="2">
        <f t="shared" si="0"/>
        <v>6.6674944127141798</v>
      </c>
      <c r="G21" s="4">
        <f>Lag_vs_MS_CompData!H21</f>
        <v>24155</v>
      </c>
      <c r="H21" s="4">
        <v>22538</v>
      </c>
      <c r="I21" s="4">
        <f t="shared" si="2"/>
        <v>0.99971028888337055</v>
      </c>
      <c r="J21" s="4">
        <f t="shared" si="3"/>
        <v>0.93278702094197496</v>
      </c>
      <c r="L21" s="3">
        <f t="shared" si="4"/>
        <v>8054</v>
      </c>
      <c r="M21" s="3">
        <f t="shared" si="5"/>
        <v>20</v>
      </c>
      <c r="N21" s="3">
        <f t="shared" si="6"/>
        <v>24155</v>
      </c>
      <c r="O21" s="3">
        <f t="shared" si="7"/>
        <v>22538</v>
      </c>
      <c r="P21" s="3">
        <f t="shared" si="8"/>
        <v>1.0717454964948088</v>
      </c>
    </row>
    <row r="22" spans="1:16" x14ac:dyDescent="0.25">
      <c r="A22">
        <f>Lag_vs_MS_CompData!A22</f>
        <v>8054</v>
      </c>
      <c r="B22" s="4">
        <f>Lag_vs_MS_CompData!B22</f>
        <v>40</v>
      </c>
      <c r="C22" s="4">
        <f>Lag_vs_MS_CompData!C22</f>
        <v>3223</v>
      </c>
      <c r="D22" s="4">
        <f>Lag_vs_MS_CompData!D22</f>
        <v>24162</v>
      </c>
      <c r="E22">
        <f t="shared" si="1"/>
        <v>3222</v>
      </c>
      <c r="F22" s="2">
        <f t="shared" si="0"/>
        <v>13.33498882542836</v>
      </c>
      <c r="G22" s="4">
        <f>Lag_vs_MS_CompData!H22</f>
        <v>27373</v>
      </c>
      <c r="H22" s="4">
        <v>20927</v>
      </c>
      <c r="I22" s="4">
        <f t="shared" si="2"/>
        <v>1.1328946279281515</v>
      </c>
      <c r="J22" s="4">
        <f t="shared" si="3"/>
        <v>0.86611207681483315</v>
      </c>
      <c r="L22" s="3">
        <f t="shared" si="4"/>
        <v>8054</v>
      </c>
      <c r="M22" s="3">
        <f t="shared" si="5"/>
        <v>40</v>
      </c>
      <c r="N22" s="3">
        <f t="shared" si="6"/>
        <v>27373</v>
      </c>
      <c r="O22" s="3">
        <f t="shared" si="7"/>
        <v>20927</v>
      </c>
      <c r="P22" s="3">
        <f t="shared" si="8"/>
        <v>1.3080231280164381</v>
      </c>
    </row>
    <row r="23" spans="1:16" x14ac:dyDescent="0.25">
      <c r="A23">
        <f>Lag_vs_MS_CompData!A23</f>
        <v>8054</v>
      </c>
      <c r="B23" s="4">
        <f>Lag_vs_MS_CompData!B23</f>
        <v>60</v>
      </c>
      <c r="C23" s="4">
        <f>Lag_vs_MS_CompData!C23</f>
        <v>4833</v>
      </c>
      <c r="D23" s="4">
        <f>Lag_vs_MS_CompData!D23</f>
        <v>24162</v>
      </c>
      <c r="E23">
        <f t="shared" si="1"/>
        <v>4832</v>
      </c>
      <c r="F23" s="2">
        <f t="shared" si="0"/>
        <v>19.998344507904974</v>
      </c>
      <c r="G23" s="4">
        <f>Lag_vs_MS_CompData!H23</f>
        <v>28983</v>
      </c>
      <c r="H23" s="4">
        <v>19317</v>
      </c>
      <c r="I23" s="4">
        <f t="shared" si="2"/>
        <v>1.1995281847529178</v>
      </c>
      <c r="J23" s="4">
        <f t="shared" si="3"/>
        <v>0.79947851999006703</v>
      </c>
      <c r="L23" s="3">
        <f t="shared" si="4"/>
        <v>8054</v>
      </c>
      <c r="M23" s="3">
        <f t="shared" si="5"/>
        <v>60</v>
      </c>
      <c r="N23" s="3">
        <f t="shared" si="6"/>
        <v>28983</v>
      </c>
      <c r="O23" s="3">
        <f t="shared" si="7"/>
        <v>19317</v>
      </c>
      <c r="P23" s="3">
        <f t="shared" si="8"/>
        <v>1.5003882590464357</v>
      </c>
    </row>
    <row r="24" spans="1:16" x14ac:dyDescent="0.25">
      <c r="A24">
        <f>Lag_vs_MS_CompData!A24</f>
        <v>8054</v>
      </c>
      <c r="B24" s="4">
        <f>Lag_vs_MS_CompData!B24</f>
        <v>80</v>
      </c>
      <c r="C24" s="4">
        <f>Lag_vs_MS_CompData!C24</f>
        <v>6444</v>
      </c>
      <c r="D24" s="4">
        <f>Lag_vs_MS_CompData!D24</f>
        <v>24162</v>
      </c>
      <c r="E24">
        <f t="shared" si="1"/>
        <v>6443</v>
      </c>
      <c r="F24" s="2">
        <f t="shared" si="0"/>
        <v>26.665838920619155</v>
      </c>
      <c r="G24" s="4">
        <f>Lag_vs_MS_CompData!H24</f>
        <v>30594</v>
      </c>
      <c r="H24" s="4">
        <v>17706</v>
      </c>
      <c r="I24" s="4">
        <f t="shared" si="2"/>
        <v>1.2662031288800597</v>
      </c>
      <c r="J24" s="4">
        <f t="shared" si="3"/>
        <v>0.73280357586292522</v>
      </c>
      <c r="L24" s="3">
        <f t="shared" si="4"/>
        <v>8054</v>
      </c>
      <c r="M24" s="3">
        <f t="shared" si="5"/>
        <v>80</v>
      </c>
      <c r="N24" s="3">
        <f t="shared" si="6"/>
        <v>30594</v>
      </c>
      <c r="O24" s="3">
        <f t="shared" si="7"/>
        <v>17706</v>
      </c>
      <c r="P24" s="3">
        <f t="shared" si="8"/>
        <v>1.7278888512368689</v>
      </c>
    </row>
    <row r="25" spans="1:16" x14ac:dyDescent="0.25">
      <c r="A25">
        <f>Lag_vs_MS_CompData!A25</f>
        <v>8054</v>
      </c>
      <c r="B25" s="4">
        <f>Lag_vs_MS_CompData!B25</f>
        <v>100</v>
      </c>
      <c r="C25" s="4">
        <f>Lag_vs_MS_CompData!C25</f>
        <v>8050</v>
      </c>
      <c r="D25" s="4">
        <f>Lag_vs_MS_CompData!D25</f>
        <v>24162</v>
      </c>
      <c r="E25">
        <f t="shared" si="1"/>
        <v>8054</v>
      </c>
      <c r="F25" s="2">
        <f t="shared" si="0"/>
        <v>33.333333333333329</v>
      </c>
      <c r="G25" s="4">
        <f>Lag_vs_MS_CompData!H25</f>
        <v>32200</v>
      </c>
      <c r="H25" s="4">
        <v>16100</v>
      </c>
      <c r="I25" s="4">
        <f t="shared" si="2"/>
        <v>1.3326711364953232</v>
      </c>
      <c r="J25" s="4">
        <f t="shared" si="3"/>
        <v>0.6663355682476616</v>
      </c>
      <c r="L25" s="3">
        <f t="shared" si="4"/>
        <v>8054</v>
      </c>
      <c r="M25" s="3">
        <f t="shared" si="5"/>
        <v>100</v>
      </c>
      <c r="N25" s="3">
        <f t="shared" si="6"/>
        <v>32200</v>
      </c>
      <c r="O25" s="3">
        <f t="shared" si="7"/>
        <v>16100</v>
      </c>
      <c r="P25" s="3">
        <f t="shared" si="8"/>
        <v>2</v>
      </c>
    </row>
    <row r="26" spans="1:16" x14ac:dyDescent="0.25">
      <c r="A26">
        <f>Lag_vs_MS_CompData!A26</f>
        <v>15835</v>
      </c>
      <c r="B26" s="4">
        <f>Lag_vs_MS_CompData!B26</f>
        <v>0</v>
      </c>
      <c r="C26" s="4">
        <f>Lag_vs_MS_CompData!C26</f>
        <v>0</v>
      </c>
      <c r="D26" s="4">
        <f>Lag_vs_MS_CompData!D26</f>
        <v>47505</v>
      </c>
      <c r="E26">
        <f t="shared" si="1"/>
        <v>0</v>
      </c>
      <c r="F26" s="2">
        <f t="shared" si="0"/>
        <v>0</v>
      </c>
      <c r="G26" s="4">
        <f>Lag_vs_MS_CompData!H26</f>
        <v>47493</v>
      </c>
      <c r="H26" s="4">
        <v>47493</v>
      </c>
      <c r="I26" s="4">
        <f t="shared" si="2"/>
        <v>0.99974739501105148</v>
      </c>
      <c r="J26" s="4">
        <f t="shared" si="3"/>
        <v>0.99974739501105148</v>
      </c>
      <c r="L26" s="3">
        <f t="shared" si="4"/>
        <v>15835</v>
      </c>
      <c r="M26" s="3">
        <f t="shared" si="5"/>
        <v>0</v>
      </c>
      <c r="N26" s="3">
        <f t="shared" si="6"/>
        <v>47493</v>
      </c>
      <c r="O26" s="3">
        <f t="shared" si="7"/>
        <v>47493</v>
      </c>
      <c r="P26" s="3">
        <f t="shared" si="8"/>
        <v>1</v>
      </c>
    </row>
    <row r="27" spans="1:16" x14ac:dyDescent="0.25">
      <c r="A27">
        <f>Lag_vs_MS_CompData!A27</f>
        <v>15835</v>
      </c>
      <c r="B27" s="4">
        <f>Lag_vs_MS_CompData!B27</f>
        <v>20</v>
      </c>
      <c r="C27" s="4">
        <f>Lag_vs_MS_CompData!C27</f>
        <v>5</v>
      </c>
      <c r="D27" s="4">
        <f>Lag_vs_MS_CompData!D27</f>
        <v>47505</v>
      </c>
      <c r="E27">
        <f t="shared" si="1"/>
        <v>3167</v>
      </c>
      <c r="F27" s="2">
        <f t="shared" si="0"/>
        <v>6.666666666666667</v>
      </c>
      <c r="G27" s="4">
        <f>Lag_vs_MS_CompData!H27</f>
        <v>47498</v>
      </c>
      <c r="H27" s="4">
        <v>44325</v>
      </c>
      <c r="I27" s="4">
        <f t="shared" si="2"/>
        <v>0.99985264708978006</v>
      </c>
      <c r="J27" s="4">
        <f t="shared" si="3"/>
        <v>0.93305967792863909</v>
      </c>
      <c r="L27" s="3">
        <f t="shared" si="4"/>
        <v>15835</v>
      </c>
      <c r="M27" s="3">
        <f t="shared" si="5"/>
        <v>20</v>
      </c>
      <c r="N27" s="3">
        <f t="shared" si="6"/>
        <v>47498</v>
      </c>
      <c r="O27" s="3">
        <f t="shared" si="7"/>
        <v>44325</v>
      </c>
      <c r="P27" s="3">
        <f t="shared" si="8"/>
        <v>1.0715848843767626</v>
      </c>
    </row>
    <row r="28" spans="1:16" x14ac:dyDescent="0.25">
      <c r="A28">
        <f>Lag_vs_MS_CompData!A28</f>
        <v>15835</v>
      </c>
      <c r="B28" s="4">
        <f>Lag_vs_MS_CompData!B28</f>
        <v>40</v>
      </c>
      <c r="C28" s="4">
        <f>Lag_vs_MS_CompData!C28</f>
        <v>6335</v>
      </c>
      <c r="D28" s="4">
        <f>Lag_vs_MS_CompData!D28</f>
        <v>47505</v>
      </c>
      <c r="E28">
        <f t="shared" si="1"/>
        <v>6334</v>
      </c>
      <c r="F28" s="2">
        <f t="shared" si="0"/>
        <v>13.333333333333334</v>
      </c>
      <c r="G28" s="4">
        <f>Lag_vs_MS_CompData!H28</f>
        <v>53828</v>
      </c>
      <c r="H28" s="4">
        <v>41158</v>
      </c>
      <c r="I28" s="4">
        <f t="shared" si="2"/>
        <v>1.1331017787601305</v>
      </c>
      <c r="J28" s="4">
        <f t="shared" si="3"/>
        <v>0.86639301126197243</v>
      </c>
      <c r="L28" s="3">
        <f t="shared" si="4"/>
        <v>15835</v>
      </c>
      <c r="M28" s="3">
        <f t="shared" si="5"/>
        <v>40</v>
      </c>
      <c r="N28" s="3">
        <f t="shared" si="6"/>
        <v>53828</v>
      </c>
      <c r="O28" s="3">
        <f t="shared" si="7"/>
        <v>41158</v>
      </c>
      <c r="P28" s="3">
        <f t="shared" si="8"/>
        <v>1.3078380873706206</v>
      </c>
    </row>
    <row r="29" spans="1:16" x14ac:dyDescent="0.25">
      <c r="A29">
        <f>Lag_vs_MS_CompData!A29</f>
        <v>15835</v>
      </c>
      <c r="B29" s="4">
        <f>Lag_vs_MS_CompData!B29</f>
        <v>60</v>
      </c>
      <c r="C29" s="4">
        <f>Lag_vs_MS_CompData!C29</f>
        <v>9502</v>
      </c>
      <c r="D29" s="4">
        <f>Lag_vs_MS_CompData!D29</f>
        <v>47505</v>
      </c>
      <c r="E29">
        <f t="shared" si="1"/>
        <v>9501</v>
      </c>
      <c r="F29" s="2">
        <f t="shared" si="0"/>
        <v>20</v>
      </c>
      <c r="G29" s="4">
        <f>Lag_vs_MS_CompData!H29</f>
        <v>56995</v>
      </c>
      <c r="H29" s="4">
        <v>37991</v>
      </c>
      <c r="I29" s="4">
        <f t="shared" si="2"/>
        <v>1.1997684454267972</v>
      </c>
      <c r="J29" s="4">
        <f t="shared" si="3"/>
        <v>0.79972634459530578</v>
      </c>
      <c r="L29" s="3">
        <f t="shared" si="4"/>
        <v>15835</v>
      </c>
      <c r="M29" s="3">
        <f t="shared" si="5"/>
        <v>60</v>
      </c>
      <c r="N29" s="3">
        <f t="shared" si="6"/>
        <v>56995</v>
      </c>
      <c r="O29" s="3">
        <f t="shared" si="7"/>
        <v>37991</v>
      </c>
      <c r="P29" s="3">
        <f t="shared" si="8"/>
        <v>1.500223737200916</v>
      </c>
    </row>
    <row r="30" spans="1:16" x14ac:dyDescent="0.25">
      <c r="A30">
        <f>Lag_vs_MS_CompData!A30</f>
        <v>15835</v>
      </c>
      <c r="B30" s="4">
        <f>Lag_vs_MS_CompData!B30</f>
        <v>80</v>
      </c>
      <c r="C30" s="4">
        <f>Lag_vs_MS_CompData!C30</f>
        <v>12669</v>
      </c>
      <c r="D30" s="4">
        <f>Lag_vs_MS_CompData!D30</f>
        <v>47505</v>
      </c>
      <c r="E30">
        <f t="shared" si="1"/>
        <v>12668</v>
      </c>
      <c r="F30" s="2">
        <f t="shared" si="0"/>
        <v>26.666666666666668</v>
      </c>
      <c r="G30" s="4">
        <f>Lag_vs_MS_CompData!H30</f>
        <v>60162</v>
      </c>
      <c r="H30" s="4">
        <v>34824</v>
      </c>
      <c r="I30" s="4">
        <f t="shared" si="2"/>
        <v>1.2664351120934638</v>
      </c>
      <c r="J30" s="4">
        <f t="shared" si="3"/>
        <v>0.73305967792863913</v>
      </c>
      <c r="L30" s="3">
        <f t="shared" si="4"/>
        <v>15835</v>
      </c>
      <c r="M30" s="3">
        <f t="shared" si="5"/>
        <v>80</v>
      </c>
      <c r="N30" s="3">
        <f t="shared" si="6"/>
        <v>60162</v>
      </c>
      <c r="O30" s="3">
        <f t="shared" si="7"/>
        <v>34824</v>
      </c>
      <c r="P30" s="3">
        <f t="shared" si="8"/>
        <v>1.7276016540317023</v>
      </c>
    </row>
    <row r="31" spans="1:16" x14ac:dyDescent="0.25">
      <c r="A31">
        <f>Lag_vs_MS_CompData!A31</f>
        <v>15835</v>
      </c>
      <c r="B31" s="4">
        <f>Lag_vs_MS_CompData!B31</f>
        <v>100</v>
      </c>
      <c r="C31" s="4">
        <f>Lag_vs_MS_CompData!C31</f>
        <v>15831</v>
      </c>
      <c r="D31" s="4">
        <f>Lag_vs_MS_CompData!D31</f>
        <v>47505</v>
      </c>
      <c r="E31">
        <f t="shared" si="1"/>
        <v>15835</v>
      </c>
      <c r="F31" s="2">
        <f t="shared" si="0"/>
        <v>33.333333333333329</v>
      </c>
      <c r="G31" s="4">
        <f>Lag_vs_MS_CompData!H31</f>
        <v>63324</v>
      </c>
      <c r="H31" s="4">
        <v>31662</v>
      </c>
      <c r="I31" s="4">
        <f t="shared" si="2"/>
        <v>1.3329965266814019</v>
      </c>
      <c r="J31" s="4">
        <f t="shared" si="3"/>
        <v>0.66649826334070095</v>
      </c>
      <c r="L31" s="3">
        <f t="shared" si="4"/>
        <v>15835</v>
      </c>
      <c r="M31" s="3">
        <f t="shared" si="5"/>
        <v>100</v>
      </c>
      <c r="N31" s="3">
        <f t="shared" si="6"/>
        <v>63324</v>
      </c>
      <c r="O31" s="3">
        <f t="shared" si="7"/>
        <v>31662</v>
      </c>
      <c r="P31" s="3">
        <f t="shared" si="8"/>
        <v>2</v>
      </c>
    </row>
    <row r="32" spans="1:16" x14ac:dyDescent="0.25">
      <c r="A32">
        <f>Lag_vs_MS_CompData!A32</f>
        <v>19172</v>
      </c>
      <c r="B32" s="4">
        <f>Lag_vs_MS_CompData!B32</f>
        <v>0</v>
      </c>
      <c r="C32" s="4">
        <f>Lag_vs_MS_CompData!C32</f>
        <v>0</v>
      </c>
      <c r="D32" s="4">
        <f>Lag_vs_MS_CompData!D32</f>
        <v>57516</v>
      </c>
      <c r="E32">
        <f t="shared" si="1"/>
        <v>0</v>
      </c>
      <c r="F32" s="2">
        <f t="shared" si="0"/>
        <v>0</v>
      </c>
      <c r="G32" s="4">
        <f>Lag_vs_MS_CompData!H32</f>
        <v>57504</v>
      </c>
      <c r="H32" s="4">
        <v>57504</v>
      </c>
      <c r="I32" s="4">
        <f t="shared" si="2"/>
        <v>0.99979136240350508</v>
      </c>
      <c r="J32" s="4">
        <f t="shared" si="3"/>
        <v>0.99979136240350508</v>
      </c>
      <c r="L32" s="3">
        <f t="shared" si="4"/>
        <v>19172</v>
      </c>
      <c r="M32" s="3">
        <f t="shared" si="5"/>
        <v>0</v>
      </c>
      <c r="N32" s="3">
        <f t="shared" si="6"/>
        <v>57504</v>
      </c>
      <c r="O32" s="3">
        <f t="shared" si="7"/>
        <v>57504</v>
      </c>
      <c r="P32" s="3">
        <f t="shared" si="8"/>
        <v>1</v>
      </c>
    </row>
    <row r="33" spans="1:16" x14ac:dyDescent="0.25">
      <c r="A33">
        <f>Lag_vs_MS_CompData!A33</f>
        <v>19172</v>
      </c>
      <c r="B33" s="4">
        <f>Lag_vs_MS_CompData!B33</f>
        <v>20</v>
      </c>
      <c r="C33" s="4">
        <f>Lag_vs_MS_CompData!C33</f>
        <v>5</v>
      </c>
      <c r="D33" s="4">
        <f>Lag_vs_MS_CompData!D33</f>
        <v>57516</v>
      </c>
      <c r="E33">
        <f t="shared" si="1"/>
        <v>3834</v>
      </c>
      <c r="F33" s="2">
        <f t="shared" si="0"/>
        <v>6.6659712080116842</v>
      </c>
      <c r="G33" s="4">
        <f>Lag_vs_MS_CompData!H33</f>
        <v>57509</v>
      </c>
      <c r="H33" s="4">
        <v>53669</v>
      </c>
      <c r="I33" s="4">
        <f t="shared" si="2"/>
        <v>0.99987829473537804</v>
      </c>
      <c r="J33" s="4">
        <f t="shared" si="3"/>
        <v>0.93311426385701368</v>
      </c>
      <c r="L33" s="3">
        <f t="shared" si="4"/>
        <v>19172</v>
      </c>
      <c r="M33" s="3">
        <f t="shared" si="5"/>
        <v>20</v>
      </c>
      <c r="N33" s="3">
        <f t="shared" si="6"/>
        <v>57509</v>
      </c>
      <c r="O33" s="3">
        <f t="shared" si="7"/>
        <v>53669</v>
      </c>
      <c r="P33" s="3">
        <f t="shared" si="8"/>
        <v>1.0715496841752221</v>
      </c>
    </row>
    <row r="34" spans="1:16" x14ac:dyDescent="0.25">
      <c r="A34">
        <f>Lag_vs_MS_CompData!A34</f>
        <v>19172</v>
      </c>
      <c r="B34" s="4">
        <f>Lag_vs_MS_CompData!B34</f>
        <v>40</v>
      </c>
      <c r="C34" s="4">
        <f>Lag_vs_MS_CompData!C34</f>
        <v>7670</v>
      </c>
      <c r="D34" s="4">
        <f>Lag_vs_MS_CompData!D34</f>
        <v>57516</v>
      </c>
      <c r="E34">
        <f t="shared" si="1"/>
        <v>7669</v>
      </c>
      <c r="F34" s="2">
        <f t="shared" si="0"/>
        <v>13.333681062660824</v>
      </c>
      <c r="G34" s="4">
        <f>Lag_vs_MS_CompData!H34</f>
        <v>65174</v>
      </c>
      <c r="H34" s="4">
        <v>49834</v>
      </c>
      <c r="I34" s="4">
        <f t="shared" si="2"/>
        <v>1.1331455594964879</v>
      </c>
      <c r="J34" s="4">
        <f t="shared" si="3"/>
        <v>0.86643716531052228</v>
      </c>
      <c r="L34" s="3">
        <f t="shared" si="4"/>
        <v>19172</v>
      </c>
      <c r="M34" s="3">
        <f t="shared" si="5"/>
        <v>40</v>
      </c>
      <c r="N34" s="3">
        <f t="shared" si="6"/>
        <v>65174</v>
      </c>
      <c r="O34" s="3">
        <f t="shared" si="7"/>
        <v>49834</v>
      </c>
      <c r="P34" s="3">
        <f t="shared" si="8"/>
        <v>1.3078219689368704</v>
      </c>
    </row>
    <row r="35" spans="1:16" x14ac:dyDescent="0.25">
      <c r="A35">
        <f>Lag_vs_MS_CompData!A35</f>
        <v>19172</v>
      </c>
      <c r="B35" s="4">
        <f>Lag_vs_MS_CompData!B35</f>
        <v>60</v>
      </c>
      <c r="C35" s="4">
        <f>Lag_vs_MS_CompData!C35</f>
        <v>11504</v>
      </c>
      <c r="D35" s="4">
        <f>Lag_vs_MS_CompData!D35</f>
        <v>57516</v>
      </c>
      <c r="E35">
        <f t="shared" si="1"/>
        <v>11503</v>
      </c>
      <c r="F35" s="2">
        <f t="shared" si="0"/>
        <v>19.999652270672506</v>
      </c>
      <c r="G35" s="4">
        <f>Lag_vs_MS_CompData!H35</f>
        <v>69008</v>
      </c>
      <c r="H35" s="4">
        <v>46000</v>
      </c>
      <c r="I35" s="4">
        <f t="shared" si="2"/>
        <v>1.1998052715766048</v>
      </c>
      <c r="J35" s="4">
        <f t="shared" si="3"/>
        <v>0.7997774532304055</v>
      </c>
      <c r="L35" s="3">
        <f t="shared" si="4"/>
        <v>19172</v>
      </c>
      <c r="M35" s="3">
        <f t="shared" si="5"/>
        <v>60</v>
      </c>
      <c r="N35" s="3">
        <f t="shared" si="6"/>
        <v>69008</v>
      </c>
      <c r="O35" s="3">
        <f t="shared" si="7"/>
        <v>46000</v>
      </c>
      <c r="P35" s="3">
        <f t="shared" si="8"/>
        <v>1.5001739130434784</v>
      </c>
    </row>
    <row r="36" spans="1:16" x14ac:dyDescent="0.25">
      <c r="A36">
        <f>Lag_vs_MS_CompData!A36</f>
        <v>19172</v>
      </c>
      <c r="B36" s="4">
        <f>Lag_vs_MS_CompData!B36</f>
        <v>80</v>
      </c>
      <c r="C36" s="4">
        <f>Lag_vs_MS_CompData!C36</f>
        <v>15339</v>
      </c>
      <c r="D36" s="4">
        <f>Lag_vs_MS_CompData!D36</f>
        <v>57516</v>
      </c>
      <c r="E36">
        <f t="shared" si="1"/>
        <v>15338</v>
      </c>
      <c r="F36" s="2">
        <f t="shared" si="0"/>
        <v>26.667362125321649</v>
      </c>
      <c r="G36" s="4">
        <f>Lag_vs_MS_CompData!H36</f>
        <v>72843</v>
      </c>
      <c r="H36" s="4">
        <v>42165</v>
      </c>
      <c r="I36" s="4">
        <f t="shared" si="2"/>
        <v>1.2664823701230963</v>
      </c>
      <c r="J36" s="4">
        <f t="shared" si="3"/>
        <v>0.73310035468391399</v>
      </c>
      <c r="L36" s="3">
        <f t="shared" si="4"/>
        <v>19172</v>
      </c>
      <c r="M36" s="3">
        <f t="shared" si="5"/>
        <v>80</v>
      </c>
      <c r="N36" s="3">
        <f t="shared" si="6"/>
        <v>72843</v>
      </c>
      <c r="O36" s="3">
        <f t="shared" si="7"/>
        <v>42165</v>
      </c>
      <c r="P36" s="3">
        <f t="shared" si="8"/>
        <v>1.727570259694059</v>
      </c>
    </row>
    <row r="37" spans="1:16" x14ac:dyDescent="0.25">
      <c r="A37">
        <f>Lag_vs_MS_CompData!A37</f>
        <v>19172</v>
      </c>
      <c r="B37" s="4">
        <f>Lag_vs_MS_CompData!B37</f>
        <v>100</v>
      </c>
      <c r="C37" s="4">
        <f>Lag_vs_MS_CompData!C37</f>
        <v>19168</v>
      </c>
      <c r="D37" s="4">
        <f>Lag_vs_MS_CompData!D37</f>
        <v>57516</v>
      </c>
      <c r="E37">
        <f t="shared" si="1"/>
        <v>19172</v>
      </c>
      <c r="F37" s="2">
        <f t="shared" si="0"/>
        <v>33.333333333333329</v>
      </c>
      <c r="G37" s="4">
        <f>Lag_vs_MS_CompData!H37</f>
        <v>76672</v>
      </c>
      <c r="H37" s="4">
        <v>38336</v>
      </c>
      <c r="I37" s="4">
        <f t="shared" si="2"/>
        <v>1.3330551498713401</v>
      </c>
      <c r="J37" s="4">
        <f t="shared" si="3"/>
        <v>0.66652757493567005</v>
      </c>
      <c r="L37" s="3">
        <f t="shared" si="4"/>
        <v>19172</v>
      </c>
      <c r="M37" s="3">
        <f t="shared" si="5"/>
        <v>100</v>
      </c>
      <c r="N37" s="3">
        <f t="shared" si="6"/>
        <v>76672</v>
      </c>
      <c r="O37" s="3">
        <f t="shared" si="7"/>
        <v>38336</v>
      </c>
      <c r="P37" s="3">
        <f t="shared" si="8"/>
        <v>2</v>
      </c>
    </row>
    <row r="38" spans="1:16" x14ac:dyDescent="0.25">
      <c r="A38">
        <f>Lag_vs_MS_CompData!A38</f>
        <v>23616</v>
      </c>
      <c r="B38" s="4">
        <f>Lag_vs_MS_CompData!B38</f>
        <v>0</v>
      </c>
      <c r="C38" s="4">
        <f>Lag_vs_MS_CompData!C38</f>
        <v>0</v>
      </c>
      <c r="D38" s="4">
        <f>Lag_vs_MS_CompData!D38</f>
        <v>70848</v>
      </c>
      <c r="E38">
        <f t="shared" si="1"/>
        <v>0</v>
      </c>
      <c r="F38" s="2">
        <f t="shared" si="0"/>
        <v>0</v>
      </c>
      <c r="G38" s="4">
        <f>Lag_vs_MS_CompData!H38</f>
        <v>70836</v>
      </c>
      <c r="H38" s="4">
        <v>70836</v>
      </c>
      <c r="I38" s="4">
        <f t="shared" si="2"/>
        <v>0.99983062330623307</v>
      </c>
      <c r="J38" s="4">
        <f t="shared" si="3"/>
        <v>0.99983062330623307</v>
      </c>
      <c r="L38" s="3">
        <f t="shared" si="4"/>
        <v>23616</v>
      </c>
      <c r="M38" s="3">
        <f t="shared" si="5"/>
        <v>0</v>
      </c>
      <c r="N38" s="3">
        <f t="shared" si="6"/>
        <v>70836</v>
      </c>
      <c r="O38" s="3">
        <f t="shared" si="7"/>
        <v>70836</v>
      </c>
      <c r="P38" s="3">
        <f t="shared" si="8"/>
        <v>1</v>
      </c>
    </row>
    <row r="39" spans="1:16" x14ac:dyDescent="0.25">
      <c r="A39">
        <f>Lag_vs_MS_CompData!A39</f>
        <v>23616</v>
      </c>
      <c r="B39" s="4">
        <f>Lag_vs_MS_CompData!B39</f>
        <v>20</v>
      </c>
      <c r="C39" s="4">
        <f>Lag_vs_MS_CompData!C39</f>
        <v>5</v>
      </c>
      <c r="D39" s="4">
        <f>Lag_vs_MS_CompData!D39</f>
        <v>70848</v>
      </c>
      <c r="E39">
        <f t="shared" si="1"/>
        <v>4723</v>
      </c>
      <c r="F39" s="2">
        <f t="shared" si="0"/>
        <v>6.6663843721770544</v>
      </c>
      <c r="G39" s="4">
        <f>Lag_vs_MS_CompData!H39</f>
        <v>70841</v>
      </c>
      <c r="H39" s="4">
        <v>66112</v>
      </c>
      <c r="I39" s="4">
        <f t="shared" si="2"/>
        <v>0.99990119692863599</v>
      </c>
      <c r="J39" s="4">
        <f t="shared" si="3"/>
        <v>0.93315266485998194</v>
      </c>
      <c r="L39" s="3">
        <f t="shared" si="4"/>
        <v>23616</v>
      </c>
      <c r="M39" s="3">
        <f t="shared" si="5"/>
        <v>20</v>
      </c>
      <c r="N39" s="3">
        <f t="shared" si="6"/>
        <v>70841</v>
      </c>
      <c r="O39" s="3">
        <f t="shared" si="7"/>
        <v>66112</v>
      </c>
      <c r="P39" s="3">
        <f t="shared" si="8"/>
        <v>1.0715301306873184</v>
      </c>
    </row>
    <row r="40" spans="1:16" x14ac:dyDescent="0.25">
      <c r="A40">
        <f>Lag_vs_MS_CompData!A40</f>
        <v>23616</v>
      </c>
      <c r="B40" s="4">
        <f>Lag_vs_MS_CompData!B40</f>
        <v>40</v>
      </c>
      <c r="C40" s="4">
        <f>Lag_vs_MS_CompData!C40</f>
        <v>9447</v>
      </c>
      <c r="D40" s="4">
        <f>Lag_vs_MS_CompData!D40</f>
        <v>70848</v>
      </c>
      <c r="E40">
        <f t="shared" si="1"/>
        <v>9446</v>
      </c>
      <c r="F40" s="2">
        <f t="shared" si="0"/>
        <v>13.332768744354109</v>
      </c>
      <c r="G40" s="4">
        <f>Lag_vs_MS_CompData!H40</f>
        <v>80283</v>
      </c>
      <c r="H40" s="4">
        <v>61389</v>
      </c>
      <c r="I40" s="4">
        <f t="shared" si="2"/>
        <v>1.1331724254742548</v>
      </c>
      <c r="J40" s="4">
        <f t="shared" si="3"/>
        <v>0.86648882113821135</v>
      </c>
      <c r="L40" s="3">
        <f t="shared" si="4"/>
        <v>23616</v>
      </c>
      <c r="M40" s="3">
        <f t="shared" si="5"/>
        <v>40</v>
      </c>
      <c r="N40" s="3">
        <f t="shared" si="6"/>
        <v>80283</v>
      </c>
      <c r="O40" s="3">
        <f t="shared" si="7"/>
        <v>61389</v>
      </c>
      <c r="P40" s="3">
        <f t="shared" si="8"/>
        <v>1.3077750085520208</v>
      </c>
    </row>
    <row r="41" spans="1:16" x14ac:dyDescent="0.25">
      <c r="A41">
        <f>Lag_vs_MS_CompData!A41</f>
        <v>23616</v>
      </c>
      <c r="B41" s="4">
        <f>Lag_vs_MS_CompData!B41</f>
        <v>60</v>
      </c>
      <c r="C41" s="4">
        <f>Lag_vs_MS_CompData!C41</f>
        <v>14171</v>
      </c>
      <c r="D41" s="4">
        <f>Lag_vs_MS_CompData!D41</f>
        <v>70848</v>
      </c>
      <c r="E41">
        <f t="shared" si="1"/>
        <v>14170</v>
      </c>
      <c r="F41" s="2">
        <f t="shared" si="0"/>
        <v>20.000564588979223</v>
      </c>
      <c r="G41" s="4">
        <f>Lag_vs_MS_CompData!H41</f>
        <v>85007</v>
      </c>
      <c r="H41" s="4">
        <v>56665</v>
      </c>
      <c r="I41" s="4">
        <f t="shared" si="2"/>
        <v>1.1998503839205059</v>
      </c>
      <c r="J41" s="4">
        <f t="shared" si="3"/>
        <v>0.79981086269196022</v>
      </c>
      <c r="L41" s="3">
        <f t="shared" si="4"/>
        <v>23616</v>
      </c>
      <c r="M41" s="3">
        <f t="shared" si="5"/>
        <v>60</v>
      </c>
      <c r="N41" s="3">
        <f t="shared" si="6"/>
        <v>85007</v>
      </c>
      <c r="O41" s="3">
        <f t="shared" si="7"/>
        <v>56665</v>
      </c>
      <c r="P41" s="3">
        <f t="shared" si="8"/>
        <v>1.5001676519897644</v>
      </c>
    </row>
    <row r="42" spans="1:16" x14ac:dyDescent="0.25">
      <c r="A42">
        <f>Lag_vs_MS_CompData!A42</f>
        <v>23616</v>
      </c>
      <c r="B42" s="4">
        <f>Lag_vs_MS_CompData!B42</f>
        <v>80</v>
      </c>
      <c r="C42" s="4">
        <f>Lag_vs_MS_CompData!C42</f>
        <v>18894</v>
      </c>
      <c r="D42" s="4">
        <f>Lag_vs_MS_CompData!D42</f>
        <v>70848</v>
      </c>
      <c r="E42">
        <f t="shared" si="1"/>
        <v>18893</v>
      </c>
      <c r="F42" s="2">
        <f t="shared" si="0"/>
        <v>26.66694896115628</v>
      </c>
      <c r="G42" s="4">
        <f>Lag_vs_MS_CompData!H42</f>
        <v>89730</v>
      </c>
      <c r="H42" s="4">
        <v>51942</v>
      </c>
      <c r="I42" s="4">
        <f t="shared" si="2"/>
        <v>1.2665142276422765</v>
      </c>
      <c r="J42" s="4">
        <f t="shared" si="3"/>
        <v>0.73314701897018975</v>
      </c>
      <c r="L42" s="3">
        <f t="shared" si="4"/>
        <v>23616</v>
      </c>
      <c r="M42" s="3">
        <f t="shared" si="5"/>
        <v>80</v>
      </c>
      <c r="N42" s="3">
        <f t="shared" si="6"/>
        <v>89730</v>
      </c>
      <c r="O42" s="3">
        <f t="shared" si="7"/>
        <v>51942</v>
      </c>
      <c r="P42" s="3">
        <f t="shared" si="8"/>
        <v>1.7275037541873628</v>
      </c>
    </row>
    <row r="43" spans="1:16" x14ac:dyDescent="0.25">
      <c r="A43">
        <f>Lag_vs_MS_CompData!A43</f>
        <v>23616</v>
      </c>
      <c r="B43" s="4">
        <f>Lag_vs_MS_CompData!B43</f>
        <v>100</v>
      </c>
      <c r="C43" s="4">
        <f>Lag_vs_MS_CompData!C43</f>
        <v>23612</v>
      </c>
      <c r="D43" s="4">
        <f>Lag_vs_MS_CompData!D43</f>
        <v>70848</v>
      </c>
      <c r="E43">
        <f t="shared" si="1"/>
        <v>23616</v>
      </c>
      <c r="F43" s="2">
        <f t="shared" si="0"/>
        <v>33.333333333333329</v>
      </c>
      <c r="G43" s="4">
        <f>Lag_vs_MS_CompData!H43</f>
        <v>94448</v>
      </c>
      <c r="H43" s="4">
        <v>47224</v>
      </c>
      <c r="I43" s="4">
        <f t="shared" si="2"/>
        <v>1.3331074977416442</v>
      </c>
      <c r="J43" s="4">
        <f t="shared" si="3"/>
        <v>0.66655374887082208</v>
      </c>
      <c r="L43" s="3">
        <f t="shared" si="4"/>
        <v>23616</v>
      </c>
      <c r="M43" s="3">
        <f t="shared" si="5"/>
        <v>100</v>
      </c>
      <c r="N43" s="3">
        <f t="shared" si="6"/>
        <v>94448</v>
      </c>
      <c r="O43" s="3">
        <f t="shared" si="7"/>
        <v>47224</v>
      </c>
      <c r="P43" s="3">
        <f t="shared" si="8"/>
        <v>2</v>
      </c>
    </row>
    <row r="44" spans="1:16" x14ac:dyDescent="0.25">
      <c r="A44">
        <f>Lag_vs_MS_CompData!A44</f>
        <v>29499</v>
      </c>
      <c r="B44" s="4">
        <f>Lag_vs_MS_CompData!B44</f>
        <v>20</v>
      </c>
      <c r="C44" s="4">
        <f>Lag_vs_MS_CompData!C44</f>
        <v>5</v>
      </c>
      <c r="D44" s="4">
        <f>Lag_vs_MS_CompData!D44</f>
        <v>88497</v>
      </c>
      <c r="E44">
        <f t="shared" si="1"/>
        <v>5900</v>
      </c>
      <c r="F44" s="2">
        <f t="shared" si="0"/>
        <v>6.6668926630281247</v>
      </c>
      <c r="G44" s="4">
        <f>Lag_vs_MS_CompData!H44</f>
        <v>88490</v>
      </c>
      <c r="H44" s="4">
        <v>112602</v>
      </c>
      <c r="I44" s="4">
        <f t="shared" si="2"/>
        <v>0.99992090127348954</v>
      </c>
      <c r="J44" s="4">
        <f t="shared" si="3"/>
        <v>1.2723821146479541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zoomScaleNormal="100" workbookViewId="0">
      <selection activeCell="Y12" sqref="Y12"/>
    </sheetView>
  </sheetViews>
  <sheetFormatPr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s="4" t="str">
        <f>Lag_vs_MS_CompData!E1</f>
        <v xml:space="preserve"> NoBars</v>
      </c>
      <c r="F1" s="4" t="str">
        <f>Lag_vs_MS_CompData!J1</f>
        <v>Lag NNZ</v>
      </c>
      <c r="G1" s="4" t="str">
        <f>Lag_vs_MS_CompData!K1</f>
        <v xml:space="preserve"> MSE NNZ</v>
      </c>
    </row>
    <row r="2" spans="1:12" x14ac:dyDescent="0.25">
      <c r="A2">
        <f>Lag_vs_MS_CompData!A2</f>
        <v>980</v>
      </c>
      <c r="B2" s="4">
        <f>Lag_vs_MS_CompData!B2</f>
        <v>0</v>
      </c>
      <c r="C2" s="4">
        <f>Lag_vs_MS_CompData!C2</f>
        <v>0</v>
      </c>
      <c r="D2" s="4">
        <f>Lag_vs_MS_CompData!D2</f>
        <v>2940</v>
      </c>
      <c r="E2" s="4">
        <f>Lag_vs_MS_CompData!E2</f>
        <v>6533</v>
      </c>
      <c r="F2" s="4">
        <f>Lag_vs_MS_CompData!J2</f>
        <v>90885</v>
      </c>
      <c r="G2" s="4">
        <f>Lag_vs_MS_CompData!K2</f>
        <v>90885</v>
      </c>
      <c r="H2">
        <v>0</v>
      </c>
      <c r="I2" s="3">
        <f t="shared" ref="I2:I43" si="0">A2</f>
        <v>980</v>
      </c>
      <c r="J2" s="3">
        <f t="shared" ref="J2:J43" si="1">B2</f>
        <v>0</v>
      </c>
      <c r="K2" s="3">
        <f>F2</f>
        <v>90885</v>
      </c>
      <c r="L2" s="3">
        <f>G2</f>
        <v>90885</v>
      </c>
    </row>
    <row r="3" spans="1:12" x14ac:dyDescent="0.25">
      <c r="A3">
        <f>Lag_vs_MS_CompData!A3</f>
        <v>980</v>
      </c>
      <c r="B3" s="4">
        <f>Lag_vs_MS_CompData!B3</f>
        <v>20</v>
      </c>
      <c r="C3" s="4">
        <f>Lag_vs_MS_CompData!C3</f>
        <v>5</v>
      </c>
      <c r="D3" s="4">
        <f>Lag_vs_MS_CompData!D3</f>
        <v>2940</v>
      </c>
      <c r="E3" s="4">
        <f>Lag_vs_MS_CompData!E3</f>
        <v>6533</v>
      </c>
      <c r="F3" s="4">
        <f>Lag_vs_MS_CompData!J3</f>
        <v>90915</v>
      </c>
      <c r="G3" s="4">
        <f>Lag_vs_MS_CompData!K3</f>
        <v>90757</v>
      </c>
      <c r="I3" s="3">
        <f t="shared" si="0"/>
        <v>980</v>
      </c>
      <c r="J3" s="3">
        <f t="shared" si="1"/>
        <v>20</v>
      </c>
      <c r="K3" s="3">
        <f t="shared" ref="K3:L43" si="2">F3</f>
        <v>90915</v>
      </c>
      <c r="L3" s="3">
        <f t="shared" si="2"/>
        <v>90757</v>
      </c>
    </row>
    <row r="4" spans="1:12" x14ac:dyDescent="0.25">
      <c r="A4">
        <f>Lag_vs_MS_CompData!A4</f>
        <v>980</v>
      </c>
      <c r="B4" s="4">
        <f>Lag_vs_MS_CompData!B4</f>
        <v>40</v>
      </c>
      <c r="C4" s="4">
        <f>Lag_vs_MS_CompData!C4</f>
        <v>393</v>
      </c>
      <c r="D4" s="4">
        <f>Lag_vs_MS_CompData!D4</f>
        <v>2940</v>
      </c>
      <c r="E4" s="4">
        <f>Lag_vs_MS_CompData!E4</f>
        <v>6533</v>
      </c>
      <c r="F4" s="4">
        <f>Lag_vs_MS_CompData!J4</f>
        <v>93239</v>
      </c>
      <c r="G4" s="4">
        <f>Lag_vs_MS_CompData!K4</f>
        <v>76928</v>
      </c>
      <c r="I4" s="3">
        <f t="shared" si="0"/>
        <v>980</v>
      </c>
      <c r="J4" s="3">
        <f t="shared" si="1"/>
        <v>40</v>
      </c>
      <c r="K4" s="3">
        <f t="shared" si="2"/>
        <v>93239</v>
      </c>
      <c r="L4" s="3">
        <f t="shared" si="2"/>
        <v>76928</v>
      </c>
    </row>
    <row r="5" spans="1:12" x14ac:dyDescent="0.25">
      <c r="A5">
        <f>Lag_vs_MS_CompData!A5</f>
        <v>980</v>
      </c>
      <c r="B5" s="4">
        <f>Lag_vs_MS_CompData!B5</f>
        <v>60</v>
      </c>
      <c r="C5" s="4">
        <f>Lag_vs_MS_CompData!C5</f>
        <v>589</v>
      </c>
      <c r="D5" s="4">
        <f>Lag_vs_MS_CompData!D5</f>
        <v>2940</v>
      </c>
      <c r="E5" s="4">
        <f>Lag_vs_MS_CompData!E5</f>
        <v>6533</v>
      </c>
      <c r="F5" s="4">
        <f>Lag_vs_MS_CompData!J5</f>
        <v>94349</v>
      </c>
      <c r="G5" s="4">
        <f>Lag_vs_MS_CompData!K5</f>
        <v>68775</v>
      </c>
      <c r="I5" s="3">
        <f t="shared" si="0"/>
        <v>980</v>
      </c>
      <c r="J5" s="3">
        <f t="shared" si="1"/>
        <v>60</v>
      </c>
      <c r="K5" s="3">
        <f t="shared" si="2"/>
        <v>94349</v>
      </c>
      <c r="L5" s="3">
        <f t="shared" si="2"/>
        <v>68775</v>
      </c>
    </row>
    <row r="6" spans="1:12" x14ac:dyDescent="0.25">
      <c r="A6">
        <f>Lag_vs_MS_CompData!A6</f>
        <v>980</v>
      </c>
      <c r="B6" s="4">
        <f>Lag_vs_MS_CompData!B6</f>
        <v>80</v>
      </c>
      <c r="C6" s="4">
        <f>Lag_vs_MS_CompData!C6</f>
        <v>785</v>
      </c>
      <c r="D6" s="4">
        <f>Lag_vs_MS_CompData!D6</f>
        <v>2940</v>
      </c>
      <c r="E6" s="4">
        <f>Lag_vs_MS_CompData!E6</f>
        <v>6533</v>
      </c>
      <c r="F6" s="4">
        <f>Lag_vs_MS_CompData!J6</f>
        <v>95525</v>
      </c>
      <c r="G6" s="4">
        <f>Lag_vs_MS_CompData!K6</f>
        <v>62094</v>
      </c>
      <c r="I6" s="3">
        <f t="shared" si="0"/>
        <v>980</v>
      </c>
      <c r="J6" s="3">
        <f t="shared" si="1"/>
        <v>80</v>
      </c>
      <c r="K6" s="3">
        <f t="shared" si="2"/>
        <v>95525</v>
      </c>
      <c r="L6" s="3">
        <f t="shared" si="2"/>
        <v>62094</v>
      </c>
    </row>
    <row r="7" spans="1:12" x14ac:dyDescent="0.25">
      <c r="A7">
        <f>Lag_vs_MS_CompData!A7</f>
        <v>980</v>
      </c>
      <c r="B7" s="4">
        <f>Lag_vs_MS_CompData!B7</f>
        <v>100</v>
      </c>
      <c r="C7" s="4">
        <f>Lag_vs_MS_CompData!C7</f>
        <v>976</v>
      </c>
      <c r="D7" s="4">
        <f>Lag_vs_MS_CompData!D7</f>
        <v>2940</v>
      </c>
      <c r="E7" s="4">
        <f>Lag_vs_MS_CompData!E7</f>
        <v>6533</v>
      </c>
      <c r="F7" s="4">
        <f>Lag_vs_MS_CompData!J7</f>
        <v>96671</v>
      </c>
      <c r="G7" s="4">
        <f>Lag_vs_MS_CompData!K7</f>
        <v>55600</v>
      </c>
      <c r="I7" s="3">
        <f t="shared" si="0"/>
        <v>980</v>
      </c>
      <c r="J7" s="3">
        <f t="shared" si="1"/>
        <v>100</v>
      </c>
      <c r="K7" s="3">
        <f t="shared" si="2"/>
        <v>96671</v>
      </c>
      <c r="L7" s="3">
        <f t="shared" si="2"/>
        <v>55600</v>
      </c>
    </row>
    <row r="8" spans="1:12" x14ac:dyDescent="0.25">
      <c r="A8">
        <f>Lag_vs_MS_CompData!A8</f>
        <v>2363</v>
      </c>
      <c r="B8" s="4">
        <f>Lag_vs_MS_CompData!B8</f>
        <v>0</v>
      </c>
      <c r="C8" s="4">
        <f>Lag_vs_MS_CompData!C8</f>
        <v>0</v>
      </c>
      <c r="D8" s="4">
        <f>Lag_vs_MS_CompData!D8</f>
        <v>7089</v>
      </c>
      <c r="E8" s="4">
        <f>Lag_vs_MS_CompData!E8</f>
        <v>15985</v>
      </c>
      <c r="F8" s="4">
        <f>Lag_vs_MS_CompData!J8</f>
        <v>209210</v>
      </c>
      <c r="G8" s="4">
        <f>Lag_vs_MS_CompData!K8</f>
        <v>209210</v>
      </c>
      <c r="I8" s="3">
        <f t="shared" si="0"/>
        <v>2363</v>
      </c>
      <c r="J8" s="3">
        <f t="shared" si="1"/>
        <v>0</v>
      </c>
      <c r="K8" s="3">
        <f t="shared" si="2"/>
        <v>209210</v>
      </c>
      <c r="L8" s="3">
        <f t="shared" si="2"/>
        <v>209210</v>
      </c>
    </row>
    <row r="9" spans="1:12" x14ac:dyDescent="0.25">
      <c r="A9">
        <f>Lag_vs_MS_CompData!A9</f>
        <v>2363</v>
      </c>
      <c r="B9" s="4">
        <f>Lag_vs_MS_CompData!B9</f>
        <v>20</v>
      </c>
      <c r="C9" s="4">
        <f>Lag_vs_MS_CompData!C9</f>
        <v>5</v>
      </c>
      <c r="D9" s="4">
        <f>Lag_vs_MS_CompData!D9</f>
        <v>7089</v>
      </c>
      <c r="E9" s="4">
        <f>Lag_vs_MS_CompData!E9</f>
        <v>15985</v>
      </c>
      <c r="F9" s="4">
        <f>Lag_vs_MS_CompData!J9</f>
        <v>209240</v>
      </c>
      <c r="G9" s="4">
        <f>Lag_vs_MS_CompData!K9</f>
        <v>209110</v>
      </c>
      <c r="I9" s="3">
        <f t="shared" si="0"/>
        <v>2363</v>
      </c>
      <c r="J9" s="3">
        <f t="shared" si="1"/>
        <v>20</v>
      </c>
      <c r="K9" s="3">
        <f t="shared" si="2"/>
        <v>209240</v>
      </c>
      <c r="L9" s="3">
        <f t="shared" si="2"/>
        <v>209110</v>
      </c>
    </row>
    <row r="10" spans="1:12" x14ac:dyDescent="0.25">
      <c r="A10">
        <f>Lag_vs_MS_CompData!A10</f>
        <v>2363</v>
      </c>
      <c r="B10" s="4">
        <f>Lag_vs_MS_CompData!B10</f>
        <v>40</v>
      </c>
      <c r="C10" s="4">
        <f>Lag_vs_MS_CompData!C10</f>
        <v>946</v>
      </c>
      <c r="D10" s="4">
        <f>Lag_vs_MS_CompData!D10</f>
        <v>7089</v>
      </c>
      <c r="E10" s="4">
        <f>Lag_vs_MS_CompData!E10</f>
        <v>15985</v>
      </c>
      <c r="F10" s="4">
        <f>Lag_vs_MS_CompData!J10</f>
        <v>214882</v>
      </c>
      <c r="G10" s="4">
        <f>Lag_vs_MS_CompData!K10</f>
        <v>181203</v>
      </c>
      <c r="I10" s="3">
        <f t="shared" si="0"/>
        <v>2363</v>
      </c>
      <c r="J10" s="3">
        <f t="shared" si="1"/>
        <v>40</v>
      </c>
      <c r="K10" s="3">
        <f t="shared" si="2"/>
        <v>214882</v>
      </c>
      <c r="L10" s="3">
        <f t="shared" si="2"/>
        <v>181203</v>
      </c>
    </row>
    <row r="11" spans="1:12" x14ac:dyDescent="0.25">
      <c r="A11">
        <f>Lag_vs_MS_CompData!A11</f>
        <v>2363</v>
      </c>
      <c r="B11" s="4">
        <f>Lag_vs_MS_CompData!B11</f>
        <v>60</v>
      </c>
      <c r="C11" s="4">
        <f>Lag_vs_MS_CompData!C11</f>
        <v>1419</v>
      </c>
      <c r="D11" s="4">
        <f>Lag_vs_MS_CompData!D11</f>
        <v>7089</v>
      </c>
      <c r="E11" s="4">
        <f>Lag_vs_MS_CompData!E11</f>
        <v>15985</v>
      </c>
      <c r="F11" s="4">
        <f>Lag_vs_MS_CompData!J11</f>
        <v>217634</v>
      </c>
      <c r="G11" s="4">
        <f>Lag_vs_MS_CompData!K11</f>
        <v>165079</v>
      </c>
      <c r="I11" s="3">
        <f t="shared" si="0"/>
        <v>2363</v>
      </c>
      <c r="J11" s="3">
        <f t="shared" si="1"/>
        <v>60</v>
      </c>
      <c r="K11" s="3">
        <f t="shared" si="2"/>
        <v>217634</v>
      </c>
      <c r="L11" s="3">
        <f t="shared" si="2"/>
        <v>165079</v>
      </c>
    </row>
    <row r="12" spans="1:12" x14ac:dyDescent="0.25">
      <c r="A12">
        <f>Lag_vs_MS_CompData!A12</f>
        <v>2363</v>
      </c>
      <c r="B12" s="4">
        <f>Lag_vs_MS_CompData!B12</f>
        <v>80</v>
      </c>
      <c r="C12" s="4">
        <f>Lag_vs_MS_CompData!C12</f>
        <v>1891</v>
      </c>
      <c r="D12" s="4">
        <f>Lag_vs_MS_CompData!D12</f>
        <v>7089</v>
      </c>
      <c r="E12" s="4">
        <f>Lag_vs_MS_CompData!E12</f>
        <v>15985</v>
      </c>
      <c r="F12" s="4">
        <f>Lag_vs_MS_CompData!J12</f>
        <v>220466</v>
      </c>
      <c r="G12" s="4">
        <f>Lag_vs_MS_CompData!K12</f>
        <v>151026</v>
      </c>
      <c r="I12" s="3">
        <f t="shared" si="0"/>
        <v>2363</v>
      </c>
      <c r="J12" s="3">
        <f t="shared" si="1"/>
        <v>80</v>
      </c>
      <c r="K12" s="3">
        <f t="shared" si="2"/>
        <v>220466</v>
      </c>
      <c r="L12" s="3">
        <f t="shared" si="2"/>
        <v>151026</v>
      </c>
    </row>
    <row r="13" spans="1:12" x14ac:dyDescent="0.25">
      <c r="A13">
        <f>Lag_vs_MS_CompData!A13</f>
        <v>2363</v>
      </c>
      <c r="B13" s="4">
        <f>Lag_vs_MS_CompData!B13</f>
        <v>100</v>
      </c>
      <c r="C13" s="4">
        <f>Lag_vs_MS_CompData!C13</f>
        <v>2359</v>
      </c>
      <c r="D13" s="4">
        <f>Lag_vs_MS_CompData!D13</f>
        <v>7089</v>
      </c>
      <c r="E13" s="4">
        <f>Lag_vs_MS_CompData!E13</f>
        <v>15985</v>
      </c>
      <c r="F13" s="4">
        <f>Lag_vs_MS_CompData!J13</f>
        <v>223274</v>
      </c>
      <c r="G13" s="4">
        <f>Lag_vs_MS_CompData!K13</f>
        <v>136748</v>
      </c>
      <c r="I13" s="3">
        <f t="shared" si="0"/>
        <v>2363</v>
      </c>
      <c r="J13" s="3">
        <f t="shared" si="1"/>
        <v>100</v>
      </c>
      <c r="K13" s="3">
        <f t="shared" si="2"/>
        <v>223274</v>
      </c>
      <c r="L13" s="3">
        <f t="shared" si="2"/>
        <v>136748</v>
      </c>
    </row>
    <row r="14" spans="1:12" x14ac:dyDescent="0.25">
      <c r="A14">
        <f>Lag_vs_MS_CompData!A14</f>
        <v>4110</v>
      </c>
      <c r="B14" s="4">
        <f>Lag_vs_MS_CompData!B14</f>
        <v>0</v>
      </c>
      <c r="C14" s="4">
        <f>Lag_vs_MS_CompData!C14</f>
        <v>0</v>
      </c>
      <c r="D14" s="4">
        <f>Lag_vs_MS_CompData!D14</f>
        <v>12330</v>
      </c>
      <c r="E14" s="4">
        <f>Lag_vs_MS_CompData!E14</f>
        <v>28148</v>
      </c>
      <c r="F14" s="4">
        <f>Lag_vs_MS_CompData!J14</f>
        <v>389293</v>
      </c>
      <c r="G14" s="4">
        <f>Lag_vs_MS_CompData!K14</f>
        <v>389293</v>
      </c>
      <c r="I14" s="3">
        <f t="shared" si="0"/>
        <v>4110</v>
      </c>
      <c r="J14" s="3">
        <f t="shared" si="1"/>
        <v>0</v>
      </c>
      <c r="K14" s="3">
        <f t="shared" si="2"/>
        <v>389293</v>
      </c>
      <c r="L14" s="3">
        <f t="shared" si="2"/>
        <v>389293</v>
      </c>
    </row>
    <row r="15" spans="1:12" x14ac:dyDescent="0.25">
      <c r="A15">
        <f>Lag_vs_MS_CompData!A15</f>
        <v>4110</v>
      </c>
      <c r="B15" s="4">
        <f>Lag_vs_MS_CompData!B15</f>
        <v>20</v>
      </c>
      <c r="C15" s="4">
        <f>Lag_vs_MS_CompData!C15</f>
        <v>5</v>
      </c>
      <c r="D15" s="4">
        <f>Lag_vs_MS_CompData!D15</f>
        <v>12330</v>
      </c>
      <c r="E15" s="4">
        <f>Lag_vs_MS_CompData!E15</f>
        <v>28148</v>
      </c>
      <c r="F15" s="4">
        <f>Lag_vs_MS_CompData!J15</f>
        <v>389323</v>
      </c>
      <c r="G15" s="4">
        <f>Lag_vs_MS_CompData!K15</f>
        <v>389130</v>
      </c>
      <c r="I15" s="3">
        <f t="shared" si="0"/>
        <v>4110</v>
      </c>
      <c r="J15" s="3">
        <f t="shared" si="1"/>
        <v>20</v>
      </c>
      <c r="K15" s="3">
        <f t="shared" si="2"/>
        <v>389323</v>
      </c>
      <c r="L15" s="3">
        <f t="shared" si="2"/>
        <v>389130</v>
      </c>
    </row>
    <row r="16" spans="1:12" x14ac:dyDescent="0.25">
      <c r="A16">
        <f>Lag_vs_MS_CompData!A16</f>
        <v>4110</v>
      </c>
      <c r="B16" s="4">
        <f>Lag_vs_MS_CompData!B16</f>
        <v>40</v>
      </c>
      <c r="C16" s="4">
        <f>Lag_vs_MS_CompData!C16</f>
        <v>1645</v>
      </c>
      <c r="D16" s="4">
        <f>Lag_vs_MS_CompData!D16</f>
        <v>12330</v>
      </c>
      <c r="E16" s="4">
        <f>Lag_vs_MS_CompData!E16</f>
        <v>28148</v>
      </c>
      <c r="F16" s="4">
        <f>Lag_vs_MS_CompData!J16</f>
        <v>399159</v>
      </c>
      <c r="G16" s="4">
        <f>Lag_vs_MS_CompData!K16</f>
        <v>330593</v>
      </c>
      <c r="I16" s="3">
        <f t="shared" si="0"/>
        <v>4110</v>
      </c>
      <c r="J16" s="3">
        <f t="shared" si="1"/>
        <v>40</v>
      </c>
      <c r="K16" s="3">
        <f t="shared" si="2"/>
        <v>399159</v>
      </c>
      <c r="L16" s="3">
        <f t="shared" si="2"/>
        <v>330593</v>
      </c>
    </row>
    <row r="17" spans="1:12" x14ac:dyDescent="0.25">
      <c r="A17">
        <f>Lag_vs_MS_CompData!A17</f>
        <v>4110</v>
      </c>
      <c r="B17" s="4">
        <f>Lag_vs_MS_CompData!B17</f>
        <v>60</v>
      </c>
      <c r="C17" s="4">
        <f>Lag_vs_MS_CompData!C17</f>
        <v>2467</v>
      </c>
      <c r="D17" s="4">
        <f>Lag_vs_MS_CompData!D17</f>
        <v>12330</v>
      </c>
      <c r="E17" s="4">
        <f>Lag_vs_MS_CompData!E17</f>
        <v>28148</v>
      </c>
      <c r="F17" s="4">
        <f>Lag_vs_MS_CompData!J17</f>
        <v>403987</v>
      </c>
      <c r="G17" s="4">
        <f>Lag_vs_MS_CompData!K17</f>
        <v>299538</v>
      </c>
      <c r="I17" s="3">
        <f t="shared" si="0"/>
        <v>4110</v>
      </c>
      <c r="J17" s="3">
        <f t="shared" si="1"/>
        <v>60</v>
      </c>
      <c r="K17" s="3">
        <f t="shared" si="2"/>
        <v>403987</v>
      </c>
      <c r="L17" s="3">
        <f t="shared" si="2"/>
        <v>299538</v>
      </c>
    </row>
    <row r="18" spans="1:12" x14ac:dyDescent="0.25">
      <c r="A18">
        <f>Lag_vs_MS_CompData!A18</f>
        <v>4110</v>
      </c>
      <c r="B18" s="4">
        <f>Lag_vs_MS_CompData!B18</f>
        <v>80</v>
      </c>
      <c r="C18" s="4">
        <f>Lag_vs_MS_CompData!C18</f>
        <v>3289</v>
      </c>
      <c r="D18" s="4">
        <f>Lag_vs_MS_CompData!D18</f>
        <v>12330</v>
      </c>
      <c r="E18" s="4">
        <f>Lag_vs_MS_CompData!E18</f>
        <v>28148</v>
      </c>
      <c r="F18" s="4">
        <f>Lag_vs_MS_CompData!J18</f>
        <v>408919</v>
      </c>
      <c r="G18" s="4">
        <f>Lag_vs_MS_CompData!K18</f>
        <v>270620</v>
      </c>
      <c r="I18" s="3">
        <f t="shared" si="0"/>
        <v>4110</v>
      </c>
      <c r="J18" s="3">
        <f t="shared" si="1"/>
        <v>80</v>
      </c>
      <c r="K18" s="3">
        <f t="shared" si="2"/>
        <v>408919</v>
      </c>
      <c r="L18" s="3">
        <f t="shared" si="2"/>
        <v>270620</v>
      </c>
    </row>
    <row r="19" spans="1:12" x14ac:dyDescent="0.25">
      <c r="A19">
        <f>Lag_vs_MS_CompData!A19</f>
        <v>4110</v>
      </c>
      <c r="B19" s="4">
        <f>Lag_vs_MS_CompData!B19</f>
        <v>100</v>
      </c>
      <c r="C19" s="4">
        <f>Lag_vs_MS_CompData!C19</f>
        <v>4106</v>
      </c>
      <c r="D19" s="4">
        <f>Lag_vs_MS_CompData!D19</f>
        <v>12330</v>
      </c>
      <c r="E19" s="4">
        <f>Lag_vs_MS_CompData!E19</f>
        <v>28148</v>
      </c>
      <c r="F19" s="4">
        <f>Lag_vs_MS_CompData!J19</f>
        <v>413821</v>
      </c>
      <c r="G19" s="4">
        <f>Lag_vs_MS_CompData!K19</f>
        <v>240924</v>
      </c>
      <c r="I19" s="3">
        <f t="shared" si="0"/>
        <v>4110</v>
      </c>
      <c r="J19" s="3">
        <f t="shared" si="1"/>
        <v>100</v>
      </c>
      <c r="K19" s="3">
        <f t="shared" si="2"/>
        <v>413821</v>
      </c>
      <c r="L19" s="3">
        <f t="shared" si="2"/>
        <v>240924</v>
      </c>
    </row>
    <row r="20" spans="1:12" x14ac:dyDescent="0.25">
      <c r="A20">
        <f>Lag_vs_MS_CompData!A20</f>
        <v>8054</v>
      </c>
      <c r="B20" s="4">
        <f>Lag_vs_MS_CompData!B20</f>
        <v>0</v>
      </c>
      <c r="C20" s="4">
        <f>Lag_vs_MS_CompData!C20</f>
        <v>0</v>
      </c>
      <c r="D20" s="4">
        <f>Lag_vs_MS_CompData!D20</f>
        <v>24162</v>
      </c>
      <c r="E20" s="4">
        <f>Lag_vs_MS_CompData!E20</f>
        <v>55540</v>
      </c>
      <c r="F20" s="4">
        <f>Lag_vs_MS_CompData!J20</f>
        <v>742327</v>
      </c>
      <c r="G20" s="4">
        <f>Lag_vs_MS_CompData!K20</f>
        <v>742327</v>
      </c>
      <c r="I20" s="3">
        <f t="shared" si="0"/>
        <v>8054</v>
      </c>
      <c r="J20" s="3">
        <f t="shared" si="1"/>
        <v>0</v>
      </c>
      <c r="K20" s="3">
        <f t="shared" si="2"/>
        <v>742327</v>
      </c>
      <c r="L20" s="3">
        <f t="shared" si="2"/>
        <v>742327</v>
      </c>
    </row>
    <row r="21" spans="1:12" x14ac:dyDescent="0.25">
      <c r="A21">
        <f>Lag_vs_MS_CompData!A21</f>
        <v>8054</v>
      </c>
      <c r="B21" s="4">
        <f>Lag_vs_MS_CompData!B21</f>
        <v>20</v>
      </c>
      <c r="C21" s="4">
        <f>Lag_vs_MS_CompData!C21</f>
        <v>5</v>
      </c>
      <c r="D21" s="4">
        <f>Lag_vs_MS_CompData!D21</f>
        <v>24162</v>
      </c>
      <c r="E21" s="4">
        <f>Lag_vs_MS_CompData!E21</f>
        <v>55540</v>
      </c>
      <c r="F21" s="4">
        <f>Lag_vs_MS_CompData!J21</f>
        <v>742357</v>
      </c>
      <c r="G21" s="4">
        <f>Lag_vs_MS_CompData!K21</f>
        <v>742205</v>
      </c>
      <c r="I21" s="3">
        <f t="shared" si="0"/>
        <v>8054</v>
      </c>
      <c r="J21" s="3">
        <f t="shared" si="1"/>
        <v>20</v>
      </c>
      <c r="K21" s="3">
        <f t="shared" si="2"/>
        <v>742357</v>
      </c>
      <c r="L21" s="3">
        <f t="shared" si="2"/>
        <v>742205</v>
      </c>
    </row>
    <row r="22" spans="1:12" x14ac:dyDescent="0.25">
      <c r="A22">
        <f>Lag_vs_MS_CompData!A22</f>
        <v>8054</v>
      </c>
      <c r="B22" s="4">
        <f>Lag_vs_MS_CompData!B22</f>
        <v>40</v>
      </c>
      <c r="C22" s="4">
        <f>Lag_vs_MS_CompData!C22</f>
        <v>3223</v>
      </c>
      <c r="D22" s="4">
        <f>Lag_vs_MS_CompData!D22</f>
        <v>24162</v>
      </c>
      <c r="E22" s="4">
        <f>Lag_vs_MS_CompData!E22</f>
        <v>55540</v>
      </c>
      <c r="F22" s="4">
        <f>Lag_vs_MS_CompData!J22</f>
        <v>761661</v>
      </c>
      <c r="G22" s="4">
        <f>Lag_vs_MS_CompData!K22</f>
        <v>638176</v>
      </c>
      <c r="I22" s="3">
        <f t="shared" si="0"/>
        <v>8054</v>
      </c>
      <c r="J22" s="3">
        <f t="shared" si="1"/>
        <v>40</v>
      </c>
      <c r="K22" s="3">
        <f t="shared" si="2"/>
        <v>761661</v>
      </c>
      <c r="L22" s="3">
        <f t="shared" si="2"/>
        <v>638176</v>
      </c>
    </row>
    <row r="23" spans="1:12" x14ac:dyDescent="0.25">
      <c r="A23">
        <f>Lag_vs_MS_CompData!A23</f>
        <v>8054</v>
      </c>
      <c r="B23" s="4">
        <f>Lag_vs_MS_CompData!B23</f>
        <v>60</v>
      </c>
      <c r="C23" s="4">
        <f>Lag_vs_MS_CompData!C23</f>
        <v>4833</v>
      </c>
      <c r="D23" s="4">
        <f>Lag_vs_MS_CompData!D23</f>
        <v>24162</v>
      </c>
      <c r="E23" s="4">
        <f>Lag_vs_MS_CompData!E23</f>
        <v>55540</v>
      </c>
      <c r="F23" s="4">
        <f>Lag_vs_MS_CompData!J23</f>
        <v>771193</v>
      </c>
      <c r="G23" s="4">
        <f>Lag_vs_MS_CompData!K23</f>
        <v>582242</v>
      </c>
      <c r="I23" s="3">
        <f t="shared" si="0"/>
        <v>8054</v>
      </c>
      <c r="J23" s="3">
        <f t="shared" si="1"/>
        <v>60</v>
      </c>
      <c r="K23" s="3">
        <f t="shared" si="2"/>
        <v>771193</v>
      </c>
      <c r="L23" s="3">
        <f t="shared" si="2"/>
        <v>582242</v>
      </c>
    </row>
    <row r="24" spans="1:12" x14ac:dyDescent="0.25">
      <c r="A24">
        <f>Lag_vs_MS_CompData!A24</f>
        <v>8054</v>
      </c>
      <c r="B24" s="4">
        <f>Lag_vs_MS_CompData!B24</f>
        <v>80</v>
      </c>
      <c r="C24" s="4">
        <f>Lag_vs_MS_CompData!C24</f>
        <v>6444</v>
      </c>
      <c r="D24" s="4">
        <f>Lag_vs_MS_CompData!D24</f>
        <v>24162</v>
      </c>
      <c r="E24" s="4">
        <f>Lag_vs_MS_CompData!E24</f>
        <v>55540</v>
      </c>
      <c r="F24" s="4">
        <f>Lag_vs_MS_CompData!J24</f>
        <v>780859</v>
      </c>
      <c r="G24" s="4">
        <f>Lag_vs_MS_CompData!K24</f>
        <v>529797</v>
      </c>
      <c r="I24" s="3">
        <f t="shared" si="0"/>
        <v>8054</v>
      </c>
      <c r="J24" s="3">
        <f t="shared" si="1"/>
        <v>80</v>
      </c>
      <c r="K24" s="3">
        <f t="shared" si="2"/>
        <v>780859</v>
      </c>
      <c r="L24" s="3">
        <f t="shared" si="2"/>
        <v>529797</v>
      </c>
    </row>
    <row r="25" spans="1:12" x14ac:dyDescent="0.25">
      <c r="A25">
        <f>Lag_vs_MS_CompData!A25</f>
        <v>8054</v>
      </c>
      <c r="B25" s="4">
        <f>Lag_vs_MS_CompData!B25</f>
        <v>100</v>
      </c>
      <c r="C25" s="4">
        <f>Lag_vs_MS_CompData!C25</f>
        <v>8050</v>
      </c>
      <c r="D25" s="4">
        <f>Lag_vs_MS_CompData!D25</f>
        <v>24162</v>
      </c>
      <c r="E25" s="4">
        <f>Lag_vs_MS_CompData!E25</f>
        <v>55540</v>
      </c>
      <c r="F25" s="4">
        <f>Lag_vs_MS_CompData!J25</f>
        <v>790495</v>
      </c>
      <c r="G25" s="4">
        <f>Lag_vs_MS_CompData!K25</f>
        <v>475772</v>
      </c>
      <c r="I25" s="3">
        <f t="shared" si="0"/>
        <v>8054</v>
      </c>
      <c r="J25" s="3">
        <f t="shared" si="1"/>
        <v>100</v>
      </c>
      <c r="K25" s="3">
        <f t="shared" si="2"/>
        <v>790495</v>
      </c>
      <c r="L25" s="3">
        <f t="shared" si="2"/>
        <v>475772</v>
      </c>
    </row>
    <row r="26" spans="1:12" x14ac:dyDescent="0.25">
      <c r="A26">
        <f>Lag_vs_MS_CompData!A26</f>
        <v>15835</v>
      </c>
      <c r="B26" s="4">
        <f>Lag_vs_MS_CompData!B26</f>
        <v>0</v>
      </c>
      <c r="C26" s="4">
        <f>Lag_vs_MS_CompData!C26</f>
        <v>0</v>
      </c>
      <c r="D26" s="4">
        <f>Lag_vs_MS_CompData!D26</f>
        <v>47505</v>
      </c>
      <c r="E26" s="4">
        <f>Lag_vs_MS_CompData!E26</f>
        <v>109691</v>
      </c>
      <c r="F26" s="4">
        <f>Lag_vs_MS_CompData!J26</f>
        <v>1491226</v>
      </c>
      <c r="G26" s="4">
        <f>Lag_vs_MS_CompData!K26</f>
        <v>1491226</v>
      </c>
      <c r="I26" s="3">
        <f t="shared" si="0"/>
        <v>15835</v>
      </c>
      <c r="J26" s="3">
        <f t="shared" si="1"/>
        <v>0</v>
      </c>
      <c r="K26" s="3">
        <f t="shared" si="2"/>
        <v>1491226</v>
      </c>
      <c r="L26" s="3">
        <f t="shared" si="2"/>
        <v>1491226</v>
      </c>
    </row>
    <row r="27" spans="1:12" x14ac:dyDescent="0.25">
      <c r="A27">
        <f>Lag_vs_MS_CompData!A27</f>
        <v>15835</v>
      </c>
      <c r="B27" s="4">
        <f>Lag_vs_MS_CompData!B27</f>
        <v>20</v>
      </c>
      <c r="C27" s="4">
        <f>Lag_vs_MS_CompData!C27</f>
        <v>5</v>
      </c>
      <c r="D27" s="4">
        <f>Lag_vs_MS_CompData!D27</f>
        <v>47505</v>
      </c>
      <c r="E27" s="4">
        <f>Lag_vs_MS_CompData!E27</f>
        <v>109691</v>
      </c>
      <c r="F27" s="4">
        <f>Lag_vs_MS_CompData!J27</f>
        <v>1491256</v>
      </c>
      <c r="G27" s="4">
        <f>Lag_vs_MS_CompData!K27</f>
        <v>1491071</v>
      </c>
      <c r="I27" s="3">
        <f t="shared" si="0"/>
        <v>15835</v>
      </c>
      <c r="J27" s="3">
        <f t="shared" si="1"/>
        <v>20</v>
      </c>
      <c r="K27" s="3">
        <f t="shared" si="2"/>
        <v>1491256</v>
      </c>
      <c r="L27" s="3">
        <f t="shared" si="2"/>
        <v>1491071</v>
      </c>
    </row>
    <row r="28" spans="1:12" x14ac:dyDescent="0.25">
      <c r="A28">
        <f>Lag_vs_MS_CompData!A28</f>
        <v>15835</v>
      </c>
      <c r="B28" s="4">
        <f>Lag_vs_MS_CompData!B28</f>
        <v>40</v>
      </c>
      <c r="C28" s="4">
        <f>Lag_vs_MS_CompData!C28</f>
        <v>6335</v>
      </c>
      <c r="D28" s="4">
        <f>Lag_vs_MS_CompData!D28</f>
        <v>47505</v>
      </c>
      <c r="E28" s="4">
        <f>Lag_vs_MS_CompData!E28</f>
        <v>109691</v>
      </c>
      <c r="F28" s="4">
        <f>Lag_vs_MS_CompData!J28</f>
        <v>1529232</v>
      </c>
      <c r="G28" s="4">
        <f>Lag_vs_MS_CompData!K28</f>
        <v>1273352</v>
      </c>
      <c r="I28" s="3">
        <f t="shared" si="0"/>
        <v>15835</v>
      </c>
      <c r="J28" s="3">
        <f t="shared" si="1"/>
        <v>40</v>
      </c>
      <c r="K28" s="3">
        <f t="shared" si="2"/>
        <v>1529232</v>
      </c>
      <c r="L28" s="3">
        <f t="shared" si="2"/>
        <v>1273352</v>
      </c>
    </row>
    <row r="29" spans="1:12" x14ac:dyDescent="0.25">
      <c r="A29">
        <f>Lag_vs_MS_CompData!A29</f>
        <v>15835</v>
      </c>
      <c r="B29" s="4">
        <f>Lag_vs_MS_CompData!B29</f>
        <v>60</v>
      </c>
      <c r="C29" s="4">
        <f>Lag_vs_MS_CompData!C29</f>
        <v>9502</v>
      </c>
      <c r="D29" s="4">
        <f>Lag_vs_MS_CompData!D29</f>
        <v>47505</v>
      </c>
      <c r="E29" s="4">
        <f>Lag_vs_MS_CompData!E29</f>
        <v>109691</v>
      </c>
      <c r="F29" s="4">
        <f>Lag_vs_MS_CompData!J29</f>
        <v>1548074</v>
      </c>
      <c r="G29" s="4">
        <f>Lag_vs_MS_CompData!K29</f>
        <v>1160645</v>
      </c>
      <c r="I29" s="3">
        <f t="shared" si="0"/>
        <v>15835</v>
      </c>
      <c r="J29" s="3">
        <f t="shared" si="1"/>
        <v>60</v>
      </c>
      <c r="K29" s="3">
        <f t="shared" si="2"/>
        <v>1548074</v>
      </c>
      <c r="L29" s="3">
        <f t="shared" si="2"/>
        <v>1160645</v>
      </c>
    </row>
    <row r="30" spans="1:12" x14ac:dyDescent="0.25">
      <c r="A30">
        <f>Lag_vs_MS_CompData!A30</f>
        <v>15835</v>
      </c>
      <c r="B30" s="4">
        <f>Lag_vs_MS_CompData!B30</f>
        <v>80</v>
      </c>
      <c r="C30" s="4">
        <f>Lag_vs_MS_CompData!C30</f>
        <v>12669</v>
      </c>
      <c r="D30" s="4">
        <f>Lag_vs_MS_CompData!D30</f>
        <v>47505</v>
      </c>
      <c r="E30" s="4">
        <f>Lag_vs_MS_CompData!E30</f>
        <v>109691</v>
      </c>
      <c r="F30" s="4">
        <f>Lag_vs_MS_CompData!J30</f>
        <v>1567076</v>
      </c>
      <c r="G30" s="4">
        <f>Lag_vs_MS_CompData!K30</f>
        <v>1050615</v>
      </c>
      <c r="I30" s="3">
        <f t="shared" si="0"/>
        <v>15835</v>
      </c>
      <c r="J30" s="3">
        <f t="shared" si="1"/>
        <v>80</v>
      </c>
      <c r="K30" s="3">
        <f t="shared" si="2"/>
        <v>1567076</v>
      </c>
      <c r="L30" s="3">
        <f t="shared" si="2"/>
        <v>1050615</v>
      </c>
    </row>
    <row r="31" spans="1:12" x14ac:dyDescent="0.25">
      <c r="A31">
        <f>Lag_vs_MS_CompData!A31</f>
        <v>15835</v>
      </c>
      <c r="B31" s="4">
        <f>Lag_vs_MS_CompData!B31</f>
        <v>100</v>
      </c>
      <c r="C31" s="4">
        <f>Lag_vs_MS_CompData!C31</f>
        <v>15831</v>
      </c>
      <c r="D31" s="4">
        <f>Lag_vs_MS_CompData!D31</f>
        <v>47505</v>
      </c>
      <c r="E31" s="4">
        <f>Lag_vs_MS_CompData!E31</f>
        <v>109691</v>
      </c>
      <c r="F31" s="4">
        <f>Lag_vs_MS_CompData!J31</f>
        <v>1586048</v>
      </c>
      <c r="G31" s="4">
        <f>Lag_vs_MS_CompData!K31</f>
        <v>939944</v>
      </c>
      <c r="I31" s="3">
        <f t="shared" si="0"/>
        <v>15835</v>
      </c>
      <c r="J31" s="3">
        <f t="shared" si="1"/>
        <v>100</v>
      </c>
      <c r="K31" s="3">
        <f t="shared" si="2"/>
        <v>1586048</v>
      </c>
      <c r="L31" s="3">
        <f t="shared" si="2"/>
        <v>939944</v>
      </c>
    </row>
    <row r="32" spans="1:12" x14ac:dyDescent="0.25">
      <c r="A32">
        <f>Lag_vs_MS_CompData!A32</f>
        <v>19172</v>
      </c>
      <c r="B32" s="4">
        <f>Lag_vs_MS_CompData!B32</f>
        <v>0</v>
      </c>
      <c r="C32" s="4">
        <f>Lag_vs_MS_CompData!C32</f>
        <v>0</v>
      </c>
      <c r="D32" s="4">
        <f>Lag_vs_MS_CompData!D32</f>
        <v>57516</v>
      </c>
      <c r="E32" s="4">
        <f>Lag_vs_MS_CompData!E32</f>
        <v>132907</v>
      </c>
      <c r="F32" s="4">
        <f>Lag_vs_MS_CompData!J32</f>
        <v>1773392</v>
      </c>
      <c r="G32" s="4">
        <f>Lag_vs_MS_CompData!K32</f>
        <v>1773392</v>
      </c>
      <c r="I32" s="3">
        <f t="shared" si="0"/>
        <v>19172</v>
      </c>
      <c r="J32" s="3">
        <f t="shared" si="1"/>
        <v>0</v>
      </c>
      <c r="K32" s="3">
        <f t="shared" si="2"/>
        <v>1773392</v>
      </c>
      <c r="L32" s="3">
        <f t="shared" si="2"/>
        <v>1773392</v>
      </c>
    </row>
    <row r="33" spans="1:12" x14ac:dyDescent="0.25">
      <c r="A33">
        <f>Lag_vs_MS_CompData!A33</f>
        <v>19172</v>
      </c>
      <c r="B33" s="4">
        <f>Lag_vs_MS_CompData!B33</f>
        <v>20</v>
      </c>
      <c r="C33" s="4">
        <f>Lag_vs_MS_CompData!C33</f>
        <v>5</v>
      </c>
      <c r="D33" s="4">
        <f>Lag_vs_MS_CompData!D33</f>
        <v>57516</v>
      </c>
      <c r="E33" s="4">
        <f>Lag_vs_MS_CompData!E33</f>
        <v>132907</v>
      </c>
      <c r="F33" s="4">
        <f>Lag_vs_MS_CompData!J33</f>
        <v>1773422</v>
      </c>
      <c r="G33" s="4">
        <f>Lag_vs_MS_CompData!K33</f>
        <v>1773260</v>
      </c>
      <c r="I33" s="3">
        <f t="shared" si="0"/>
        <v>19172</v>
      </c>
      <c r="J33" s="3">
        <f t="shared" si="1"/>
        <v>20</v>
      </c>
      <c r="K33" s="3">
        <f t="shared" si="2"/>
        <v>1773422</v>
      </c>
      <c r="L33" s="3">
        <f t="shared" si="2"/>
        <v>1773260</v>
      </c>
    </row>
    <row r="34" spans="1:12" x14ac:dyDescent="0.25">
      <c r="A34">
        <f>Lag_vs_MS_CompData!A34</f>
        <v>19172</v>
      </c>
      <c r="B34" s="4">
        <f>Lag_vs_MS_CompData!B34</f>
        <v>40</v>
      </c>
      <c r="C34" s="4">
        <f>Lag_vs_MS_CompData!C34</f>
        <v>7670</v>
      </c>
      <c r="D34" s="4">
        <f>Lag_vs_MS_CompData!D34</f>
        <v>57516</v>
      </c>
      <c r="E34" s="4">
        <f>Lag_vs_MS_CompData!E34</f>
        <v>132907</v>
      </c>
      <c r="F34" s="4">
        <f>Lag_vs_MS_CompData!J34</f>
        <v>1819408</v>
      </c>
      <c r="G34" s="4">
        <f>Lag_vs_MS_CompData!K34</f>
        <v>1523431</v>
      </c>
      <c r="I34" s="3">
        <f t="shared" si="0"/>
        <v>19172</v>
      </c>
      <c r="J34" s="3">
        <f t="shared" si="1"/>
        <v>40</v>
      </c>
      <c r="K34" s="3">
        <f t="shared" si="2"/>
        <v>1819408</v>
      </c>
      <c r="L34" s="3">
        <f t="shared" si="2"/>
        <v>1523431</v>
      </c>
    </row>
    <row r="35" spans="1:12" x14ac:dyDescent="0.25">
      <c r="A35">
        <f>Lag_vs_MS_CompData!A35</f>
        <v>19172</v>
      </c>
      <c r="B35" s="4">
        <f>Lag_vs_MS_CompData!B35</f>
        <v>60</v>
      </c>
      <c r="C35" s="4">
        <f>Lag_vs_MS_CompData!C35</f>
        <v>11504</v>
      </c>
      <c r="D35" s="4">
        <f>Lag_vs_MS_CompData!D35</f>
        <v>57516</v>
      </c>
      <c r="E35" s="4">
        <f>Lag_vs_MS_CompData!E35</f>
        <v>132907</v>
      </c>
      <c r="F35" s="4">
        <f>Lag_vs_MS_CompData!J35</f>
        <v>1842242</v>
      </c>
      <c r="G35" s="4">
        <f>Lag_vs_MS_CompData!K35</f>
        <v>1390526</v>
      </c>
      <c r="I35" s="3">
        <f t="shared" si="0"/>
        <v>19172</v>
      </c>
      <c r="J35" s="3">
        <f t="shared" si="1"/>
        <v>60</v>
      </c>
      <c r="K35" s="3">
        <f t="shared" si="2"/>
        <v>1842242</v>
      </c>
      <c r="L35" s="3">
        <f t="shared" si="2"/>
        <v>1390526</v>
      </c>
    </row>
    <row r="36" spans="1:12" x14ac:dyDescent="0.25">
      <c r="A36">
        <f>Lag_vs_MS_CompData!A36</f>
        <v>19172</v>
      </c>
      <c r="B36" s="4">
        <f>Lag_vs_MS_CompData!B36</f>
        <v>80</v>
      </c>
      <c r="C36" s="4">
        <f>Lag_vs_MS_CompData!C36</f>
        <v>15339</v>
      </c>
      <c r="D36" s="4">
        <f>Lag_vs_MS_CompData!D36</f>
        <v>57516</v>
      </c>
      <c r="E36" s="4">
        <f>Lag_vs_MS_CompData!E36</f>
        <v>132907</v>
      </c>
      <c r="F36" s="4">
        <f>Lag_vs_MS_CompData!J36</f>
        <v>1865252</v>
      </c>
      <c r="G36" s="4">
        <f>Lag_vs_MS_CompData!K36</f>
        <v>1267758</v>
      </c>
      <c r="I36" s="3">
        <f t="shared" si="0"/>
        <v>19172</v>
      </c>
      <c r="J36" s="3">
        <f t="shared" si="1"/>
        <v>80</v>
      </c>
      <c r="K36" s="3">
        <f t="shared" si="2"/>
        <v>1865252</v>
      </c>
      <c r="L36" s="3">
        <f t="shared" si="2"/>
        <v>1267758</v>
      </c>
    </row>
    <row r="37" spans="1:12" x14ac:dyDescent="0.25">
      <c r="A37">
        <f>Lag_vs_MS_CompData!A37</f>
        <v>19172</v>
      </c>
      <c r="B37" s="4">
        <f>Lag_vs_MS_CompData!B37</f>
        <v>100</v>
      </c>
      <c r="C37" s="4">
        <f>Lag_vs_MS_CompData!C37</f>
        <v>19168</v>
      </c>
      <c r="D37" s="4">
        <f>Lag_vs_MS_CompData!D37</f>
        <v>57516</v>
      </c>
      <c r="E37" s="4">
        <f>Lag_vs_MS_CompData!E37</f>
        <v>132907</v>
      </c>
      <c r="F37" s="4">
        <f>Lag_vs_MS_CompData!J37</f>
        <v>1888226</v>
      </c>
      <c r="G37" s="4">
        <f>Lag_vs_MS_CompData!K37</f>
        <v>1139040</v>
      </c>
      <c r="I37" s="3">
        <f t="shared" si="0"/>
        <v>19172</v>
      </c>
      <c r="J37" s="3">
        <f t="shared" si="1"/>
        <v>100</v>
      </c>
      <c r="K37" s="3">
        <f t="shared" si="2"/>
        <v>1888226</v>
      </c>
      <c r="L37" s="3">
        <f t="shared" si="2"/>
        <v>1139040</v>
      </c>
    </row>
    <row r="38" spans="1:12" x14ac:dyDescent="0.25">
      <c r="A38">
        <f>Lag_vs_MS_CompData!A38</f>
        <v>23616</v>
      </c>
      <c r="B38" s="4">
        <f>Lag_vs_MS_CompData!B38</f>
        <v>0</v>
      </c>
      <c r="C38" s="4">
        <f>Lag_vs_MS_CompData!C38</f>
        <v>0</v>
      </c>
      <c r="D38" s="4">
        <f>Lag_vs_MS_CompData!D38</f>
        <v>70848</v>
      </c>
      <c r="E38" s="4">
        <f>Lag_vs_MS_CompData!E38</f>
        <v>163876</v>
      </c>
      <c r="F38" s="4">
        <f>Lag_vs_MS_CompData!J38</f>
        <v>2215552</v>
      </c>
      <c r="G38" s="4">
        <f>Lag_vs_MS_CompData!K38</f>
        <v>2215552</v>
      </c>
      <c r="I38" s="3">
        <f t="shared" si="0"/>
        <v>23616</v>
      </c>
      <c r="J38" s="3">
        <f t="shared" si="1"/>
        <v>0</v>
      </c>
      <c r="K38" s="3">
        <f t="shared" si="2"/>
        <v>2215552</v>
      </c>
      <c r="L38" s="3">
        <f t="shared" si="2"/>
        <v>2215552</v>
      </c>
    </row>
    <row r="39" spans="1:12" x14ac:dyDescent="0.25">
      <c r="A39">
        <f>Lag_vs_MS_CompData!A39</f>
        <v>23616</v>
      </c>
      <c r="B39" s="4">
        <f>Lag_vs_MS_CompData!B39</f>
        <v>20</v>
      </c>
      <c r="C39" s="4">
        <f>Lag_vs_MS_CompData!C39</f>
        <v>5</v>
      </c>
      <c r="D39" s="4">
        <f>Lag_vs_MS_CompData!D39</f>
        <v>70848</v>
      </c>
      <c r="E39" s="4">
        <f>Lag_vs_MS_CompData!E39</f>
        <v>163876</v>
      </c>
      <c r="F39" s="4">
        <f>Lag_vs_MS_CompData!J39</f>
        <v>2215582</v>
      </c>
      <c r="G39" s="4">
        <f>Lag_vs_MS_CompData!K39</f>
        <v>2215442</v>
      </c>
      <c r="I39" s="3">
        <f t="shared" si="0"/>
        <v>23616</v>
      </c>
      <c r="J39" s="3">
        <f t="shared" si="1"/>
        <v>20</v>
      </c>
      <c r="K39" s="3">
        <f t="shared" si="2"/>
        <v>2215582</v>
      </c>
      <c r="L39" s="3">
        <f t="shared" si="2"/>
        <v>2215442</v>
      </c>
    </row>
    <row r="40" spans="1:12" x14ac:dyDescent="0.25">
      <c r="A40">
        <f>Lag_vs_MS_CompData!A40</f>
        <v>23616</v>
      </c>
      <c r="B40" s="4">
        <f>Lag_vs_MS_CompData!B40</f>
        <v>40</v>
      </c>
      <c r="C40" s="4">
        <f>Lag_vs_MS_CompData!C40</f>
        <v>9447</v>
      </c>
      <c r="D40" s="4">
        <f>Lag_vs_MS_CompData!D40</f>
        <v>70848</v>
      </c>
      <c r="E40" s="4">
        <f>Lag_vs_MS_CompData!E40</f>
        <v>163876</v>
      </c>
      <c r="F40" s="4">
        <f>Lag_vs_MS_CompData!J40</f>
        <v>2272230</v>
      </c>
      <c r="G40" s="4">
        <f>Lag_vs_MS_CompData!K40</f>
        <v>1894685</v>
      </c>
      <c r="I40" s="3">
        <f t="shared" si="0"/>
        <v>23616</v>
      </c>
      <c r="J40" s="3">
        <f t="shared" si="1"/>
        <v>40</v>
      </c>
      <c r="K40" s="3">
        <f t="shared" si="2"/>
        <v>2272230</v>
      </c>
      <c r="L40" s="3">
        <f t="shared" si="2"/>
        <v>1894685</v>
      </c>
    </row>
    <row r="41" spans="1:12" x14ac:dyDescent="0.25">
      <c r="A41">
        <f>Lag_vs_MS_CompData!A41</f>
        <v>23616</v>
      </c>
      <c r="B41" s="4">
        <f>Lag_vs_MS_CompData!B41</f>
        <v>60</v>
      </c>
      <c r="C41" s="4">
        <f>Lag_vs_MS_CompData!C41</f>
        <v>14171</v>
      </c>
      <c r="D41" s="4">
        <f>Lag_vs_MS_CompData!D41</f>
        <v>70848</v>
      </c>
      <c r="E41" s="4">
        <f>Lag_vs_MS_CompData!E41</f>
        <v>163876</v>
      </c>
      <c r="F41" s="4">
        <f>Lag_vs_MS_CompData!J41</f>
        <v>2300392</v>
      </c>
      <c r="G41" s="4">
        <f>Lag_vs_MS_CompData!K41</f>
        <v>1727661</v>
      </c>
      <c r="I41" s="3">
        <f t="shared" si="0"/>
        <v>23616</v>
      </c>
      <c r="J41" s="3">
        <f t="shared" si="1"/>
        <v>60</v>
      </c>
      <c r="K41" s="3">
        <f t="shared" si="2"/>
        <v>2300392</v>
      </c>
      <c r="L41" s="3">
        <f t="shared" si="2"/>
        <v>1727661</v>
      </c>
    </row>
    <row r="42" spans="1:12" x14ac:dyDescent="0.25">
      <c r="A42">
        <f>Lag_vs_MS_CompData!A42</f>
        <v>23616</v>
      </c>
      <c r="B42" s="4">
        <f>Lag_vs_MS_CompData!B42</f>
        <v>80</v>
      </c>
      <c r="C42" s="4">
        <f>Lag_vs_MS_CompData!C42</f>
        <v>18894</v>
      </c>
      <c r="D42" s="4">
        <f>Lag_vs_MS_CompData!D42</f>
        <v>70848</v>
      </c>
      <c r="E42" s="4">
        <f>Lag_vs_MS_CompData!E42</f>
        <v>163876</v>
      </c>
      <c r="F42" s="4">
        <f>Lag_vs_MS_CompData!J42</f>
        <v>2328730</v>
      </c>
      <c r="G42" s="4">
        <f>Lag_vs_MS_CompData!K42</f>
        <v>1567082</v>
      </c>
      <c r="I42" s="3">
        <f t="shared" si="0"/>
        <v>23616</v>
      </c>
      <c r="J42" s="3">
        <f t="shared" si="1"/>
        <v>80</v>
      </c>
      <c r="K42" s="3">
        <f t="shared" si="2"/>
        <v>2328730</v>
      </c>
      <c r="L42" s="3">
        <f t="shared" si="2"/>
        <v>1567082</v>
      </c>
    </row>
    <row r="43" spans="1:12" x14ac:dyDescent="0.25">
      <c r="A43">
        <f>Lag_vs_MS_CompData!A43</f>
        <v>23616</v>
      </c>
      <c r="B43" s="4">
        <f>Lag_vs_MS_CompData!B43</f>
        <v>100</v>
      </c>
      <c r="C43" s="4">
        <f>Lag_vs_MS_CompData!C43</f>
        <v>23612</v>
      </c>
      <c r="D43" s="4">
        <f>Lag_vs_MS_CompData!D43</f>
        <v>70848</v>
      </c>
      <c r="E43" s="4">
        <f>Lag_vs_MS_CompData!E43</f>
        <v>163876</v>
      </c>
      <c r="F43" s="4">
        <f>Lag_vs_MS_CompData!J43</f>
        <v>2357038</v>
      </c>
      <c r="G43" s="4">
        <f>Lag_vs_MS_CompData!K43</f>
        <v>1404488</v>
      </c>
      <c r="I43" s="3">
        <f t="shared" si="0"/>
        <v>23616</v>
      </c>
      <c r="J43" s="3">
        <f t="shared" si="1"/>
        <v>100</v>
      </c>
      <c r="K43" s="3">
        <f t="shared" si="2"/>
        <v>2357038</v>
      </c>
      <c r="L43" s="3">
        <f t="shared" si="2"/>
        <v>1404488</v>
      </c>
    </row>
    <row r="44" spans="1:12" x14ac:dyDescent="0.25">
      <c r="A44">
        <f>Lag_vs_MS_CompData!A44</f>
        <v>29499</v>
      </c>
      <c r="B44" s="4">
        <f>Lag_vs_MS_CompData!B44</f>
        <v>20</v>
      </c>
      <c r="C44" s="4">
        <f>Lag_vs_MS_CompData!C44</f>
        <v>5</v>
      </c>
      <c r="D44" s="4">
        <f>Lag_vs_MS_CompData!D44</f>
        <v>88497</v>
      </c>
      <c r="E44" s="4">
        <f>Lag_vs_MS_CompData!E44</f>
        <v>204712</v>
      </c>
      <c r="F44" s="4">
        <f>Lag_vs_MS_CompData!J44</f>
        <v>2713672</v>
      </c>
      <c r="G44" s="4">
        <f>Lag_vs_MS_CompData!K44</f>
        <v>2713536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8:V73"/>
  <sheetViews>
    <sheetView tabSelected="1" zoomScale="70" zoomScaleNormal="70" workbookViewId="0">
      <selection activeCell="X31" sqref="X31"/>
    </sheetView>
  </sheetViews>
  <sheetFormatPr defaultRowHeight="15" x14ac:dyDescent="0.25"/>
  <cols>
    <col min="1" max="1" width="6" bestFit="1" customWidth="1"/>
    <col min="2" max="2" width="9.42578125" customWidth="1"/>
    <col min="3" max="3" width="8.5703125" customWidth="1"/>
    <col min="4" max="4" width="8" customWidth="1"/>
    <col min="5" max="5" width="20" customWidth="1"/>
    <col min="6" max="6" width="21.28515625" customWidth="1"/>
    <col min="7" max="7" width="15.85546875" customWidth="1"/>
    <col min="8" max="8" width="17.140625" customWidth="1"/>
    <col min="9" max="9" width="16.5703125" customWidth="1"/>
    <col min="10" max="10" width="18" customWidth="1"/>
    <col min="11" max="11" width="22.85546875" customWidth="1"/>
    <col min="12" max="12" width="24.140625" customWidth="1"/>
    <col min="13" max="13" width="15.28515625" customWidth="1"/>
    <col min="14" max="14" width="16.140625" customWidth="1"/>
  </cols>
  <sheetData>
    <row r="28" spans="1:22" x14ac:dyDescent="0.25">
      <c r="T28" t="s">
        <v>28</v>
      </c>
    </row>
    <row r="29" spans="1:22" x14ac:dyDescent="0.25">
      <c r="A29" t="s">
        <v>0</v>
      </c>
      <c r="B29" t="s">
        <v>1</v>
      </c>
      <c r="C29" t="s">
        <v>2</v>
      </c>
      <c r="D29" t="s">
        <v>3</v>
      </c>
      <c r="E29" t="s">
        <v>7</v>
      </c>
      <c r="F29" t="s">
        <v>8</v>
      </c>
      <c r="G29" t="s">
        <v>11</v>
      </c>
      <c r="H29" t="s">
        <v>12</v>
      </c>
      <c r="I29" t="s">
        <v>13</v>
      </c>
      <c r="J29" t="s">
        <v>14</v>
      </c>
      <c r="K29" t="s">
        <v>15</v>
      </c>
      <c r="L29" t="s">
        <v>16</v>
      </c>
      <c r="M29" t="s">
        <v>22</v>
      </c>
      <c r="N29" t="s">
        <v>23</v>
      </c>
      <c r="O29" t="s">
        <v>25</v>
      </c>
      <c r="P29" t="s">
        <v>26</v>
      </c>
      <c r="Q29" t="s">
        <v>27</v>
      </c>
    </row>
    <row r="30" spans="1:22" x14ac:dyDescent="0.25">
      <c r="A30">
        <f>Lag_vs_MS_CompData!A2</f>
        <v>980</v>
      </c>
      <c r="B30" s="4">
        <f>Lag_vs_MS_CompData!B2</f>
        <v>0</v>
      </c>
      <c r="C30" s="4">
        <f>Lag_vs_MS_CompData!C2</f>
        <v>0</v>
      </c>
      <c r="D30" s="4">
        <f>Lag_vs_MS_CompData!D2</f>
        <v>2940</v>
      </c>
      <c r="E30" s="4">
        <f>Lag_vs_MS_CompData!H2</f>
        <v>2928</v>
      </c>
      <c r="F30" s="4">
        <f>Lag_vs_MS_CompData!I2</f>
        <v>2928</v>
      </c>
      <c r="G30">
        <f>Lag_vs_MS_CompData!L2</f>
        <v>3.3826300000000002E-3</v>
      </c>
      <c r="H30">
        <f>Lag_vs_MS_CompData!M2</f>
        <v>3.9948300000000004E-3</v>
      </c>
      <c r="I30">
        <f>Lag_vs_MS_CompData!N2</f>
        <v>0.11460041</v>
      </c>
      <c r="J30">
        <f>Lag_vs_MS_CompData!O2</f>
        <v>0.11651992999999999</v>
      </c>
      <c r="K30">
        <f>Lag_vs_MS_CompData!P2</f>
        <v>0</v>
      </c>
      <c r="L30">
        <f>Lag_vs_MS_CompData!Q2</f>
        <v>4.5200000000000001E-5</v>
      </c>
      <c r="M30">
        <f>Lag_vs_MS_CompData!S2</f>
        <v>0.21554187999999999</v>
      </c>
      <c r="N30">
        <f>Lag_vs_MS_CompData!T2</f>
        <v>0.2181188</v>
      </c>
      <c r="O30">
        <f>Table2[[#This Row],[LagTotalTimes]]/Table2[[#This Row],[MSETotalTimes]]</f>
        <v>0.98818570430425978</v>
      </c>
      <c r="P30">
        <f>Table2[[#This Row],[ MSE MPC Times]]/Table2[[#This Row],[Lag MPC Times]]</f>
        <v>1.1809834359655063</v>
      </c>
      <c r="R30">
        <v>0</v>
      </c>
      <c r="S30">
        <f>A30</f>
        <v>980</v>
      </c>
      <c r="T30">
        <f>B30</f>
        <v>0</v>
      </c>
      <c r="U30">
        <f>M30</f>
        <v>0.21554187999999999</v>
      </c>
      <c r="V30">
        <f>N30</f>
        <v>0.2181188</v>
      </c>
    </row>
    <row r="31" spans="1:22" x14ac:dyDescent="0.25">
      <c r="A31">
        <f>Lag_vs_MS_CompData!A3</f>
        <v>980</v>
      </c>
      <c r="B31" s="4">
        <f>Lag_vs_MS_CompData!B3</f>
        <v>20</v>
      </c>
      <c r="C31" s="4">
        <f>Lag_vs_MS_CompData!C3</f>
        <v>5</v>
      </c>
      <c r="D31" s="4">
        <f>Lag_vs_MS_CompData!D3</f>
        <v>2940</v>
      </c>
      <c r="E31" s="4">
        <f>Lag_vs_MS_CompData!H3</f>
        <v>2933</v>
      </c>
      <c r="F31" s="4">
        <f>Lag_vs_MS_CompData!I3</f>
        <v>2923</v>
      </c>
      <c r="G31">
        <f>Lag_vs_MS_CompData!L3</f>
        <v>3.02995E-3</v>
      </c>
      <c r="H31">
        <f>Lag_vs_MS_CompData!M3</f>
        <v>6.85573E-3</v>
      </c>
      <c r="I31">
        <f>Lag_vs_MS_CompData!N3</f>
        <v>0.10156828</v>
      </c>
      <c r="J31">
        <f>Lag_vs_MS_CompData!O3</f>
        <v>9.8111859999999995E-2</v>
      </c>
      <c r="K31">
        <f>Lag_vs_MS_CompData!P3</f>
        <v>0</v>
      </c>
      <c r="L31">
        <f>Lag_vs_MS_CompData!Q3</f>
        <v>1.76575E-2</v>
      </c>
      <c r="M31">
        <f>Lag_vs_MS_CompData!S3</f>
        <v>0.18647779</v>
      </c>
      <c r="N31">
        <f>Lag_vs_MS_CompData!T3</f>
        <v>0.20450465000000001</v>
      </c>
      <c r="O31">
        <f>Table2[[#This Row],[LagTotalTimes]]/Table2[[#This Row],[MSETotalTimes]]</f>
        <v>0.9118510997182705</v>
      </c>
      <c r="P31">
        <f>Table2[[#This Row],[ MSE MPC Times]]/Table2[[#This Row],[Lag MPC Times]]</f>
        <v>2.2626544992491624</v>
      </c>
      <c r="S31">
        <f t="shared" ref="S31:S73" si="0">A31</f>
        <v>980</v>
      </c>
      <c r="T31">
        <f t="shared" ref="T31:T73" si="1">B31</f>
        <v>20</v>
      </c>
      <c r="U31">
        <f t="shared" ref="U31:U73" si="2">M31</f>
        <v>0.18647779</v>
      </c>
      <c r="V31">
        <f t="shared" ref="V31:V73" si="3">N31</f>
        <v>0.20450465000000001</v>
      </c>
    </row>
    <row r="32" spans="1:22" x14ac:dyDescent="0.25">
      <c r="A32">
        <f>Lag_vs_MS_CompData!A4</f>
        <v>980</v>
      </c>
      <c r="B32" s="4">
        <f>Lag_vs_MS_CompData!B4</f>
        <v>40</v>
      </c>
      <c r="C32" s="4">
        <f>Lag_vs_MS_CompData!C4</f>
        <v>393</v>
      </c>
      <c r="D32" s="4">
        <f>Lag_vs_MS_CompData!D4</f>
        <v>2940</v>
      </c>
      <c r="E32" s="4">
        <f>Lag_vs_MS_CompData!H4</f>
        <v>3321</v>
      </c>
      <c r="F32" s="4">
        <f>Lag_vs_MS_CompData!I4</f>
        <v>2535</v>
      </c>
      <c r="G32">
        <f>Lag_vs_MS_CompData!L4</f>
        <v>8.6059799999999992E-3</v>
      </c>
      <c r="H32">
        <f>Lag_vs_MS_CompData!M4</f>
        <v>2.566473E-2</v>
      </c>
      <c r="I32">
        <f>Lag_vs_MS_CompData!N4</f>
        <v>0.12003729</v>
      </c>
      <c r="J32">
        <f>Lag_vs_MS_CompData!O4</f>
        <v>7.595702E-2</v>
      </c>
      <c r="K32">
        <f>Lag_vs_MS_CompData!P4</f>
        <v>0</v>
      </c>
      <c r="L32">
        <f>Lag_vs_MS_CompData!Q4</f>
        <v>0.1414936</v>
      </c>
      <c r="M32">
        <f>Lag_vs_MS_CompData!S4</f>
        <v>0.20195066</v>
      </c>
      <c r="N32">
        <f>Lag_vs_MS_CompData!T4</f>
        <v>0.31642273999999998</v>
      </c>
      <c r="O32">
        <f>Table2[[#This Row],[LagTotalTimes]]/Table2[[#This Row],[MSETotalTimes]]</f>
        <v>0.6382305519508491</v>
      </c>
      <c r="P32">
        <f>Table2[[#This Row],[ MSE MPC Times]]/Table2[[#This Row],[Lag MPC Times]]</f>
        <v>2.9821972628335183</v>
      </c>
      <c r="S32">
        <f t="shared" si="0"/>
        <v>980</v>
      </c>
      <c r="T32">
        <f t="shared" si="1"/>
        <v>40</v>
      </c>
      <c r="U32">
        <f t="shared" si="2"/>
        <v>0.20195066</v>
      </c>
      <c r="V32">
        <f t="shared" si="3"/>
        <v>0.31642273999999998</v>
      </c>
    </row>
    <row r="33" spans="1:22" x14ac:dyDescent="0.25">
      <c r="A33">
        <f>Lag_vs_MS_CompData!A5</f>
        <v>980</v>
      </c>
      <c r="B33" s="4">
        <f>Lag_vs_MS_CompData!B5</f>
        <v>60</v>
      </c>
      <c r="C33" s="4">
        <f>Lag_vs_MS_CompData!C5</f>
        <v>589</v>
      </c>
      <c r="D33" s="4">
        <f>Lag_vs_MS_CompData!D5</f>
        <v>2940</v>
      </c>
      <c r="E33" s="4">
        <f>Lag_vs_MS_CompData!H5</f>
        <v>3517</v>
      </c>
      <c r="F33" s="4">
        <f>Lag_vs_MS_CompData!I5</f>
        <v>2339</v>
      </c>
      <c r="G33">
        <f>Lag_vs_MS_CompData!L5</f>
        <v>1.073529E-2</v>
      </c>
      <c r="H33">
        <f>Lag_vs_MS_CompData!M5</f>
        <v>3.5111240000000002E-2</v>
      </c>
      <c r="I33">
        <f>Lag_vs_MS_CompData!N5</f>
        <v>0.13364634</v>
      </c>
      <c r="J33">
        <f>Lag_vs_MS_CompData!O5</f>
        <v>5.9421729999999999E-2</v>
      </c>
      <c r="K33">
        <f>Lag_vs_MS_CompData!P5</f>
        <v>0</v>
      </c>
      <c r="L33">
        <f>Lag_vs_MS_CompData!Q5</f>
        <v>0.22261359999999999</v>
      </c>
      <c r="M33">
        <f>Lag_vs_MS_CompData!S5</f>
        <v>0.21518867000000003</v>
      </c>
      <c r="N33">
        <f>Lag_vs_MS_CompData!T5</f>
        <v>0.38795360999999995</v>
      </c>
      <c r="O33">
        <f>Table2[[#This Row],[LagTotalTimes]]/Table2[[#This Row],[MSETotalTimes]]</f>
        <v>0.55467629235361426</v>
      </c>
      <c r="P33">
        <f>Table2[[#This Row],[ MSE MPC Times]]/Table2[[#This Row],[Lag MPC Times]]</f>
        <v>3.2706373092855436</v>
      </c>
      <c r="S33">
        <f t="shared" si="0"/>
        <v>980</v>
      </c>
      <c r="T33">
        <f t="shared" si="1"/>
        <v>60</v>
      </c>
      <c r="U33">
        <f t="shared" si="2"/>
        <v>0.21518867000000003</v>
      </c>
      <c r="V33">
        <f t="shared" si="3"/>
        <v>0.38795360999999995</v>
      </c>
    </row>
    <row r="34" spans="1:22" x14ac:dyDescent="0.25">
      <c r="A34">
        <f>Lag_vs_MS_CompData!A6</f>
        <v>980</v>
      </c>
      <c r="B34" s="4">
        <f>Lag_vs_MS_CompData!B6</f>
        <v>80</v>
      </c>
      <c r="C34" s="4">
        <f>Lag_vs_MS_CompData!C6</f>
        <v>785</v>
      </c>
      <c r="D34" s="4">
        <f>Lag_vs_MS_CompData!D6</f>
        <v>2940</v>
      </c>
      <c r="E34" s="4">
        <f>Lag_vs_MS_CompData!H6</f>
        <v>3713</v>
      </c>
      <c r="F34" s="4">
        <f>Lag_vs_MS_CompData!I6</f>
        <v>2143</v>
      </c>
      <c r="G34">
        <f>Lag_vs_MS_CompData!L6</f>
        <v>1.387387E-2</v>
      </c>
      <c r="H34">
        <f>Lag_vs_MS_CompData!M6</f>
        <v>4.8110220000000002E-2</v>
      </c>
      <c r="I34">
        <f>Lag_vs_MS_CompData!N6</f>
        <v>0.11175880000000001</v>
      </c>
      <c r="J34">
        <f>Lag_vs_MS_CompData!O6</f>
        <v>5.281197E-2</v>
      </c>
      <c r="K34">
        <f>Lag_vs_MS_CompData!P6</f>
        <v>0</v>
      </c>
      <c r="L34">
        <f>Lag_vs_MS_CompData!Q6</f>
        <v>0.28968709999999998</v>
      </c>
      <c r="M34">
        <f>Lag_vs_MS_CompData!S6</f>
        <v>0.1986049</v>
      </c>
      <c r="N34">
        <f>Lag_vs_MS_CompData!T6</f>
        <v>0.46358151999999997</v>
      </c>
      <c r="O34">
        <f>Table2[[#This Row],[LagTotalTimes]]/Table2[[#This Row],[MSETotalTimes]]</f>
        <v>0.42841418700210487</v>
      </c>
      <c r="P34">
        <f>Table2[[#This Row],[ MSE MPC Times]]/Table2[[#This Row],[Lag MPC Times]]</f>
        <v>3.4676856565615797</v>
      </c>
      <c r="S34">
        <f t="shared" si="0"/>
        <v>980</v>
      </c>
      <c r="T34">
        <f t="shared" si="1"/>
        <v>80</v>
      </c>
      <c r="U34">
        <f t="shared" si="2"/>
        <v>0.1986049</v>
      </c>
      <c r="V34">
        <f t="shared" si="3"/>
        <v>0.46358151999999997</v>
      </c>
    </row>
    <row r="35" spans="1:22" x14ac:dyDescent="0.25">
      <c r="A35">
        <f>Lag_vs_MS_CompData!A7</f>
        <v>980</v>
      </c>
      <c r="B35" s="4">
        <f>Lag_vs_MS_CompData!B7</f>
        <v>100</v>
      </c>
      <c r="C35" s="4">
        <f>Lag_vs_MS_CompData!C7</f>
        <v>976</v>
      </c>
      <c r="D35" s="4">
        <f>Lag_vs_MS_CompData!D7</f>
        <v>2940</v>
      </c>
      <c r="E35" s="4">
        <f>Lag_vs_MS_CompData!H7</f>
        <v>3904</v>
      </c>
      <c r="F35" s="4">
        <f>Lag_vs_MS_CompData!I7</f>
        <v>1952</v>
      </c>
      <c r="G35">
        <f>Lag_vs_MS_CompData!L7</f>
        <v>1.9329989999999998E-2</v>
      </c>
      <c r="H35">
        <f>Lag_vs_MS_CompData!M7</f>
        <v>6.1454590000000003E-2</v>
      </c>
      <c r="I35">
        <f>Lag_vs_MS_CompData!N7</f>
        <v>0.1148588</v>
      </c>
      <c r="J35">
        <f>Lag_vs_MS_CompData!O7</f>
        <v>4.3833530000000002E-2</v>
      </c>
      <c r="K35">
        <f>Lag_vs_MS_CompData!P7</f>
        <v>0</v>
      </c>
      <c r="L35">
        <f>Lag_vs_MS_CompData!Q7</f>
        <v>0.35008349999999999</v>
      </c>
      <c r="M35">
        <f>Lag_vs_MS_CompData!S7</f>
        <v>0.20859335000000001</v>
      </c>
      <c r="N35">
        <f>Lag_vs_MS_CompData!T7</f>
        <v>0.52977617999999993</v>
      </c>
      <c r="O35">
        <f>Table2[[#This Row],[LagTotalTimes]]/Table2[[#This Row],[MSETotalTimes]]</f>
        <v>0.39373863505905465</v>
      </c>
      <c r="P35">
        <f>Table2[[#This Row],[ MSE MPC Times]]/Table2[[#This Row],[Lag MPC Times]]</f>
        <v>3.1792354781352712</v>
      </c>
      <c r="S35">
        <f t="shared" si="0"/>
        <v>980</v>
      </c>
      <c r="T35">
        <f t="shared" si="1"/>
        <v>100</v>
      </c>
      <c r="U35">
        <f t="shared" si="2"/>
        <v>0.20859335000000001</v>
      </c>
      <c r="V35">
        <f t="shared" si="3"/>
        <v>0.52977617999999993</v>
      </c>
    </row>
    <row r="36" spans="1:22" x14ac:dyDescent="0.25">
      <c r="A36">
        <f>Lag_vs_MS_CompData!A8</f>
        <v>2363</v>
      </c>
      <c r="B36" s="4">
        <f>Lag_vs_MS_CompData!B8</f>
        <v>0</v>
      </c>
      <c r="C36" s="4">
        <f>Lag_vs_MS_CompData!C8</f>
        <v>0</v>
      </c>
      <c r="D36" s="4">
        <f>Lag_vs_MS_CompData!D8</f>
        <v>7089</v>
      </c>
      <c r="E36" s="4">
        <f>Lag_vs_MS_CompData!H8</f>
        <v>7077</v>
      </c>
      <c r="F36" s="4">
        <f>Lag_vs_MS_CompData!I8</f>
        <v>7077</v>
      </c>
      <c r="G36">
        <f>Lag_vs_MS_CompData!L8</f>
        <v>7.4133599999999999E-3</v>
      </c>
      <c r="H36">
        <f>Lag_vs_MS_CompData!M8</f>
        <v>7.3933000000000002E-3</v>
      </c>
      <c r="I36">
        <f>Lag_vs_MS_CompData!N8</f>
        <v>0.47253986999999997</v>
      </c>
      <c r="J36">
        <f>Lag_vs_MS_CompData!O8</f>
        <v>0.46794028999999998</v>
      </c>
      <c r="K36">
        <f>Lag_vs_MS_CompData!P8</f>
        <v>0</v>
      </c>
      <c r="L36">
        <f>Lag_vs_MS_CompData!Q8</f>
        <v>2.41E-4</v>
      </c>
      <c r="M36">
        <f>Lag_vs_MS_CompData!S8</f>
        <v>0.66109962999999994</v>
      </c>
      <c r="N36">
        <f>Lag_vs_MS_CompData!T8</f>
        <v>0.65672098999999995</v>
      </c>
      <c r="O36">
        <f>Table2[[#This Row],[LagTotalTimes]]/Table2[[#This Row],[MSETotalTimes]]</f>
        <v>1.0066674281265169</v>
      </c>
      <c r="P36">
        <f>Table2[[#This Row],[ MSE MPC Times]]/Table2[[#This Row],[Lag MPC Times]]</f>
        <v>0.99729407448174656</v>
      </c>
      <c r="S36">
        <f t="shared" si="0"/>
        <v>2363</v>
      </c>
      <c r="T36">
        <f t="shared" si="1"/>
        <v>0</v>
      </c>
      <c r="U36">
        <f t="shared" si="2"/>
        <v>0.66109962999999994</v>
      </c>
      <c r="V36">
        <f t="shared" si="3"/>
        <v>0.65672098999999995</v>
      </c>
    </row>
    <row r="37" spans="1:22" x14ac:dyDescent="0.25">
      <c r="A37">
        <f>Lag_vs_MS_CompData!A9</f>
        <v>2363</v>
      </c>
      <c r="B37" s="4">
        <f>Lag_vs_MS_CompData!B9</f>
        <v>20</v>
      </c>
      <c r="C37" s="4">
        <f>Lag_vs_MS_CompData!C9</f>
        <v>5</v>
      </c>
      <c r="D37" s="4">
        <f>Lag_vs_MS_CompData!D9</f>
        <v>7089</v>
      </c>
      <c r="E37" s="4">
        <f>Lag_vs_MS_CompData!H9</f>
        <v>7082</v>
      </c>
      <c r="F37" s="4">
        <f>Lag_vs_MS_CompData!I9</f>
        <v>7072</v>
      </c>
      <c r="G37">
        <f>Lag_vs_MS_CompData!L9</f>
        <v>7.1205599999999997E-3</v>
      </c>
      <c r="H37">
        <f>Lag_vs_MS_CompData!M9</f>
        <v>9.6670799999999998E-3</v>
      </c>
      <c r="I37">
        <f>Lag_vs_MS_CompData!N9</f>
        <v>0.44898497999999998</v>
      </c>
      <c r="J37">
        <f>Lag_vs_MS_CompData!O9</f>
        <v>0.4888149</v>
      </c>
      <c r="K37">
        <f>Lag_vs_MS_CompData!P9</f>
        <v>0</v>
      </c>
      <c r="L37">
        <f>Lag_vs_MS_CompData!Q9</f>
        <v>1.03123E-2</v>
      </c>
      <c r="M37">
        <f>Lag_vs_MS_CompData!S9</f>
        <v>0.63326625999999997</v>
      </c>
      <c r="N37">
        <f>Lag_vs_MS_CompData!T9</f>
        <v>0.68595500000000009</v>
      </c>
      <c r="O37">
        <f>Table2[[#This Row],[LagTotalTimes]]/Table2[[#This Row],[MSETotalTimes]]</f>
        <v>0.92318921795161468</v>
      </c>
      <c r="P37">
        <f>Table2[[#This Row],[ MSE MPC Times]]/Table2[[#This Row],[Lag MPC Times]]</f>
        <v>1.3576291752334086</v>
      </c>
      <c r="S37">
        <f t="shared" si="0"/>
        <v>2363</v>
      </c>
      <c r="T37">
        <f t="shared" si="1"/>
        <v>20</v>
      </c>
      <c r="U37">
        <f t="shared" si="2"/>
        <v>0.63326625999999997</v>
      </c>
      <c r="V37">
        <f t="shared" si="3"/>
        <v>0.68595500000000009</v>
      </c>
    </row>
    <row r="38" spans="1:22" x14ac:dyDescent="0.25">
      <c r="A38">
        <f>Lag_vs_MS_CompData!A10</f>
        <v>2363</v>
      </c>
      <c r="B38" s="4">
        <f>Lag_vs_MS_CompData!B10</f>
        <v>40</v>
      </c>
      <c r="C38" s="4">
        <f>Lag_vs_MS_CompData!C10</f>
        <v>946</v>
      </c>
      <c r="D38" s="4">
        <f>Lag_vs_MS_CompData!D10</f>
        <v>7089</v>
      </c>
      <c r="E38" s="4">
        <f>Lag_vs_MS_CompData!H10</f>
        <v>8023</v>
      </c>
      <c r="F38" s="4">
        <f>Lag_vs_MS_CompData!I10</f>
        <v>6131</v>
      </c>
      <c r="G38">
        <f>Lag_vs_MS_CompData!L10</f>
        <v>2.0477459999999999E-2</v>
      </c>
      <c r="H38">
        <f>Lag_vs_MS_CompData!M10</f>
        <v>5.9386719999999997E-2</v>
      </c>
      <c r="I38">
        <f>Lag_vs_MS_CompData!N10</f>
        <v>0.49677940999999998</v>
      </c>
      <c r="J38">
        <f>Lag_vs_MS_CompData!O10</f>
        <v>0.30761366000000001</v>
      </c>
      <c r="K38">
        <f>Lag_vs_MS_CompData!P10</f>
        <v>0</v>
      </c>
      <c r="L38">
        <f>Lag_vs_MS_CompData!Q10</f>
        <v>0.33212649999999999</v>
      </c>
      <c r="M38">
        <f>Lag_vs_MS_CompData!S10</f>
        <v>0.69145587999999991</v>
      </c>
      <c r="N38">
        <f>Lag_vs_MS_CompData!T10</f>
        <v>0.87332589000000005</v>
      </c>
      <c r="O38">
        <f>Table2[[#This Row],[LagTotalTimes]]/Table2[[#This Row],[MSETotalTimes]]</f>
        <v>0.79175012205352102</v>
      </c>
      <c r="P38">
        <f>Table2[[#This Row],[ MSE MPC Times]]/Table2[[#This Row],[Lag MPC Times]]</f>
        <v>2.9001018681027824</v>
      </c>
      <c r="S38">
        <f t="shared" si="0"/>
        <v>2363</v>
      </c>
      <c r="T38">
        <f t="shared" si="1"/>
        <v>40</v>
      </c>
      <c r="U38">
        <f t="shared" si="2"/>
        <v>0.69145587999999991</v>
      </c>
      <c r="V38">
        <f t="shared" si="3"/>
        <v>0.87332589000000005</v>
      </c>
    </row>
    <row r="39" spans="1:22" x14ac:dyDescent="0.25">
      <c r="A39">
        <f>Lag_vs_MS_CompData!A11</f>
        <v>2363</v>
      </c>
      <c r="B39" s="4">
        <f>Lag_vs_MS_CompData!B11</f>
        <v>60</v>
      </c>
      <c r="C39" s="4">
        <f>Lag_vs_MS_CompData!C11</f>
        <v>1419</v>
      </c>
      <c r="D39" s="4">
        <f>Lag_vs_MS_CompData!D11</f>
        <v>7089</v>
      </c>
      <c r="E39" s="4">
        <f>Lag_vs_MS_CompData!H11</f>
        <v>8496</v>
      </c>
      <c r="F39" s="4">
        <f>Lag_vs_MS_CompData!I11</f>
        <v>5658</v>
      </c>
      <c r="G39">
        <f>Lag_vs_MS_CompData!L11</f>
        <v>2.7480689999999999E-2</v>
      </c>
      <c r="H39">
        <f>Lag_vs_MS_CompData!M11</f>
        <v>8.9010450000000005E-2</v>
      </c>
      <c r="I39">
        <f>Lag_vs_MS_CompData!N11</f>
        <v>0.51769394000000002</v>
      </c>
      <c r="J39">
        <f>Lag_vs_MS_CompData!O11</f>
        <v>0.25971010999999999</v>
      </c>
      <c r="K39">
        <f>Lag_vs_MS_CompData!P11</f>
        <v>0</v>
      </c>
      <c r="L39">
        <f>Lag_vs_MS_CompData!Q11</f>
        <v>0.50110410000000005</v>
      </c>
      <c r="M39">
        <f>Lag_vs_MS_CompData!S11</f>
        <v>0.71734328999999997</v>
      </c>
      <c r="N39">
        <f>Lag_vs_MS_CompData!T11</f>
        <v>1.02199332</v>
      </c>
      <c r="O39">
        <f>Table2[[#This Row],[LagTotalTimes]]/Table2[[#This Row],[MSETotalTimes]]</f>
        <v>0.70190604572640458</v>
      </c>
      <c r="P39">
        <f>Table2[[#This Row],[ MSE MPC Times]]/Table2[[#This Row],[Lag MPC Times]]</f>
        <v>3.2390180159231812</v>
      </c>
      <c r="S39">
        <f t="shared" si="0"/>
        <v>2363</v>
      </c>
      <c r="T39">
        <f t="shared" si="1"/>
        <v>60</v>
      </c>
      <c r="U39">
        <f t="shared" si="2"/>
        <v>0.71734328999999997</v>
      </c>
      <c r="V39">
        <f t="shared" si="3"/>
        <v>1.02199332</v>
      </c>
    </row>
    <row r="40" spans="1:22" x14ac:dyDescent="0.25">
      <c r="A40">
        <f>Lag_vs_MS_CompData!A12</f>
        <v>2363</v>
      </c>
      <c r="B40" s="4">
        <f>Lag_vs_MS_CompData!B12</f>
        <v>80</v>
      </c>
      <c r="C40" s="4">
        <f>Lag_vs_MS_CompData!C12</f>
        <v>1891</v>
      </c>
      <c r="D40" s="4">
        <f>Lag_vs_MS_CompData!D12</f>
        <v>7089</v>
      </c>
      <c r="E40" s="4">
        <f>Lag_vs_MS_CompData!H12</f>
        <v>8968</v>
      </c>
      <c r="F40" s="4">
        <f>Lag_vs_MS_CompData!I12</f>
        <v>5186</v>
      </c>
      <c r="G40">
        <f>Lag_vs_MS_CompData!L12</f>
        <v>3.3747270000000003E-2</v>
      </c>
      <c r="H40">
        <f>Lag_vs_MS_CompData!M12</f>
        <v>0.11861778000000001</v>
      </c>
      <c r="I40">
        <f>Lag_vs_MS_CompData!N12</f>
        <v>0.49150903000000001</v>
      </c>
      <c r="J40">
        <f>Lag_vs_MS_CompData!O12</f>
        <v>0.20001294</v>
      </c>
      <c r="K40">
        <f>Lag_vs_MS_CompData!P12</f>
        <v>0</v>
      </c>
      <c r="L40">
        <f>Lag_vs_MS_CompData!Q12</f>
        <v>0.88972209999999996</v>
      </c>
      <c r="M40">
        <f>Lag_vs_MS_CompData!S12</f>
        <v>0.69866795000000004</v>
      </c>
      <c r="N40">
        <f>Lag_vs_MS_CompData!T12</f>
        <v>1.38176447</v>
      </c>
      <c r="O40">
        <f>Table2[[#This Row],[LagTotalTimes]]/Table2[[#This Row],[MSETotalTimes]]</f>
        <v>0.50563461803298504</v>
      </c>
      <c r="P40">
        <f>Table2[[#This Row],[ MSE MPC Times]]/Table2[[#This Row],[Lag MPC Times]]</f>
        <v>3.5148852040476162</v>
      </c>
      <c r="S40">
        <f t="shared" si="0"/>
        <v>2363</v>
      </c>
      <c r="T40">
        <f t="shared" si="1"/>
        <v>80</v>
      </c>
      <c r="U40">
        <f t="shared" si="2"/>
        <v>0.69866795000000004</v>
      </c>
      <c r="V40">
        <f t="shared" si="3"/>
        <v>1.38176447</v>
      </c>
    </row>
    <row r="41" spans="1:22" x14ac:dyDescent="0.25">
      <c r="A41">
        <f>Lag_vs_MS_CompData!A13</f>
        <v>2363</v>
      </c>
      <c r="B41" s="4">
        <f>Lag_vs_MS_CompData!B13</f>
        <v>100</v>
      </c>
      <c r="C41" s="4">
        <f>Lag_vs_MS_CompData!C13</f>
        <v>2359</v>
      </c>
      <c r="D41" s="4">
        <f>Lag_vs_MS_CompData!D13</f>
        <v>7089</v>
      </c>
      <c r="E41" s="4">
        <f>Lag_vs_MS_CompData!H13</f>
        <v>9436</v>
      </c>
      <c r="F41" s="4">
        <f>Lag_vs_MS_CompData!I13</f>
        <v>4718</v>
      </c>
      <c r="G41">
        <f>Lag_vs_MS_CompData!L13</f>
        <v>4.0942550000000001E-2</v>
      </c>
      <c r="H41">
        <f>Lag_vs_MS_CompData!M13</f>
        <v>0.14289452</v>
      </c>
      <c r="I41">
        <f>Lag_vs_MS_CompData!N13</f>
        <v>0.47105437</v>
      </c>
      <c r="J41">
        <f>Lag_vs_MS_CompData!O13</f>
        <v>0.1616901</v>
      </c>
      <c r="K41">
        <f>Lag_vs_MS_CompData!P13</f>
        <v>0</v>
      </c>
      <c r="L41">
        <f>Lag_vs_MS_CompData!Q13</f>
        <v>1.0818707000000001</v>
      </c>
      <c r="M41">
        <f>Lag_vs_MS_CompData!S13</f>
        <v>0.68562663000000001</v>
      </c>
      <c r="N41">
        <f>Lag_vs_MS_CompData!T13</f>
        <v>1.56008503</v>
      </c>
      <c r="O41">
        <f>Table2[[#This Row],[LagTotalTimes]]/Table2[[#This Row],[MSETotalTimes]]</f>
        <v>0.43948029550671353</v>
      </c>
      <c r="P41">
        <f>Table2[[#This Row],[ MSE MPC Times]]/Table2[[#This Row],[Lag MPC Times]]</f>
        <v>3.49012262304131</v>
      </c>
      <c r="S41">
        <f t="shared" si="0"/>
        <v>2363</v>
      </c>
      <c r="T41">
        <f t="shared" si="1"/>
        <v>100</v>
      </c>
      <c r="U41">
        <f t="shared" si="2"/>
        <v>0.68562663000000001</v>
      </c>
      <c r="V41">
        <f t="shared" si="3"/>
        <v>1.56008503</v>
      </c>
    </row>
    <row r="42" spans="1:22" x14ac:dyDescent="0.25">
      <c r="A42">
        <f>Lag_vs_MS_CompData!A14</f>
        <v>4110</v>
      </c>
      <c r="B42" s="4">
        <f>Lag_vs_MS_CompData!B14</f>
        <v>0</v>
      </c>
      <c r="C42" s="4">
        <f>Lag_vs_MS_CompData!C14</f>
        <v>0</v>
      </c>
      <c r="D42" s="4">
        <f>Lag_vs_MS_CompData!D14</f>
        <v>12330</v>
      </c>
      <c r="E42" s="4">
        <f>Lag_vs_MS_CompData!H14</f>
        <v>12318</v>
      </c>
      <c r="F42" s="4">
        <f>Lag_vs_MS_CompData!I14</f>
        <v>12318</v>
      </c>
      <c r="G42">
        <f>Lag_vs_MS_CompData!L14</f>
        <v>1.3399660000000001E-2</v>
      </c>
      <c r="H42">
        <f>Lag_vs_MS_CompData!M14</f>
        <v>1.3283990000000001E-2</v>
      </c>
      <c r="I42">
        <f>Lag_vs_MS_CompData!N14</f>
        <v>1.14523449</v>
      </c>
      <c r="J42">
        <f>Lag_vs_MS_CompData!O14</f>
        <v>1.13180423</v>
      </c>
      <c r="K42">
        <f>Lag_vs_MS_CompData!P14</f>
        <v>0</v>
      </c>
      <c r="L42">
        <f>Lag_vs_MS_CompData!Q14</f>
        <v>6.8700000000000003E-5</v>
      </c>
      <c r="M42">
        <f>Lag_vs_MS_CompData!S14</f>
        <v>1.4627383599999999</v>
      </c>
      <c r="N42">
        <f>Lag_vs_MS_CompData!T14</f>
        <v>1.4492611299999998</v>
      </c>
      <c r="O42">
        <f>Table2[[#This Row],[LagTotalTimes]]/Table2[[#This Row],[MSETotalTimes]]</f>
        <v>1.0092993800227017</v>
      </c>
      <c r="P42">
        <f>Table2[[#This Row],[ MSE MPC Times]]/Table2[[#This Row],[Lag MPC Times]]</f>
        <v>0.99136769141903602</v>
      </c>
      <c r="S42">
        <f t="shared" si="0"/>
        <v>4110</v>
      </c>
      <c r="T42">
        <f t="shared" si="1"/>
        <v>0</v>
      </c>
      <c r="U42">
        <f t="shared" si="2"/>
        <v>1.4627383599999999</v>
      </c>
      <c r="V42">
        <f t="shared" si="3"/>
        <v>1.4492611299999998</v>
      </c>
    </row>
    <row r="43" spans="1:22" x14ac:dyDescent="0.25">
      <c r="A43">
        <f>Lag_vs_MS_CompData!A15</f>
        <v>4110</v>
      </c>
      <c r="B43" s="4">
        <f>Lag_vs_MS_CompData!B15</f>
        <v>20</v>
      </c>
      <c r="C43" s="4">
        <f>Lag_vs_MS_CompData!C15</f>
        <v>5</v>
      </c>
      <c r="D43" s="4">
        <f>Lag_vs_MS_CompData!D15</f>
        <v>12330</v>
      </c>
      <c r="E43" s="4">
        <f>Lag_vs_MS_CompData!H15</f>
        <v>12323</v>
      </c>
      <c r="F43" s="4">
        <f>Lag_vs_MS_CompData!I15</f>
        <v>12313</v>
      </c>
      <c r="G43">
        <f>Lag_vs_MS_CompData!L15</f>
        <v>1.1339470000000001E-2</v>
      </c>
      <c r="H43">
        <f>Lag_vs_MS_CompData!M15</f>
        <v>1.4450559999999999E-2</v>
      </c>
      <c r="I43">
        <f>Lag_vs_MS_CompData!N15</f>
        <v>1.14670082</v>
      </c>
      <c r="J43">
        <f>Lag_vs_MS_CompData!O15</f>
        <v>1.07161314</v>
      </c>
      <c r="K43">
        <f>Lag_vs_MS_CompData!P15</f>
        <v>0</v>
      </c>
      <c r="L43">
        <f>Lag_vs_MS_CompData!Q15</f>
        <v>5.8904999999999999E-3</v>
      </c>
      <c r="M43">
        <f>Lag_vs_MS_CompData!S15</f>
        <v>1.4491437299999999</v>
      </c>
      <c r="N43">
        <f>Lag_vs_MS_CompData!T15</f>
        <v>1.3830576400000001</v>
      </c>
      <c r="O43">
        <f>Table2[[#This Row],[LagTotalTimes]]/Table2[[#This Row],[MSETotalTimes]]</f>
        <v>1.0477826000079069</v>
      </c>
      <c r="P43">
        <f>Table2[[#This Row],[ MSE MPC Times]]/Table2[[#This Row],[Lag MPC Times]]</f>
        <v>1.2743593836396232</v>
      </c>
      <c r="S43">
        <f t="shared" si="0"/>
        <v>4110</v>
      </c>
      <c r="T43">
        <f t="shared" si="1"/>
        <v>20</v>
      </c>
      <c r="U43">
        <f t="shared" si="2"/>
        <v>1.4491437299999999</v>
      </c>
      <c r="V43">
        <f t="shared" si="3"/>
        <v>1.3830576400000001</v>
      </c>
    </row>
    <row r="44" spans="1:22" x14ac:dyDescent="0.25">
      <c r="A44">
        <f>Lag_vs_MS_CompData!A16</f>
        <v>4110</v>
      </c>
      <c r="B44" s="4">
        <f>Lag_vs_MS_CompData!B16</f>
        <v>40</v>
      </c>
      <c r="C44" s="4">
        <f>Lag_vs_MS_CompData!C16</f>
        <v>1645</v>
      </c>
      <c r="D44" s="4">
        <f>Lag_vs_MS_CompData!D16</f>
        <v>12330</v>
      </c>
      <c r="E44" s="4">
        <f>Lag_vs_MS_CompData!H16</f>
        <v>13963</v>
      </c>
      <c r="F44" s="4">
        <f>Lag_vs_MS_CompData!I16</f>
        <v>10673</v>
      </c>
      <c r="G44">
        <f>Lag_vs_MS_CompData!L16</f>
        <v>3.6641609999999998E-2</v>
      </c>
      <c r="H44">
        <f>Lag_vs_MS_CompData!M16</f>
        <v>0.10802646</v>
      </c>
      <c r="I44">
        <f>Lag_vs_MS_CompData!N16</f>
        <v>1.3359270599999999</v>
      </c>
      <c r="J44">
        <f>Lag_vs_MS_CompData!O16</f>
        <v>0.79457887000000005</v>
      </c>
      <c r="K44">
        <f>Lag_vs_MS_CompData!P16</f>
        <v>0</v>
      </c>
      <c r="L44">
        <f>Lag_vs_MS_CompData!Q16</f>
        <v>0.69882489999999997</v>
      </c>
      <c r="M44">
        <f>Lag_vs_MS_CompData!S16</f>
        <v>1.6895130999999999</v>
      </c>
      <c r="N44">
        <f>Lag_vs_MS_CompData!T16</f>
        <v>1.91837466</v>
      </c>
      <c r="O44">
        <f>Table2[[#This Row],[LagTotalTimes]]/Table2[[#This Row],[MSETotalTimes]]</f>
        <v>0.88070027989214572</v>
      </c>
      <c r="P44">
        <f>Table2[[#This Row],[ MSE MPC Times]]/Table2[[#This Row],[Lag MPC Times]]</f>
        <v>2.9481908682506037</v>
      </c>
      <c r="S44">
        <f t="shared" si="0"/>
        <v>4110</v>
      </c>
      <c r="T44">
        <f t="shared" si="1"/>
        <v>40</v>
      </c>
      <c r="U44">
        <f t="shared" si="2"/>
        <v>1.6895130999999999</v>
      </c>
      <c r="V44">
        <f t="shared" si="3"/>
        <v>1.91837466</v>
      </c>
    </row>
    <row r="45" spans="1:22" x14ac:dyDescent="0.25">
      <c r="A45">
        <f>Lag_vs_MS_CompData!A17</f>
        <v>4110</v>
      </c>
      <c r="B45" s="4">
        <f>Lag_vs_MS_CompData!B17</f>
        <v>60</v>
      </c>
      <c r="C45" s="4">
        <f>Lag_vs_MS_CompData!C17</f>
        <v>2467</v>
      </c>
      <c r="D45" s="4">
        <f>Lag_vs_MS_CompData!D17</f>
        <v>12330</v>
      </c>
      <c r="E45" s="4">
        <f>Lag_vs_MS_CompData!H17</f>
        <v>14785</v>
      </c>
      <c r="F45" s="4">
        <f>Lag_vs_MS_CompData!I17</f>
        <v>9851</v>
      </c>
      <c r="G45">
        <f>Lag_vs_MS_CompData!L17</f>
        <v>4.8057370000000002E-2</v>
      </c>
      <c r="H45">
        <f>Lag_vs_MS_CompData!M17</f>
        <v>0.15733304000000001</v>
      </c>
      <c r="I45">
        <f>Lag_vs_MS_CompData!N17</f>
        <v>1.3830114099999999</v>
      </c>
      <c r="J45">
        <f>Lag_vs_MS_CompData!O17</f>
        <v>0.64342438999999996</v>
      </c>
      <c r="K45">
        <f>Lag_vs_MS_CompData!P17</f>
        <v>0</v>
      </c>
      <c r="L45">
        <f>Lag_vs_MS_CompData!Q17</f>
        <v>1.1536735</v>
      </c>
      <c r="M45">
        <f>Lag_vs_MS_CompData!S17</f>
        <v>1.7325031499999999</v>
      </c>
      <c r="N45">
        <f>Lag_vs_MS_CompData!T17</f>
        <v>2.2558653</v>
      </c>
      <c r="O45">
        <f>Table2[[#This Row],[LagTotalTimes]]/Table2[[#This Row],[MSETotalTimes]]</f>
        <v>0.76799937921825379</v>
      </c>
      <c r="P45">
        <f>Table2[[#This Row],[ MSE MPC Times]]/Table2[[#This Row],[Lag MPC Times]]</f>
        <v>3.2738587234382575</v>
      </c>
      <c r="S45">
        <f t="shared" si="0"/>
        <v>4110</v>
      </c>
      <c r="T45">
        <f t="shared" si="1"/>
        <v>60</v>
      </c>
      <c r="U45">
        <f t="shared" si="2"/>
        <v>1.7325031499999999</v>
      </c>
      <c r="V45">
        <f t="shared" si="3"/>
        <v>2.2558653</v>
      </c>
    </row>
    <row r="46" spans="1:22" x14ac:dyDescent="0.25">
      <c r="A46">
        <f>Lag_vs_MS_CompData!A18</f>
        <v>4110</v>
      </c>
      <c r="B46" s="4">
        <f>Lag_vs_MS_CompData!B18</f>
        <v>80</v>
      </c>
      <c r="C46" s="4">
        <f>Lag_vs_MS_CompData!C18</f>
        <v>3289</v>
      </c>
      <c r="D46" s="4">
        <f>Lag_vs_MS_CompData!D18</f>
        <v>12330</v>
      </c>
      <c r="E46" s="4">
        <f>Lag_vs_MS_CompData!H18</f>
        <v>15607</v>
      </c>
      <c r="F46" s="4">
        <f>Lag_vs_MS_CompData!I18</f>
        <v>9029</v>
      </c>
      <c r="G46">
        <f>Lag_vs_MS_CompData!L18</f>
        <v>6.4482280000000003E-2</v>
      </c>
      <c r="H46">
        <f>Lag_vs_MS_CompData!M18</f>
        <v>0.19678499999999999</v>
      </c>
      <c r="I46">
        <f>Lag_vs_MS_CompData!N18</f>
        <v>1.30961729</v>
      </c>
      <c r="J46">
        <f>Lag_vs_MS_CompData!O18</f>
        <v>0.51577600999999995</v>
      </c>
      <c r="K46">
        <f>Lag_vs_MS_CompData!P18</f>
        <v>0</v>
      </c>
      <c r="L46">
        <f>Lag_vs_MS_CompData!Q18</f>
        <v>1.5040297</v>
      </c>
      <c r="M46">
        <f>Lag_vs_MS_CompData!S18</f>
        <v>1.68299339</v>
      </c>
      <c r="N46">
        <f>Lag_vs_MS_CompData!T18</f>
        <v>2.5254845299999999</v>
      </c>
      <c r="O46">
        <f>Table2[[#This Row],[LagTotalTimes]]/Table2[[#This Row],[MSETotalTimes]]</f>
        <v>0.66640415730442037</v>
      </c>
      <c r="P46">
        <f>Table2[[#This Row],[ MSE MPC Times]]/Table2[[#This Row],[Lag MPC Times]]</f>
        <v>3.0517686409351525</v>
      </c>
      <c r="S46">
        <f t="shared" si="0"/>
        <v>4110</v>
      </c>
      <c r="T46">
        <f t="shared" si="1"/>
        <v>80</v>
      </c>
      <c r="U46">
        <f t="shared" si="2"/>
        <v>1.68299339</v>
      </c>
      <c r="V46">
        <f t="shared" si="3"/>
        <v>2.5254845299999999</v>
      </c>
    </row>
    <row r="47" spans="1:22" x14ac:dyDescent="0.25">
      <c r="A47">
        <f>Lag_vs_MS_CompData!A19</f>
        <v>4110</v>
      </c>
      <c r="B47" s="4">
        <f>Lag_vs_MS_CompData!B19</f>
        <v>100</v>
      </c>
      <c r="C47" s="4">
        <f>Lag_vs_MS_CompData!C19</f>
        <v>4106</v>
      </c>
      <c r="D47" s="4">
        <f>Lag_vs_MS_CompData!D19</f>
        <v>12330</v>
      </c>
      <c r="E47" s="4">
        <f>Lag_vs_MS_CompData!H19</f>
        <v>16424</v>
      </c>
      <c r="F47" s="4">
        <f>Lag_vs_MS_CompData!I19</f>
        <v>8212</v>
      </c>
      <c r="G47">
        <f>Lag_vs_MS_CompData!L19</f>
        <v>7.3122270000000003E-2</v>
      </c>
      <c r="H47">
        <f>Lag_vs_MS_CompData!M19</f>
        <v>0.25163902999999999</v>
      </c>
      <c r="I47">
        <f>Lag_vs_MS_CompData!N19</f>
        <v>1.23813248</v>
      </c>
      <c r="J47">
        <f>Lag_vs_MS_CompData!O19</f>
        <v>0.40191927999999999</v>
      </c>
      <c r="K47">
        <f>Lag_vs_MS_CompData!P19</f>
        <v>0</v>
      </c>
      <c r="L47">
        <f>Lag_vs_MS_CompData!Q19</f>
        <v>1.9921457</v>
      </c>
      <c r="M47">
        <f>Lag_vs_MS_CompData!S19</f>
        <v>1.63597031</v>
      </c>
      <c r="N47">
        <f>Lag_vs_MS_CompData!T19</f>
        <v>2.9704195700000002</v>
      </c>
      <c r="O47">
        <f>Table2[[#This Row],[LagTotalTimes]]/Table2[[#This Row],[MSETotalTimes]]</f>
        <v>0.55075394955063539</v>
      </c>
      <c r="P47">
        <f>Table2[[#This Row],[ MSE MPC Times]]/Table2[[#This Row],[Lag MPC Times]]</f>
        <v>3.441345981190135</v>
      </c>
      <c r="S47">
        <f t="shared" si="0"/>
        <v>4110</v>
      </c>
      <c r="T47">
        <f t="shared" si="1"/>
        <v>100</v>
      </c>
      <c r="U47">
        <f t="shared" si="2"/>
        <v>1.63597031</v>
      </c>
      <c r="V47">
        <f t="shared" si="3"/>
        <v>2.9704195700000002</v>
      </c>
    </row>
    <row r="48" spans="1:22" x14ac:dyDescent="0.25">
      <c r="A48">
        <f>Lag_vs_MS_CompData!A20</f>
        <v>8054</v>
      </c>
      <c r="B48" s="4">
        <f>Lag_vs_MS_CompData!B20</f>
        <v>0</v>
      </c>
      <c r="C48" s="4">
        <f>Lag_vs_MS_CompData!C20</f>
        <v>0</v>
      </c>
      <c r="D48" s="4">
        <f>Lag_vs_MS_CompData!D20</f>
        <v>24162</v>
      </c>
      <c r="E48" s="4">
        <f>Lag_vs_MS_CompData!H20</f>
        <v>24150</v>
      </c>
      <c r="F48" s="4">
        <f>Lag_vs_MS_CompData!I20</f>
        <v>24150</v>
      </c>
      <c r="G48">
        <f>Lag_vs_MS_CompData!L20</f>
        <v>2.3630120000000001E-2</v>
      </c>
      <c r="H48">
        <f>Lag_vs_MS_CompData!M20</f>
        <v>2.6741089999999999E-2</v>
      </c>
      <c r="I48">
        <f>Lag_vs_MS_CompData!N20</f>
        <v>3.12983565</v>
      </c>
      <c r="J48">
        <f>Lag_vs_MS_CompData!O20</f>
        <v>2.84638473</v>
      </c>
      <c r="K48">
        <f>Lag_vs_MS_CompData!P20</f>
        <v>0</v>
      </c>
      <c r="L48">
        <f>Lag_vs_MS_CompData!Q20</f>
        <v>5.7399999999999999E-5</v>
      </c>
      <c r="M48">
        <f>Lag_vs_MS_CompData!S20</f>
        <v>3.74453915</v>
      </c>
      <c r="N48">
        <f>Lag_vs_MS_CompData!T20</f>
        <v>3.4642566000000001</v>
      </c>
      <c r="O48">
        <f>Table2[[#This Row],[LagTotalTimes]]/Table2[[#This Row],[MSETotalTimes]]</f>
        <v>1.0809069830450782</v>
      </c>
      <c r="P48">
        <f>Table2[[#This Row],[ MSE MPC Times]]/Table2[[#This Row],[Lag MPC Times]]</f>
        <v>1.1316527381155914</v>
      </c>
      <c r="S48">
        <f t="shared" si="0"/>
        <v>8054</v>
      </c>
      <c r="T48">
        <f t="shared" si="1"/>
        <v>0</v>
      </c>
      <c r="U48">
        <f t="shared" si="2"/>
        <v>3.74453915</v>
      </c>
      <c r="V48">
        <f t="shared" si="3"/>
        <v>3.4642566000000001</v>
      </c>
    </row>
    <row r="49" spans="1:22" x14ac:dyDescent="0.25">
      <c r="A49">
        <f>Lag_vs_MS_CompData!A21</f>
        <v>8054</v>
      </c>
      <c r="B49" s="4">
        <f>Lag_vs_MS_CompData!B21</f>
        <v>20</v>
      </c>
      <c r="C49" s="4">
        <f>Lag_vs_MS_CompData!C21</f>
        <v>5</v>
      </c>
      <c r="D49" s="4">
        <f>Lag_vs_MS_CompData!D21</f>
        <v>24162</v>
      </c>
      <c r="E49" s="4">
        <f>Lag_vs_MS_CompData!H21</f>
        <v>24155</v>
      </c>
      <c r="F49" s="4">
        <f>Lag_vs_MS_CompData!I21</f>
        <v>24145</v>
      </c>
      <c r="G49">
        <f>Lag_vs_MS_CompData!L21</f>
        <v>2.1515590000000001E-2</v>
      </c>
      <c r="H49">
        <f>Lag_vs_MS_CompData!M21</f>
        <v>2.5647570000000001E-2</v>
      </c>
      <c r="I49">
        <f>Lag_vs_MS_CompData!N21</f>
        <v>2.99397848</v>
      </c>
      <c r="J49">
        <f>Lag_vs_MS_CompData!O21</f>
        <v>3.2928152599999998</v>
      </c>
      <c r="K49">
        <f>Lag_vs_MS_CompData!P21</f>
        <v>0</v>
      </c>
      <c r="L49">
        <f>Lag_vs_MS_CompData!Q21</f>
        <v>7.3698000000000001E-3</v>
      </c>
      <c r="M49">
        <f>Lag_vs_MS_CompData!S21</f>
        <v>3.5910076399999999</v>
      </c>
      <c r="N49">
        <f>Lag_vs_MS_CompData!T21</f>
        <v>3.9013461999999999</v>
      </c>
      <c r="O49">
        <f>Table2[[#This Row],[LagTotalTimes]]/Table2[[#This Row],[MSETotalTimes]]</f>
        <v>0.92045346808750272</v>
      </c>
      <c r="P49">
        <f>Table2[[#This Row],[ MSE MPC Times]]/Table2[[#This Row],[Lag MPC Times]]</f>
        <v>1.1920458606991489</v>
      </c>
      <c r="S49">
        <f t="shared" si="0"/>
        <v>8054</v>
      </c>
      <c r="T49">
        <f t="shared" si="1"/>
        <v>20</v>
      </c>
      <c r="U49">
        <f t="shared" si="2"/>
        <v>3.5910076399999999</v>
      </c>
      <c r="V49">
        <f t="shared" si="3"/>
        <v>3.9013461999999999</v>
      </c>
    </row>
    <row r="50" spans="1:22" x14ac:dyDescent="0.25">
      <c r="A50">
        <f>Lag_vs_MS_CompData!A22</f>
        <v>8054</v>
      </c>
      <c r="B50" s="4">
        <f>Lag_vs_MS_CompData!B22</f>
        <v>40</v>
      </c>
      <c r="C50" s="4">
        <f>Lag_vs_MS_CompData!C22</f>
        <v>3223</v>
      </c>
      <c r="D50" s="4">
        <f>Lag_vs_MS_CompData!D22</f>
        <v>24162</v>
      </c>
      <c r="E50" s="4">
        <f>Lag_vs_MS_CompData!H22</f>
        <v>27373</v>
      </c>
      <c r="F50" s="4">
        <f>Lag_vs_MS_CompData!I22</f>
        <v>20927</v>
      </c>
      <c r="G50">
        <f>Lag_vs_MS_CompData!L22</f>
        <v>6.737253E-2</v>
      </c>
      <c r="H50">
        <f>Lag_vs_MS_CompData!M22</f>
        <v>0.18854302000000001</v>
      </c>
      <c r="I50">
        <f>Lag_vs_MS_CompData!N22</f>
        <v>4.0478610499999998</v>
      </c>
      <c r="J50">
        <f>Lag_vs_MS_CompData!O22</f>
        <v>2.1357645199999999</v>
      </c>
      <c r="K50">
        <f>Lag_vs_MS_CompData!P22</f>
        <v>0</v>
      </c>
      <c r="L50">
        <f>Lag_vs_MS_CompData!Q22</f>
        <v>1.1297873</v>
      </c>
      <c r="M50">
        <f>Lag_vs_MS_CompData!S22</f>
        <v>4.6977521499999995</v>
      </c>
      <c r="N50">
        <f>Lag_vs_MS_CompData!T22</f>
        <v>4.0366134099999993</v>
      </c>
      <c r="O50">
        <f>Table2[[#This Row],[LagTotalTimes]]/Table2[[#This Row],[MSETotalTimes]]</f>
        <v>1.1637854985969538</v>
      </c>
      <c r="P50">
        <f>Table2[[#This Row],[ MSE MPC Times]]/Table2[[#This Row],[Lag MPC Times]]</f>
        <v>2.7985147655876959</v>
      </c>
      <c r="S50">
        <f t="shared" si="0"/>
        <v>8054</v>
      </c>
      <c r="T50">
        <f t="shared" si="1"/>
        <v>40</v>
      </c>
      <c r="U50">
        <f t="shared" si="2"/>
        <v>4.6977521499999995</v>
      </c>
      <c r="V50">
        <f t="shared" si="3"/>
        <v>4.0366134099999993</v>
      </c>
    </row>
    <row r="51" spans="1:22" x14ac:dyDescent="0.25">
      <c r="A51">
        <f>Lag_vs_MS_CompData!A23</f>
        <v>8054</v>
      </c>
      <c r="B51" s="4">
        <f>Lag_vs_MS_CompData!B23</f>
        <v>60</v>
      </c>
      <c r="C51" s="4">
        <f>Lag_vs_MS_CompData!C23</f>
        <v>4833</v>
      </c>
      <c r="D51" s="4">
        <f>Lag_vs_MS_CompData!D23</f>
        <v>24162</v>
      </c>
      <c r="E51" s="4">
        <f>Lag_vs_MS_CompData!H23</f>
        <v>28983</v>
      </c>
      <c r="F51" s="4">
        <f>Lag_vs_MS_CompData!I23</f>
        <v>19317</v>
      </c>
      <c r="G51">
        <f>Lag_vs_MS_CompData!L23</f>
        <v>9.4285930000000004E-2</v>
      </c>
      <c r="H51">
        <f>Lag_vs_MS_CompData!M23</f>
        <v>0.28958791</v>
      </c>
      <c r="I51">
        <f>Lag_vs_MS_CompData!N23</f>
        <v>4.0959882900000002</v>
      </c>
      <c r="J51">
        <f>Lag_vs_MS_CompData!O23</f>
        <v>1.61800392</v>
      </c>
      <c r="K51">
        <f>Lag_vs_MS_CompData!P23</f>
        <v>0</v>
      </c>
      <c r="L51">
        <f>Lag_vs_MS_CompData!Q23</f>
        <v>1.6970577</v>
      </c>
      <c r="M51">
        <f>Lag_vs_MS_CompData!S23</f>
        <v>4.7722708000000003</v>
      </c>
      <c r="N51">
        <f>Lag_vs_MS_CompData!T23</f>
        <v>4.1866461099999999</v>
      </c>
      <c r="O51">
        <f>Table2[[#This Row],[LagTotalTimes]]/Table2[[#This Row],[MSETotalTimes]]</f>
        <v>1.1398791955692669</v>
      </c>
      <c r="P51">
        <f>Table2[[#This Row],[ MSE MPC Times]]/Table2[[#This Row],[Lag MPC Times]]</f>
        <v>3.0713798972975077</v>
      </c>
      <c r="S51">
        <f t="shared" si="0"/>
        <v>8054</v>
      </c>
      <c r="T51">
        <f t="shared" si="1"/>
        <v>60</v>
      </c>
      <c r="U51">
        <f t="shared" si="2"/>
        <v>4.7722708000000003</v>
      </c>
      <c r="V51">
        <f t="shared" si="3"/>
        <v>4.1866461099999999</v>
      </c>
    </row>
    <row r="52" spans="1:22" x14ac:dyDescent="0.25">
      <c r="A52">
        <f>Lag_vs_MS_CompData!A24</f>
        <v>8054</v>
      </c>
      <c r="B52" s="4">
        <f>Lag_vs_MS_CompData!B24</f>
        <v>80</v>
      </c>
      <c r="C52" s="4">
        <f>Lag_vs_MS_CompData!C24</f>
        <v>6444</v>
      </c>
      <c r="D52" s="4">
        <f>Lag_vs_MS_CompData!D24</f>
        <v>24162</v>
      </c>
      <c r="E52" s="4">
        <f>Lag_vs_MS_CompData!H24</f>
        <v>30594</v>
      </c>
      <c r="F52" s="4">
        <f>Lag_vs_MS_CompData!I24</f>
        <v>17706</v>
      </c>
      <c r="G52">
        <f>Lag_vs_MS_CompData!L24</f>
        <v>0.11838698</v>
      </c>
      <c r="H52">
        <f>Lag_vs_MS_CompData!M24</f>
        <v>0.39075985000000002</v>
      </c>
      <c r="I52">
        <f>Lag_vs_MS_CompData!N24</f>
        <v>4.0207607699999999</v>
      </c>
      <c r="J52">
        <f>Lag_vs_MS_CompData!O24</f>
        <v>1.1472544499999999</v>
      </c>
      <c r="K52">
        <f>Lag_vs_MS_CompData!P24</f>
        <v>0</v>
      </c>
      <c r="L52">
        <f>Lag_vs_MS_CompData!Q24</f>
        <v>2.3283152</v>
      </c>
      <c r="M52">
        <f>Lag_vs_MS_CompData!S24</f>
        <v>4.7186485600000001</v>
      </c>
      <c r="N52">
        <f>Lag_vs_MS_CompData!T24</f>
        <v>4.4458303099999998</v>
      </c>
      <c r="O52">
        <f>Table2[[#This Row],[LagTotalTimes]]/Table2[[#This Row],[MSETotalTimes]]</f>
        <v>1.0613649714399469</v>
      </c>
      <c r="P52">
        <f>Table2[[#This Row],[ MSE MPC Times]]/Table2[[#This Row],[Lag MPC Times]]</f>
        <v>3.3006995363848288</v>
      </c>
      <c r="S52">
        <f t="shared" si="0"/>
        <v>8054</v>
      </c>
      <c r="T52">
        <f t="shared" si="1"/>
        <v>80</v>
      </c>
      <c r="U52">
        <f t="shared" si="2"/>
        <v>4.7186485600000001</v>
      </c>
      <c r="V52">
        <f t="shared" si="3"/>
        <v>4.4458303099999998</v>
      </c>
    </row>
    <row r="53" spans="1:22" x14ac:dyDescent="0.25">
      <c r="A53">
        <f>Lag_vs_MS_CompData!A25</f>
        <v>8054</v>
      </c>
      <c r="B53" s="4">
        <f>Lag_vs_MS_CompData!B25</f>
        <v>100</v>
      </c>
      <c r="C53" s="4">
        <f>Lag_vs_MS_CompData!C25</f>
        <v>8050</v>
      </c>
      <c r="D53" s="4">
        <f>Lag_vs_MS_CompData!D25</f>
        <v>24162</v>
      </c>
      <c r="E53" s="4">
        <f>Lag_vs_MS_CompData!H25</f>
        <v>32200</v>
      </c>
      <c r="F53" s="4">
        <f>Lag_vs_MS_CompData!I25</f>
        <v>16100</v>
      </c>
      <c r="G53">
        <f>Lag_vs_MS_CompData!L25</f>
        <v>0.13918781</v>
      </c>
      <c r="H53">
        <f>Lag_vs_MS_CompData!M25</f>
        <v>0.48539505999999999</v>
      </c>
      <c r="I53">
        <f>Lag_vs_MS_CompData!N25</f>
        <v>3.59048795</v>
      </c>
      <c r="J53">
        <f>Lag_vs_MS_CompData!O25</f>
        <v>1.25892932</v>
      </c>
      <c r="K53">
        <f>Lag_vs_MS_CompData!P25</f>
        <v>0</v>
      </c>
      <c r="L53">
        <f>Lag_vs_MS_CompData!Q25</f>
        <v>4.1162523999999996</v>
      </c>
      <c r="M53">
        <f>Lag_vs_MS_CompData!S25</f>
        <v>4.3353753199999998</v>
      </c>
      <c r="N53">
        <f>Lag_vs_MS_CompData!T25</f>
        <v>6.4662763399999994</v>
      </c>
      <c r="O53">
        <f>Table2[[#This Row],[LagTotalTimes]]/Table2[[#This Row],[MSETotalTimes]]</f>
        <v>0.67045933270460878</v>
      </c>
      <c r="P53">
        <f>Table2[[#This Row],[ MSE MPC Times]]/Table2[[#This Row],[Lag MPC Times]]</f>
        <v>3.4873388696898098</v>
      </c>
      <c r="S53">
        <f t="shared" si="0"/>
        <v>8054</v>
      </c>
      <c r="T53">
        <f t="shared" si="1"/>
        <v>100</v>
      </c>
      <c r="U53">
        <f t="shared" si="2"/>
        <v>4.3353753199999998</v>
      </c>
      <c r="V53">
        <f t="shared" si="3"/>
        <v>6.4662763399999994</v>
      </c>
    </row>
    <row r="54" spans="1:22" x14ac:dyDescent="0.25">
      <c r="A54">
        <f>Lag_vs_MS_CompData!A26</f>
        <v>15835</v>
      </c>
      <c r="B54" s="4">
        <f>Lag_vs_MS_CompData!B26</f>
        <v>0</v>
      </c>
      <c r="C54" s="4">
        <f>Lag_vs_MS_CompData!C26</f>
        <v>0</v>
      </c>
      <c r="D54" s="4">
        <f>Lag_vs_MS_CompData!D26</f>
        <v>47505</v>
      </c>
      <c r="E54" s="4">
        <f>Lag_vs_MS_CompData!H26</f>
        <v>47493</v>
      </c>
      <c r="F54" s="4">
        <f>Lag_vs_MS_CompData!I26</f>
        <v>47493</v>
      </c>
      <c r="G54">
        <f>Lag_vs_MS_CompData!L26</f>
        <v>4.6897620000000001E-2</v>
      </c>
      <c r="H54">
        <f>Lag_vs_MS_CompData!M26</f>
        <v>4.9198100000000002E-2</v>
      </c>
      <c r="I54">
        <f>Lag_vs_MS_CompData!N26</f>
        <v>12.737941899999999</v>
      </c>
      <c r="J54">
        <f>Lag_vs_MS_CompData!O26</f>
        <v>12.006902139999999</v>
      </c>
      <c r="K54">
        <f>Lag_vs_MS_CompData!P26</f>
        <v>0</v>
      </c>
      <c r="L54">
        <f>Lag_vs_MS_CompData!Q26</f>
        <v>1.6899999999999999E-4</v>
      </c>
      <c r="M54">
        <f>Lag_vs_MS_CompData!S26</f>
        <v>13.963755799999998</v>
      </c>
      <c r="N54">
        <f>Lag_vs_MS_CompData!T26</f>
        <v>13.235185519999998</v>
      </c>
      <c r="O54">
        <f>Table2[[#This Row],[LagTotalTimes]]/Table2[[#This Row],[MSETotalTimes]]</f>
        <v>1.055047983943938</v>
      </c>
      <c r="P54">
        <f>Table2[[#This Row],[ MSE MPC Times]]/Table2[[#This Row],[Lag MPC Times]]</f>
        <v>1.0490532355373259</v>
      </c>
      <c r="S54">
        <f t="shared" si="0"/>
        <v>15835</v>
      </c>
      <c r="T54">
        <f t="shared" si="1"/>
        <v>0</v>
      </c>
      <c r="U54">
        <f t="shared" si="2"/>
        <v>13.963755799999998</v>
      </c>
      <c r="V54">
        <f t="shared" si="3"/>
        <v>13.235185519999998</v>
      </c>
    </row>
    <row r="55" spans="1:22" x14ac:dyDescent="0.25">
      <c r="A55">
        <f>Lag_vs_MS_CompData!A27</f>
        <v>15835</v>
      </c>
      <c r="B55" s="4">
        <f>Lag_vs_MS_CompData!B27</f>
        <v>20</v>
      </c>
      <c r="C55" s="4">
        <f>Lag_vs_MS_CompData!C27</f>
        <v>5</v>
      </c>
      <c r="D55" s="4">
        <f>Lag_vs_MS_CompData!D27</f>
        <v>47505</v>
      </c>
      <c r="E55" s="4">
        <f>Lag_vs_MS_CompData!H27</f>
        <v>47498</v>
      </c>
      <c r="F55" s="4">
        <f>Lag_vs_MS_CompData!I27</f>
        <v>47488</v>
      </c>
      <c r="G55">
        <f>Lag_vs_MS_CompData!L27</f>
        <v>4.0781240000000003E-2</v>
      </c>
      <c r="H55">
        <f>Lag_vs_MS_CompData!M27</f>
        <v>4.9280049999999999E-2</v>
      </c>
      <c r="I55">
        <f>Lag_vs_MS_CompData!N27</f>
        <v>11.83769626</v>
      </c>
      <c r="J55">
        <f>Lag_vs_MS_CompData!O27</f>
        <v>12.328195300000001</v>
      </c>
      <c r="K55">
        <f>Lag_vs_MS_CompData!P27</f>
        <v>0</v>
      </c>
      <c r="L55">
        <f>Lag_vs_MS_CompData!Q27</f>
        <v>9.8312999999999994E-3</v>
      </c>
      <c r="M55">
        <f>Lag_vs_MS_CompData!S27</f>
        <v>13.001809159999999</v>
      </c>
      <c r="N55">
        <f>Lag_vs_MS_CompData!T27</f>
        <v>13.510638310000001</v>
      </c>
      <c r="O55">
        <f>Table2[[#This Row],[LagTotalTimes]]/Table2[[#This Row],[MSETotalTimes]]</f>
        <v>0.96233862987632579</v>
      </c>
      <c r="P55">
        <f>Table2[[#This Row],[ MSE MPC Times]]/Table2[[#This Row],[Lag MPC Times]]</f>
        <v>1.208399989799231</v>
      </c>
      <c r="S55">
        <f t="shared" si="0"/>
        <v>15835</v>
      </c>
      <c r="T55">
        <f t="shared" si="1"/>
        <v>20</v>
      </c>
      <c r="U55">
        <f t="shared" si="2"/>
        <v>13.001809159999999</v>
      </c>
      <c r="V55">
        <f t="shared" si="3"/>
        <v>13.510638310000001</v>
      </c>
    </row>
    <row r="56" spans="1:22" x14ac:dyDescent="0.25">
      <c r="A56">
        <f>Lag_vs_MS_CompData!A28</f>
        <v>15835</v>
      </c>
      <c r="B56" s="4">
        <f>Lag_vs_MS_CompData!B28</f>
        <v>40</v>
      </c>
      <c r="C56" s="4">
        <f>Lag_vs_MS_CompData!C28</f>
        <v>6335</v>
      </c>
      <c r="D56" s="4">
        <f>Lag_vs_MS_CompData!D28</f>
        <v>47505</v>
      </c>
      <c r="E56" s="4">
        <f>Lag_vs_MS_CompData!H28</f>
        <v>53828</v>
      </c>
      <c r="F56" s="4">
        <f>Lag_vs_MS_CompData!I28</f>
        <v>41158</v>
      </c>
      <c r="G56">
        <f>Lag_vs_MS_CompData!L28</f>
        <v>0.12671896999999999</v>
      </c>
      <c r="H56">
        <f>Lag_vs_MS_CompData!M28</f>
        <v>0.37694792999999999</v>
      </c>
      <c r="I56">
        <f>Lag_vs_MS_CompData!N28</f>
        <v>13.41485743</v>
      </c>
      <c r="J56">
        <f>Lag_vs_MS_CompData!O28</f>
        <v>8.2707355699999994</v>
      </c>
      <c r="K56">
        <f>Lag_vs_MS_CompData!P28</f>
        <v>0</v>
      </c>
      <c r="L56">
        <f>Lag_vs_MS_CompData!Q28</f>
        <v>2.2521754999999999</v>
      </c>
      <c r="M56">
        <f>Lag_vs_MS_CompData!S28</f>
        <v>14.67115946</v>
      </c>
      <c r="N56">
        <f>Lag_vs_MS_CompData!T28</f>
        <v>12.029442059999999</v>
      </c>
      <c r="O56">
        <f>Table2[[#This Row],[LagTotalTimes]]/Table2[[#This Row],[MSETotalTimes]]</f>
        <v>1.2196043163784107</v>
      </c>
      <c r="P56">
        <f>Table2[[#This Row],[ MSE MPC Times]]/Table2[[#This Row],[Lag MPC Times]]</f>
        <v>2.9746764040143319</v>
      </c>
      <c r="S56">
        <f t="shared" si="0"/>
        <v>15835</v>
      </c>
      <c r="T56">
        <f t="shared" si="1"/>
        <v>40</v>
      </c>
      <c r="U56">
        <f t="shared" si="2"/>
        <v>14.67115946</v>
      </c>
      <c r="V56">
        <f t="shared" si="3"/>
        <v>12.029442059999999</v>
      </c>
    </row>
    <row r="57" spans="1:22" x14ac:dyDescent="0.25">
      <c r="A57">
        <f>Lag_vs_MS_CompData!A29</f>
        <v>15835</v>
      </c>
      <c r="B57" s="4">
        <f>Lag_vs_MS_CompData!B29</f>
        <v>60</v>
      </c>
      <c r="C57" s="4">
        <f>Lag_vs_MS_CompData!C29</f>
        <v>9502</v>
      </c>
      <c r="D57" s="4">
        <f>Lag_vs_MS_CompData!D29</f>
        <v>47505</v>
      </c>
      <c r="E57" s="4">
        <f>Lag_vs_MS_CompData!H29</f>
        <v>56995</v>
      </c>
      <c r="F57" s="4">
        <f>Lag_vs_MS_CompData!I29</f>
        <v>37991</v>
      </c>
      <c r="G57">
        <f>Lag_vs_MS_CompData!L29</f>
        <v>0.18128058</v>
      </c>
      <c r="H57">
        <f>Lag_vs_MS_CompData!M29</f>
        <v>0.53778495999999998</v>
      </c>
      <c r="I57">
        <f>Lag_vs_MS_CompData!N29</f>
        <v>12.831539940000001</v>
      </c>
      <c r="J57">
        <f>Lag_vs_MS_CompData!O29</f>
        <v>5.5547187300000003</v>
      </c>
      <c r="K57">
        <f>Lag_vs_MS_CompData!P29</f>
        <v>0</v>
      </c>
      <c r="L57">
        <f>Lag_vs_MS_CompData!Q29</f>
        <v>3.6255137999999998</v>
      </c>
      <c r="M57">
        <f>Lag_vs_MS_CompData!S29</f>
        <v>14.191495959999999</v>
      </c>
      <c r="N57">
        <f>Lag_vs_MS_CompData!T29</f>
        <v>10.896692929999999</v>
      </c>
      <c r="O57">
        <f>Table2[[#This Row],[LagTotalTimes]]/Table2[[#This Row],[MSETotalTimes]]</f>
        <v>1.3023672458392384</v>
      </c>
      <c r="P57">
        <f>Table2[[#This Row],[ MSE MPC Times]]/Table2[[#This Row],[Lag MPC Times]]</f>
        <v>2.9665889197839062</v>
      </c>
      <c r="S57">
        <f t="shared" si="0"/>
        <v>15835</v>
      </c>
      <c r="T57">
        <f t="shared" si="1"/>
        <v>60</v>
      </c>
      <c r="U57">
        <f t="shared" si="2"/>
        <v>14.191495959999999</v>
      </c>
      <c r="V57">
        <f t="shared" si="3"/>
        <v>10.896692929999999</v>
      </c>
    </row>
    <row r="58" spans="1:22" x14ac:dyDescent="0.25">
      <c r="A58">
        <f>Lag_vs_MS_CompData!A30</f>
        <v>15835</v>
      </c>
      <c r="B58" s="4">
        <f>Lag_vs_MS_CompData!B30</f>
        <v>80</v>
      </c>
      <c r="C58" s="4">
        <f>Lag_vs_MS_CompData!C30</f>
        <v>12669</v>
      </c>
      <c r="D58" s="4">
        <f>Lag_vs_MS_CompData!D30</f>
        <v>47505</v>
      </c>
      <c r="E58" s="4">
        <f>Lag_vs_MS_CompData!H30</f>
        <v>60162</v>
      </c>
      <c r="F58" s="4">
        <f>Lag_vs_MS_CompData!I30</f>
        <v>34824</v>
      </c>
      <c r="G58">
        <f>Lag_vs_MS_CompData!L30</f>
        <v>0.20621231000000001</v>
      </c>
      <c r="H58">
        <f>Lag_vs_MS_CompData!M30</f>
        <v>0.70545683999999997</v>
      </c>
      <c r="I58">
        <f>Lag_vs_MS_CompData!N30</f>
        <v>13.50228126</v>
      </c>
      <c r="J58">
        <f>Lag_vs_MS_CompData!O30</f>
        <v>5.3264468100000002</v>
      </c>
      <c r="K58">
        <f>Lag_vs_MS_CompData!P30</f>
        <v>0</v>
      </c>
      <c r="L58">
        <f>Lag_vs_MS_CompData!Q30</f>
        <v>5.0816236000000004</v>
      </c>
      <c r="M58">
        <f>Lag_vs_MS_CompData!S30</f>
        <v>14.837032860000001</v>
      </c>
      <c r="N58">
        <f>Lag_vs_MS_CompData!T30</f>
        <v>12.24206654</v>
      </c>
      <c r="O58">
        <f>Table2[[#This Row],[LagTotalTimes]]/Table2[[#This Row],[MSETotalTimes]]</f>
        <v>1.2119712641261302</v>
      </c>
      <c r="P58">
        <f>Table2[[#This Row],[ MSE MPC Times]]/Table2[[#This Row],[Lag MPC Times]]</f>
        <v>3.4210219554787971</v>
      </c>
      <c r="S58">
        <f t="shared" si="0"/>
        <v>15835</v>
      </c>
      <c r="T58">
        <f t="shared" si="1"/>
        <v>80</v>
      </c>
      <c r="U58">
        <f t="shared" si="2"/>
        <v>14.837032860000001</v>
      </c>
      <c r="V58">
        <f t="shared" si="3"/>
        <v>12.24206654</v>
      </c>
    </row>
    <row r="59" spans="1:22" x14ac:dyDescent="0.25">
      <c r="A59">
        <f>Lag_vs_MS_CompData!A31</f>
        <v>15835</v>
      </c>
      <c r="B59" s="4">
        <f>Lag_vs_MS_CompData!B31</f>
        <v>100</v>
      </c>
      <c r="C59" s="4">
        <f>Lag_vs_MS_CompData!C31</f>
        <v>15831</v>
      </c>
      <c r="D59" s="4">
        <f>Lag_vs_MS_CompData!D31</f>
        <v>47505</v>
      </c>
      <c r="E59" s="4">
        <f>Lag_vs_MS_CompData!H31</f>
        <v>63324</v>
      </c>
      <c r="F59" s="4">
        <f>Lag_vs_MS_CompData!I31</f>
        <v>31662</v>
      </c>
      <c r="G59">
        <f>Lag_vs_MS_CompData!L31</f>
        <v>0.24925335000000001</v>
      </c>
      <c r="H59">
        <f>Lag_vs_MS_CompData!M31</f>
        <v>0.88088337999999999</v>
      </c>
      <c r="I59">
        <f>Lag_vs_MS_CompData!N31</f>
        <v>11.87419326</v>
      </c>
      <c r="J59">
        <f>Lag_vs_MS_CompData!O31</f>
        <v>4.5555480700000004</v>
      </c>
      <c r="K59">
        <f>Lag_vs_MS_CompData!P31</f>
        <v>0</v>
      </c>
      <c r="L59">
        <f>Lag_vs_MS_CompData!Q31</f>
        <v>8.0090593999999999</v>
      </c>
      <c r="M59">
        <f>Lag_vs_MS_CompData!S31</f>
        <v>13.27054573</v>
      </c>
      <c r="N59">
        <f>Lag_vs_MS_CompData!T31</f>
        <v>14.592589970000001</v>
      </c>
      <c r="O59">
        <f>Table2[[#This Row],[LagTotalTimes]]/Table2[[#This Row],[MSETotalTimes]]</f>
        <v>0.90940304341327283</v>
      </c>
      <c r="P59">
        <f>Table2[[#This Row],[ MSE MPC Times]]/Table2[[#This Row],[Lag MPC Times]]</f>
        <v>3.5340884285005596</v>
      </c>
      <c r="S59">
        <f t="shared" si="0"/>
        <v>15835</v>
      </c>
      <c r="T59">
        <f t="shared" si="1"/>
        <v>100</v>
      </c>
      <c r="U59">
        <f t="shared" si="2"/>
        <v>13.27054573</v>
      </c>
      <c r="V59">
        <f t="shared" si="3"/>
        <v>14.592589970000001</v>
      </c>
    </row>
    <row r="60" spans="1:22" x14ac:dyDescent="0.25">
      <c r="A60">
        <f>Lag_vs_MS_CompData!A32</f>
        <v>19172</v>
      </c>
      <c r="B60" s="4">
        <f>Lag_vs_MS_CompData!B32</f>
        <v>0</v>
      </c>
      <c r="C60" s="4">
        <f>Lag_vs_MS_CompData!C32</f>
        <v>0</v>
      </c>
      <c r="D60" s="4">
        <f>Lag_vs_MS_CompData!D32</f>
        <v>57516</v>
      </c>
      <c r="E60" s="4">
        <f>Lag_vs_MS_CompData!H32</f>
        <v>57504</v>
      </c>
      <c r="F60" s="4">
        <f>Lag_vs_MS_CompData!I32</f>
        <v>57504</v>
      </c>
      <c r="G60">
        <f>Lag_vs_MS_CompData!L32</f>
        <v>5.2787859999999999E-2</v>
      </c>
      <c r="H60">
        <f>Lag_vs_MS_CompData!M32</f>
        <v>5.6130230000000003E-2</v>
      </c>
      <c r="I60">
        <f>Lag_vs_MS_CompData!N32</f>
        <v>18.063296040000001</v>
      </c>
      <c r="J60">
        <f>Lag_vs_MS_CompData!O32</f>
        <v>16.366025019999999</v>
      </c>
      <c r="K60">
        <f>Lag_vs_MS_CompData!P32</f>
        <v>0</v>
      </c>
      <c r="L60">
        <f>Lag_vs_MS_CompData!Q32</f>
        <v>4.6699999999999997E-5</v>
      </c>
      <c r="M60">
        <f>Lag_vs_MS_CompData!S32</f>
        <v>19.342362080000001</v>
      </c>
      <c r="N60">
        <f>Lag_vs_MS_CompData!T32</f>
        <v>17.648480129999999</v>
      </c>
      <c r="O60">
        <f>Table2[[#This Row],[LagTotalTimes]]/Table2[[#This Row],[MSETotalTimes]]</f>
        <v>1.0959789136244449</v>
      </c>
      <c r="P60">
        <f>Table2[[#This Row],[ MSE MPC Times]]/Table2[[#This Row],[Lag MPC Times]]</f>
        <v>1.0633170202391233</v>
      </c>
      <c r="S60">
        <f t="shared" si="0"/>
        <v>19172</v>
      </c>
      <c r="T60">
        <f t="shared" si="1"/>
        <v>0</v>
      </c>
      <c r="U60">
        <f t="shared" si="2"/>
        <v>19.342362080000001</v>
      </c>
      <c r="V60">
        <f t="shared" si="3"/>
        <v>17.648480129999999</v>
      </c>
    </row>
    <row r="61" spans="1:22" x14ac:dyDescent="0.25">
      <c r="A61">
        <f>Lag_vs_MS_CompData!A33</f>
        <v>19172</v>
      </c>
      <c r="B61" s="4">
        <f>Lag_vs_MS_CompData!B33</f>
        <v>20</v>
      </c>
      <c r="C61" s="4">
        <f>Lag_vs_MS_CompData!C33</f>
        <v>5</v>
      </c>
      <c r="D61" s="4">
        <f>Lag_vs_MS_CompData!D33</f>
        <v>57516</v>
      </c>
      <c r="E61" s="4">
        <f>Lag_vs_MS_CompData!H33</f>
        <v>57509</v>
      </c>
      <c r="F61" s="4">
        <f>Lag_vs_MS_CompData!I33</f>
        <v>57499</v>
      </c>
      <c r="G61">
        <f>Lag_vs_MS_CompData!L33</f>
        <v>5.0646240000000002E-2</v>
      </c>
      <c r="H61">
        <f>Lag_vs_MS_CompData!M33</f>
        <v>6.0600769999999998E-2</v>
      </c>
      <c r="I61">
        <f>Lag_vs_MS_CompData!N33</f>
        <v>15.45814874</v>
      </c>
      <c r="J61">
        <f>Lag_vs_MS_CompData!O33</f>
        <v>14.65305032</v>
      </c>
      <c r="K61">
        <f>Lag_vs_MS_CompData!P33</f>
        <v>0</v>
      </c>
      <c r="L61">
        <f>Lag_vs_MS_CompData!Q33</f>
        <v>1.9641700000000002E-2</v>
      </c>
      <c r="M61">
        <f>Lag_vs_MS_CompData!S33</f>
        <v>16.869918080000001</v>
      </c>
      <c r="N61">
        <f>Lag_vs_MS_CompData!T33</f>
        <v>16.094415890000001</v>
      </c>
      <c r="O61">
        <f>Table2[[#This Row],[LagTotalTimes]]/Table2[[#This Row],[MSETotalTimes]]</f>
        <v>1.0481845501756821</v>
      </c>
      <c r="P61">
        <f>Table2[[#This Row],[ MSE MPC Times]]/Table2[[#This Row],[Lag MPC Times]]</f>
        <v>1.1965502276180817</v>
      </c>
      <c r="S61">
        <f t="shared" si="0"/>
        <v>19172</v>
      </c>
      <c r="T61">
        <f t="shared" si="1"/>
        <v>20</v>
      </c>
      <c r="U61">
        <f t="shared" si="2"/>
        <v>16.869918080000001</v>
      </c>
      <c r="V61">
        <f t="shared" si="3"/>
        <v>16.094415890000001</v>
      </c>
    </row>
    <row r="62" spans="1:22" x14ac:dyDescent="0.25">
      <c r="A62">
        <f>Lag_vs_MS_CompData!A34</f>
        <v>19172</v>
      </c>
      <c r="B62" s="4">
        <f>Lag_vs_MS_CompData!B34</f>
        <v>40</v>
      </c>
      <c r="C62" s="4">
        <f>Lag_vs_MS_CompData!C34</f>
        <v>7670</v>
      </c>
      <c r="D62" s="4">
        <f>Lag_vs_MS_CompData!D34</f>
        <v>57516</v>
      </c>
      <c r="E62" s="4">
        <f>Lag_vs_MS_CompData!H34</f>
        <v>65174</v>
      </c>
      <c r="F62" s="4">
        <f>Lag_vs_MS_CompData!I34</f>
        <v>49834</v>
      </c>
      <c r="G62">
        <f>Lag_vs_MS_CompData!L34</f>
        <v>0.16280797</v>
      </c>
      <c r="H62">
        <f>Lag_vs_MS_CompData!M34</f>
        <v>0.42312005000000003</v>
      </c>
      <c r="I62">
        <f>Lag_vs_MS_CompData!N34</f>
        <v>25.06337478</v>
      </c>
      <c r="J62">
        <f>Lag_vs_MS_CompData!O34</f>
        <v>13.519319400000001</v>
      </c>
      <c r="K62">
        <f>Lag_vs_MS_CompData!P34</f>
        <v>0</v>
      </c>
      <c r="L62">
        <f>Lag_vs_MS_CompData!Q34</f>
        <v>2.8604409</v>
      </c>
      <c r="M62">
        <f>Lag_vs_MS_CompData!S34</f>
        <v>26.525003380000001</v>
      </c>
      <c r="N62">
        <f>Lag_vs_MS_CompData!T34</f>
        <v>18.101700980000004</v>
      </c>
      <c r="O62">
        <f>Table2[[#This Row],[LagTotalTimes]]/Table2[[#This Row],[MSETotalTimes]]</f>
        <v>1.4653320927854592</v>
      </c>
      <c r="P62">
        <f>Table2[[#This Row],[ MSE MPC Times]]/Table2[[#This Row],[Lag MPC Times]]</f>
        <v>2.5988902754576451</v>
      </c>
      <c r="S62">
        <f t="shared" si="0"/>
        <v>19172</v>
      </c>
      <c r="T62">
        <f t="shared" si="1"/>
        <v>40</v>
      </c>
      <c r="U62">
        <f t="shared" si="2"/>
        <v>26.525003380000001</v>
      </c>
      <c r="V62">
        <f t="shared" si="3"/>
        <v>18.101700980000004</v>
      </c>
    </row>
    <row r="63" spans="1:22" x14ac:dyDescent="0.25">
      <c r="A63">
        <f>Lag_vs_MS_CompData!A35</f>
        <v>19172</v>
      </c>
      <c r="B63" s="4">
        <f>Lag_vs_MS_CompData!B35</f>
        <v>60</v>
      </c>
      <c r="C63" s="4">
        <f>Lag_vs_MS_CompData!C35</f>
        <v>11504</v>
      </c>
      <c r="D63" s="4">
        <f>Lag_vs_MS_CompData!D35</f>
        <v>57516</v>
      </c>
      <c r="E63" s="4">
        <f>Lag_vs_MS_CompData!H35</f>
        <v>69008</v>
      </c>
      <c r="F63" s="4">
        <f>Lag_vs_MS_CompData!I35</f>
        <v>46000</v>
      </c>
      <c r="G63">
        <f>Lag_vs_MS_CompData!L35</f>
        <v>0.19928592000000001</v>
      </c>
      <c r="H63">
        <f>Lag_vs_MS_CompData!M35</f>
        <v>0.61288482</v>
      </c>
      <c r="I63">
        <f>Lag_vs_MS_CompData!N35</f>
        <v>20.33353434</v>
      </c>
      <c r="J63">
        <f>Lag_vs_MS_CompData!O35</f>
        <v>8.0836545999999991</v>
      </c>
      <c r="K63">
        <f>Lag_vs_MS_CompData!P35</f>
        <v>0</v>
      </c>
      <c r="L63">
        <f>Lag_vs_MS_CompData!Q35</f>
        <v>4.8523221000000003</v>
      </c>
      <c r="M63">
        <f>Lag_vs_MS_CompData!S35</f>
        <v>21.841344410000001</v>
      </c>
      <c r="N63">
        <f>Lag_vs_MS_CompData!T35</f>
        <v>14.857385669999999</v>
      </c>
      <c r="O63">
        <f>Table2[[#This Row],[LagTotalTimes]]/Table2[[#This Row],[MSETotalTimes]]</f>
        <v>1.4700664635839666</v>
      </c>
      <c r="P63">
        <f>Table2[[#This Row],[ MSE MPC Times]]/Table2[[#This Row],[Lag MPC Times]]</f>
        <v>3.0754045243136092</v>
      </c>
      <c r="S63">
        <f t="shared" si="0"/>
        <v>19172</v>
      </c>
      <c r="T63">
        <f t="shared" si="1"/>
        <v>60</v>
      </c>
      <c r="U63">
        <f t="shared" si="2"/>
        <v>21.841344410000001</v>
      </c>
      <c r="V63">
        <f t="shared" si="3"/>
        <v>14.857385669999999</v>
      </c>
    </row>
    <row r="64" spans="1:22" x14ac:dyDescent="0.25">
      <c r="A64">
        <f>Lag_vs_MS_CompData!A36</f>
        <v>19172</v>
      </c>
      <c r="B64" s="4">
        <f>Lag_vs_MS_CompData!B36</f>
        <v>80</v>
      </c>
      <c r="C64" s="4">
        <f>Lag_vs_MS_CompData!C36</f>
        <v>15339</v>
      </c>
      <c r="D64" s="4">
        <f>Lag_vs_MS_CompData!D36</f>
        <v>57516</v>
      </c>
      <c r="E64" s="4">
        <f>Lag_vs_MS_CompData!H36</f>
        <v>72843</v>
      </c>
      <c r="F64" s="4">
        <f>Lag_vs_MS_CompData!I36</f>
        <v>42165</v>
      </c>
      <c r="G64">
        <f>Lag_vs_MS_CompData!L36</f>
        <v>0.24598867999999999</v>
      </c>
      <c r="H64">
        <f>Lag_vs_MS_CompData!M36</f>
        <v>0.81076731999999996</v>
      </c>
      <c r="I64">
        <f>Lag_vs_MS_CompData!N36</f>
        <v>20.54339482</v>
      </c>
      <c r="J64">
        <f>Lag_vs_MS_CompData!O36</f>
        <v>6.9786997</v>
      </c>
      <c r="K64">
        <f>Lag_vs_MS_CompData!P36</f>
        <v>0</v>
      </c>
      <c r="L64">
        <f>Lag_vs_MS_CompData!Q36</f>
        <v>7.1426457000000001</v>
      </c>
      <c r="M64">
        <f>Lag_vs_MS_CompData!S36</f>
        <v>22.180999629999999</v>
      </c>
      <c r="N64">
        <f>Lag_vs_MS_CompData!T36</f>
        <v>16.323728849999998</v>
      </c>
      <c r="O64">
        <f>Table2[[#This Row],[LagTotalTimes]]/Table2[[#This Row],[MSETotalTimes]]</f>
        <v>1.3588194115341483</v>
      </c>
      <c r="P64">
        <f>Table2[[#This Row],[ MSE MPC Times]]/Table2[[#This Row],[Lag MPC Times]]</f>
        <v>3.2959537812878219</v>
      </c>
      <c r="S64">
        <f t="shared" si="0"/>
        <v>19172</v>
      </c>
      <c r="T64">
        <f t="shared" si="1"/>
        <v>80</v>
      </c>
      <c r="U64">
        <f t="shared" si="2"/>
        <v>22.180999629999999</v>
      </c>
      <c r="V64">
        <f t="shared" si="3"/>
        <v>16.323728849999998</v>
      </c>
    </row>
    <row r="65" spans="1:22" x14ac:dyDescent="0.25">
      <c r="A65">
        <f>Lag_vs_MS_CompData!A37</f>
        <v>19172</v>
      </c>
      <c r="B65" s="4">
        <f>Lag_vs_MS_CompData!B37</f>
        <v>100</v>
      </c>
      <c r="C65" s="4">
        <f>Lag_vs_MS_CompData!C37</f>
        <v>19168</v>
      </c>
      <c r="D65" s="4">
        <f>Lag_vs_MS_CompData!D37</f>
        <v>57516</v>
      </c>
      <c r="E65" s="4">
        <f>Lag_vs_MS_CompData!H37</f>
        <v>76672</v>
      </c>
      <c r="F65" s="4">
        <f>Lag_vs_MS_CompData!I37</f>
        <v>38336</v>
      </c>
      <c r="G65">
        <f>Lag_vs_MS_CompData!L37</f>
        <v>0.30428638000000002</v>
      </c>
      <c r="H65">
        <f>Lag_vs_MS_CompData!M37</f>
        <v>0.98194630999999999</v>
      </c>
      <c r="I65">
        <f>Lag_vs_MS_CompData!N37</f>
        <v>20.963836140000002</v>
      </c>
      <c r="J65">
        <f>Lag_vs_MS_CompData!O37</f>
        <v>4.9036215399999996</v>
      </c>
      <c r="K65">
        <f>Lag_vs_MS_CompData!P37</f>
        <v>0</v>
      </c>
      <c r="L65">
        <f>Lag_vs_MS_CompData!Q37</f>
        <v>8.2674835000000009</v>
      </c>
      <c r="M65">
        <f>Lag_vs_MS_CompData!S37</f>
        <v>22.674286240000001</v>
      </c>
      <c r="N65">
        <f>Lag_vs_MS_CompData!T37</f>
        <v>15.55921507</v>
      </c>
      <c r="O65">
        <f>Table2[[#This Row],[LagTotalTimes]]/Table2[[#This Row],[MSETotalTimes]]</f>
        <v>1.4572898528614529</v>
      </c>
      <c r="P65">
        <f>Table2[[#This Row],[ MSE MPC Times]]/Table2[[#This Row],[Lag MPC Times]]</f>
        <v>3.2270465408277555</v>
      </c>
      <c r="S65">
        <f t="shared" si="0"/>
        <v>19172</v>
      </c>
      <c r="T65">
        <f t="shared" si="1"/>
        <v>100</v>
      </c>
      <c r="U65">
        <f t="shared" si="2"/>
        <v>22.674286240000001</v>
      </c>
      <c r="V65">
        <f t="shared" si="3"/>
        <v>15.55921507</v>
      </c>
    </row>
    <row r="66" spans="1:22" x14ac:dyDescent="0.25">
      <c r="A66">
        <f>Lag_vs_MS_CompData!A38</f>
        <v>23616</v>
      </c>
      <c r="B66" s="4">
        <f>Lag_vs_MS_CompData!B38</f>
        <v>0</v>
      </c>
      <c r="C66" s="4">
        <f>Lag_vs_MS_CompData!C38</f>
        <v>0</v>
      </c>
      <c r="D66" s="4">
        <f>Lag_vs_MS_CompData!D38</f>
        <v>70848</v>
      </c>
      <c r="E66" s="4">
        <f>Lag_vs_MS_CompData!H38</f>
        <v>70836</v>
      </c>
      <c r="F66" s="4">
        <f>Lag_vs_MS_CompData!I38</f>
        <v>70836</v>
      </c>
      <c r="G66">
        <f>Lag_vs_MS_CompData!L38</f>
        <v>6.614478E-2</v>
      </c>
      <c r="H66">
        <f>Lag_vs_MS_CompData!M38</f>
        <v>6.8774660000000001E-2</v>
      </c>
      <c r="I66">
        <f>Lag_vs_MS_CompData!N38</f>
        <v>23.89234188</v>
      </c>
      <c r="J66">
        <f>Lag_vs_MS_CompData!O38</f>
        <v>21.562246200000001</v>
      </c>
      <c r="K66">
        <f>Lag_vs_MS_CompData!P38</f>
        <v>0</v>
      </c>
      <c r="L66">
        <f>Lag_vs_MS_CompData!Q38</f>
        <v>3.1030000000000001E-4</v>
      </c>
      <c r="M66">
        <f>Lag_vs_MS_CompData!S38</f>
        <v>25.850163469999998</v>
      </c>
      <c r="N66">
        <f>Lag_vs_MS_CompData!T38</f>
        <v>23.523007969999998</v>
      </c>
      <c r="O66">
        <f>Table2[[#This Row],[LagTotalTimes]]/Table2[[#This Row],[MSETotalTimes]]</f>
        <v>1.0989310339463358</v>
      </c>
      <c r="P66">
        <f>Table2[[#This Row],[ MSE MPC Times]]/Table2[[#This Row],[Lag MPC Times]]</f>
        <v>1.0397594488937751</v>
      </c>
      <c r="S66">
        <f t="shared" si="0"/>
        <v>23616</v>
      </c>
      <c r="T66">
        <f t="shared" si="1"/>
        <v>0</v>
      </c>
      <c r="U66">
        <f t="shared" si="2"/>
        <v>25.850163469999998</v>
      </c>
      <c r="V66">
        <f t="shared" si="3"/>
        <v>23.523007969999998</v>
      </c>
    </row>
    <row r="67" spans="1:22" x14ac:dyDescent="0.25">
      <c r="A67">
        <f>Lag_vs_MS_CompData!A39</f>
        <v>23616</v>
      </c>
      <c r="B67" s="4">
        <f>Lag_vs_MS_CompData!B39</f>
        <v>20</v>
      </c>
      <c r="C67" s="4">
        <f>Lag_vs_MS_CompData!C39</f>
        <v>5</v>
      </c>
      <c r="D67" s="4">
        <f>Lag_vs_MS_CompData!D39</f>
        <v>70848</v>
      </c>
      <c r="E67" s="4">
        <f>Lag_vs_MS_CompData!H39</f>
        <v>70841</v>
      </c>
      <c r="F67" s="4">
        <f>Lag_vs_MS_CompData!I39</f>
        <v>70831</v>
      </c>
      <c r="G67">
        <f>Lag_vs_MS_CompData!L39</f>
        <v>6.1088940000000001E-2</v>
      </c>
      <c r="H67">
        <f>Lag_vs_MS_CompData!M39</f>
        <v>7.1362910000000002E-2</v>
      </c>
      <c r="I67">
        <f>Lag_vs_MS_CompData!N39</f>
        <v>20.017333239999999</v>
      </c>
      <c r="J67">
        <f>Lag_vs_MS_CompData!O39</f>
        <v>21.165715980000002</v>
      </c>
      <c r="K67">
        <f>Lag_vs_MS_CompData!P39</f>
        <v>0</v>
      </c>
      <c r="L67">
        <f>Lag_vs_MS_CompData!Q39</f>
        <v>8.7087999999999992E-3</v>
      </c>
      <c r="M67">
        <f>Lag_vs_MS_CompData!S39</f>
        <v>21.703884389999999</v>
      </c>
      <c r="N67">
        <f>Lag_vs_MS_CompData!T39</f>
        <v>22.871249900000002</v>
      </c>
      <c r="O67">
        <f>Table2[[#This Row],[LagTotalTimes]]/Table2[[#This Row],[MSETotalTimes]]</f>
        <v>0.9489592604206557</v>
      </c>
      <c r="P67">
        <f>Table2[[#This Row],[ MSE MPC Times]]/Table2[[#This Row],[Lag MPC Times]]</f>
        <v>1.1681805249853738</v>
      </c>
      <c r="S67">
        <f t="shared" si="0"/>
        <v>23616</v>
      </c>
      <c r="T67">
        <f t="shared" si="1"/>
        <v>20</v>
      </c>
      <c r="U67">
        <f t="shared" si="2"/>
        <v>21.703884389999999</v>
      </c>
      <c r="V67">
        <f t="shared" si="3"/>
        <v>22.871249900000002</v>
      </c>
    </row>
    <row r="68" spans="1:22" x14ac:dyDescent="0.25">
      <c r="A68">
        <f>Lag_vs_MS_CompData!A40</f>
        <v>23616</v>
      </c>
      <c r="B68" s="4">
        <f>Lag_vs_MS_CompData!B40</f>
        <v>40</v>
      </c>
      <c r="C68" s="4">
        <f>Lag_vs_MS_CompData!C40</f>
        <v>9447</v>
      </c>
      <c r="D68" s="4">
        <f>Lag_vs_MS_CompData!D40</f>
        <v>70848</v>
      </c>
      <c r="E68" s="4">
        <f>Lag_vs_MS_CompData!H40</f>
        <v>80283</v>
      </c>
      <c r="F68" s="4">
        <f>Lag_vs_MS_CompData!I40</f>
        <v>61389</v>
      </c>
      <c r="G68">
        <f>Lag_vs_MS_CompData!L40</f>
        <v>0.18199721999999999</v>
      </c>
      <c r="H68">
        <f>Lag_vs_MS_CompData!M40</f>
        <v>0.50242374000000001</v>
      </c>
      <c r="I68">
        <f>Lag_vs_MS_CompData!N40</f>
        <v>31.007712300000001</v>
      </c>
      <c r="J68">
        <f>Lag_vs_MS_CompData!O40</f>
        <v>13.777049</v>
      </c>
      <c r="K68">
        <f>Lag_vs_MS_CompData!P40</f>
        <v>0</v>
      </c>
      <c r="L68">
        <f>Lag_vs_MS_CompData!Q40</f>
        <v>3.3613966999999998</v>
      </c>
      <c r="M68">
        <f>Lag_vs_MS_CompData!S40</f>
        <v>32.713856929999999</v>
      </c>
      <c r="N68">
        <f>Lag_vs_MS_CompData!T40</f>
        <v>19.165016850000001</v>
      </c>
      <c r="O68">
        <f>Table2[[#This Row],[LagTotalTimes]]/Table2[[#This Row],[MSETotalTimes]]</f>
        <v>1.7069568571759433</v>
      </c>
      <c r="P68">
        <f>Table2[[#This Row],[ MSE MPC Times]]/Table2[[#This Row],[Lag MPC Times]]</f>
        <v>2.7606121675924502</v>
      </c>
      <c r="S68">
        <f t="shared" si="0"/>
        <v>23616</v>
      </c>
      <c r="T68">
        <f t="shared" si="1"/>
        <v>40</v>
      </c>
      <c r="U68">
        <f t="shared" si="2"/>
        <v>32.713856929999999</v>
      </c>
      <c r="V68">
        <f t="shared" si="3"/>
        <v>19.165016850000001</v>
      </c>
    </row>
    <row r="69" spans="1:22" x14ac:dyDescent="0.25">
      <c r="A69">
        <f>Lag_vs_MS_CompData!A41</f>
        <v>23616</v>
      </c>
      <c r="B69" s="4">
        <f>Lag_vs_MS_CompData!B41</f>
        <v>60</v>
      </c>
      <c r="C69" s="4">
        <f>Lag_vs_MS_CompData!C41</f>
        <v>14171</v>
      </c>
      <c r="D69" s="4">
        <f>Lag_vs_MS_CompData!D41</f>
        <v>70848</v>
      </c>
      <c r="E69" s="4">
        <f>Lag_vs_MS_CompData!H41</f>
        <v>85007</v>
      </c>
      <c r="F69" s="4">
        <f>Lag_vs_MS_CompData!I41</f>
        <v>56665</v>
      </c>
      <c r="G69">
        <f>Lag_vs_MS_CompData!L41</f>
        <v>0.23906363999999999</v>
      </c>
      <c r="H69">
        <f>Lag_vs_MS_CompData!M41</f>
        <v>0.71235351999999996</v>
      </c>
      <c r="I69">
        <f>Lag_vs_MS_CompData!N41</f>
        <v>29.525145640000002</v>
      </c>
      <c r="J69">
        <f>Lag_vs_MS_CompData!O41</f>
        <v>11.943481240000001</v>
      </c>
      <c r="K69">
        <f>Lag_vs_MS_CompData!P41</f>
        <v>0</v>
      </c>
      <c r="L69">
        <f>Lag_vs_MS_CompData!Q41</f>
        <v>5.4630663000000004</v>
      </c>
      <c r="M69">
        <f>Lag_vs_MS_CompData!S41</f>
        <v>31.308396190000003</v>
      </c>
      <c r="N69">
        <f>Lag_vs_MS_CompData!T41</f>
        <v>19.663087970000003</v>
      </c>
      <c r="O69">
        <f>Table2[[#This Row],[LagTotalTimes]]/Table2[[#This Row],[MSETotalTimes]]</f>
        <v>1.5922420851581023</v>
      </c>
      <c r="P69">
        <f>Table2[[#This Row],[ MSE MPC Times]]/Table2[[#This Row],[Lag MPC Times]]</f>
        <v>2.9797652206751306</v>
      </c>
      <c r="S69">
        <f t="shared" si="0"/>
        <v>23616</v>
      </c>
      <c r="T69">
        <f t="shared" si="1"/>
        <v>60</v>
      </c>
      <c r="U69">
        <f t="shared" si="2"/>
        <v>31.308396190000003</v>
      </c>
      <c r="V69">
        <f t="shared" si="3"/>
        <v>19.663087970000003</v>
      </c>
    </row>
    <row r="70" spans="1:22" x14ac:dyDescent="0.25">
      <c r="A70">
        <f>Lag_vs_MS_CompData!A42</f>
        <v>23616</v>
      </c>
      <c r="B70" s="4">
        <f>Lag_vs_MS_CompData!B42</f>
        <v>80</v>
      </c>
      <c r="C70" s="4">
        <f>Lag_vs_MS_CompData!C42</f>
        <v>18894</v>
      </c>
      <c r="D70" s="4">
        <f>Lag_vs_MS_CompData!D42</f>
        <v>70848</v>
      </c>
      <c r="E70" s="4">
        <f>Lag_vs_MS_CompData!H42</f>
        <v>89730</v>
      </c>
      <c r="F70" s="4">
        <f>Lag_vs_MS_CompData!I42</f>
        <v>51942</v>
      </c>
      <c r="G70">
        <f>Lag_vs_MS_CompData!L42</f>
        <v>0.30092819999999998</v>
      </c>
      <c r="H70">
        <f>Lag_vs_MS_CompData!M42</f>
        <v>1.0159948400000001</v>
      </c>
      <c r="I70">
        <f>Lag_vs_MS_CompData!N42</f>
        <v>27.710688680000001</v>
      </c>
      <c r="J70">
        <f>Lag_vs_MS_CompData!O42</f>
        <v>10.2834988</v>
      </c>
      <c r="K70">
        <f>Lag_vs_MS_CompData!P42</f>
        <v>0</v>
      </c>
      <c r="L70">
        <f>Lag_vs_MS_CompData!Q42</f>
        <v>8.5075128000000007</v>
      </c>
      <c r="M70">
        <f>Lag_vs_MS_CompData!S42</f>
        <v>29.581660560000003</v>
      </c>
      <c r="N70">
        <f>Lag_vs_MS_CompData!T42</f>
        <v>21.377050120000003</v>
      </c>
      <c r="O70">
        <f>Table2[[#This Row],[LagTotalTimes]]/Table2[[#This Row],[MSETotalTimes]]</f>
        <v>1.3838046126076069</v>
      </c>
      <c r="P70">
        <f>Table2[[#This Row],[ MSE MPC Times]]/Table2[[#This Row],[Lag MPC Times]]</f>
        <v>3.3762034930591422</v>
      </c>
      <c r="S70">
        <f t="shared" si="0"/>
        <v>23616</v>
      </c>
      <c r="T70">
        <f t="shared" si="1"/>
        <v>80</v>
      </c>
      <c r="U70">
        <f t="shared" si="2"/>
        <v>29.581660560000003</v>
      </c>
      <c r="V70">
        <f t="shared" si="3"/>
        <v>21.377050120000003</v>
      </c>
    </row>
    <row r="71" spans="1:22" x14ac:dyDescent="0.25">
      <c r="A71">
        <f>Lag_vs_MS_CompData!A43</f>
        <v>23616</v>
      </c>
      <c r="B71" s="4">
        <f>Lag_vs_MS_CompData!B43</f>
        <v>100</v>
      </c>
      <c r="C71" s="4">
        <f>Lag_vs_MS_CompData!C43</f>
        <v>23612</v>
      </c>
      <c r="D71" s="4">
        <f>Lag_vs_MS_CompData!D43</f>
        <v>70848</v>
      </c>
      <c r="E71" s="4">
        <f>Lag_vs_MS_CompData!H43</f>
        <v>94448</v>
      </c>
      <c r="F71" s="4">
        <f>Lag_vs_MS_CompData!I43</f>
        <v>47224</v>
      </c>
      <c r="G71">
        <f>Lag_vs_MS_CompData!L43</f>
        <v>0.36762825999999998</v>
      </c>
      <c r="H71">
        <f>Lag_vs_MS_CompData!M43</f>
        <v>1.34619073</v>
      </c>
      <c r="I71">
        <f>Lag_vs_MS_CompData!N43</f>
        <v>27.5568414</v>
      </c>
      <c r="J71">
        <f>Lag_vs_MS_CompData!O43</f>
        <v>7.7489889200000004</v>
      </c>
      <c r="K71">
        <f>Lag_vs_MS_CompData!P43</f>
        <v>0</v>
      </c>
      <c r="L71">
        <f>Lag_vs_MS_CompData!Q43</f>
        <v>10.0352915</v>
      </c>
      <c r="M71">
        <f>Lag_vs_MS_CompData!S43</f>
        <v>29.514572699999999</v>
      </c>
      <c r="N71">
        <f>Lag_vs_MS_CompData!T43</f>
        <v>20.720574190000001</v>
      </c>
      <c r="O71">
        <f>Table2[[#This Row],[LagTotalTimes]]/Table2[[#This Row],[MSETotalTimes]]</f>
        <v>1.4244090163410668</v>
      </c>
      <c r="P71">
        <f>Table2[[#This Row],[ MSE MPC Times]]/Table2[[#This Row],[Lag MPC Times]]</f>
        <v>3.6618260250177723</v>
      </c>
      <c r="S71">
        <f t="shared" si="0"/>
        <v>23616</v>
      </c>
      <c r="T71">
        <f t="shared" si="1"/>
        <v>100</v>
      </c>
      <c r="U71">
        <f t="shared" si="2"/>
        <v>29.514572699999999</v>
      </c>
      <c r="V71">
        <f t="shared" si="3"/>
        <v>20.720574190000001</v>
      </c>
    </row>
    <row r="72" spans="1:22" x14ac:dyDescent="0.25">
      <c r="A72">
        <f>Lag_vs_MS_CompData!A44</f>
        <v>29499</v>
      </c>
      <c r="B72" s="4">
        <f>Lag_vs_MS_CompData!B44</f>
        <v>20</v>
      </c>
      <c r="C72" s="4">
        <f>Lag_vs_MS_CompData!C44</f>
        <v>5</v>
      </c>
      <c r="D72" s="4">
        <f>Lag_vs_MS_CompData!D44</f>
        <v>88497</v>
      </c>
      <c r="E72" s="4">
        <f>Lag_vs_MS_CompData!H44</f>
        <v>88490</v>
      </c>
      <c r="F72" s="4">
        <f>Lag_vs_MS_CompData!I44</f>
        <v>88480</v>
      </c>
      <c r="G72">
        <f>Lag_vs_MS_CompData!L44</f>
        <v>7.7662430000000005E-2</v>
      </c>
      <c r="H72">
        <f>Lag_vs_MS_CompData!M44</f>
        <v>8.5810730000000002E-2</v>
      </c>
      <c r="I72">
        <f>Lag_vs_MS_CompData!N44</f>
        <v>37.722003579999999</v>
      </c>
      <c r="J72">
        <f>Lag_vs_MS_CompData!O44</f>
        <v>40.86731494</v>
      </c>
      <c r="K72">
        <f>Lag_vs_MS_CompData!P44</f>
        <v>0</v>
      </c>
      <c r="L72">
        <f>Lag_vs_MS_CompData!Q44</f>
        <v>6.0204000000000004E-3</v>
      </c>
      <c r="M72">
        <f>Lag_vs_MS_CompData!S44</f>
        <v>39.765265709999994</v>
      </c>
      <c r="N72">
        <f>Lag_vs_MS_CompData!T44</f>
        <v>42.924745769999994</v>
      </c>
      <c r="O72">
        <f>Table2[[#This Row],[LagTotalTimes]]/Table2[[#This Row],[MSETotalTimes]]</f>
        <v>0.92639490337510277</v>
      </c>
      <c r="P72">
        <f>Table2[[#This Row],[ MSE MPC Times]]/Table2[[#This Row],[Lag MPC Times]]</f>
        <v>1.1049194571944245</v>
      </c>
      <c r="S72">
        <f t="shared" si="0"/>
        <v>29499</v>
      </c>
      <c r="T72">
        <f t="shared" si="1"/>
        <v>20</v>
      </c>
      <c r="U72">
        <f t="shared" si="2"/>
        <v>39.765265709999994</v>
      </c>
      <c r="V72">
        <f t="shared" si="3"/>
        <v>42.924745769999994</v>
      </c>
    </row>
    <row r="73" spans="1:22" x14ac:dyDescent="0.25">
      <c r="A73">
        <f>Lag_vs_MS_CompData!A45</f>
        <v>37538</v>
      </c>
      <c r="B73" s="4">
        <f>Lag_vs_MS_CompData!B45</f>
        <v>0</v>
      </c>
      <c r="C73" s="4">
        <f>Lag_vs_MS_CompData!C45</f>
        <v>0</v>
      </c>
      <c r="D73" s="4">
        <f>Lag_vs_MS_CompData!D45</f>
        <v>112614</v>
      </c>
      <c r="E73" s="4">
        <f>Lag_vs_MS_CompData!H45</f>
        <v>112602</v>
      </c>
      <c r="F73" s="4"/>
      <c r="G73">
        <f>Lag_vs_MS_CompData!L45</f>
        <v>0.10453335</v>
      </c>
      <c r="H73">
        <f>Lag_vs_MS_CompData!M45</f>
        <v>0.11157643</v>
      </c>
      <c r="I73">
        <f>Lag_vs_MS_CompData!N45</f>
        <v>70.630133819999998</v>
      </c>
      <c r="J73">
        <f>Lag_vs_MS_CompData!O45</f>
        <v>68.862700610000005</v>
      </c>
      <c r="K73">
        <f>Lag_vs_MS_CompData!P45</f>
        <v>0</v>
      </c>
      <c r="L73">
        <f>Lag_vs_MS_CompData!Q45</f>
        <v>6.0248400000000001E-2</v>
      </c>
      <c r="M73">
        <f>Lag_vs_MS_CompData!S45</f>
        <v>73.28427366999999</v>
      </c>
      <c r="N73">
        <f>Lag_vs_MS_CompData!T45</f>
        <v>71.584131940000006</v>
      </c>
      <c r="O73">
        <f>Table2[[#This Row],[LagTotalTimes]]/Table2[[#This Row],[MSETotalTimes]]</f>
        <v>1.0237502597841794</v>
      </c>
      <c r="P73">
        <f>Table2[[#This Row],[ MSE MPC Times]]/Table2[[#This Row],[Lag MPC Times]]</f>
        <v>1.0673763923188151</v>
      </c>
      <c r="S73">
        <f t="shared" si="0"/>
        <v>37538</v>
      </c>
      <c r="T73">
        <f t="shared" si="1"/>
        <v>0</v>
      </c>
      <c r="U73">
        <f t="shared" si="2"/>
        <v>73.28427366999999</v>
      </c>
      <c r="V73">
        <f t="shared" si="3"/>
        <v>71.584131940000006</v>
      </c>
    </row>
  </sheetData>
  <phoneticPr fontId="18" type="noConversion"/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Lag_vs_MS_CompData</vt:lpstr>
      <vt:lpstr>SolveDof vs MPC Dof</vt:lpstr>
      <vt:lpstr>SolveDof vs NNz</vt:lpstr>
      <vt:lpstr>SystemSolveTime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Campbell</cp:lastModifiedBy>
  <dcterms:created xsi:type="dcterms:W3CDTF">2019-11-11T19:00:02Z</dcterms:created>
  <dcterms:modified xsi:type="dcterms:W3CDTF">2019-11-24T19:53:50Z</dcterms:modified>
</cp:coreProperties>
</file>