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5520" tabRatio="500"/>
  </bookViews>
  <sheets>
    <sheet name="Pachymetry" sheetId="1" r:id="rId1"/>
    <sheet name="A-Scan" sheetId="2" r:id="rId2"/>
    <sheet name="B-Scan" sheetId="3" r:id="rId3"/>
    <sheet name="Retzlaff" sheetId="4" r:id="rId4"/>
    <sheet name="Binkhorst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D15" i="1"/>
  <c r="D14" i="1"/>
  <c r="F34" i="2"/>
  <c r="F33" i="2"/>
  <c r="F35" i="2"/>
  <c r="D23" i="2"/>
  <c r="D24" i="2"/>
  <c r="D22" i="2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27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25" i="5"/>
  <c r="H24" i="5"/>
  <c r="I26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23" i="5"/>
  <c r="G22" i="5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28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26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24" i="4"/>
  <c r="I27" i="4"/>
  <c r="H25" i="4"/>
  <c r="G23" i="4"/>
  <c r="F14" i="1"/>
</calcChain>
</file>

<file path=xl/sharedStrings.xml><?xml version="1.0" encoding="utf-8"?>
<sst xmlns="http://schemas.openxmlformats.org/spreadsheetml/2006/main" count="250" uniqueCount="123">
  <si>
    <t>Patient ID</t>
  </si>
  <si>
    <t>AZZIE</t>
  </si>
  <si>
    <t>CHARLES</t>
  </si>
  <si>
    <t>MARCO</t>
  </si>
  <si>
    <t>MARY</t>
  </si>
  <si>
    <t>MOWGLI</t>
  </si>
  <si>
    <t>TAMU</t>
  </si>
  <si>
    <t>DINKA</t>
  </si>
  <si>
    <t>JOAO</t>
  </si>
  <si>
    <t>NINA</t>
  </si>
  <si>
    <t>SAMPA</t>
  </si>
  <si>
    <t>THOMAS</t>
  </si>
  <si>
    <t>TONY</t>
  </si>
  <si>
    <t>ZEE</t>
  </si>
  <si>
    <t>AMADEUS</t>
  </si>
  <si>
    <t>CLAUDE</t>
  </si>
  <si>
    <t>CLAUDETTE</t>
  </si>
  <si>
    <t>JINGA</t>
  </si>
  <si>
    <t>JOSEPHINE</t>
  </si>
  <si>
    <t>LIKA</t>
  </si>
  <si>
    <t>MIMI</t>
  </si>
  <si>
    <t>Sex</t>
  </si>
  <si>
    <t>F</t>
  </si>
  <si>
    <t>M</t>
  </si>
  <si>
    <t>Date</t>
  </si>
  <si>
    <t>08.11.2017</t>
  </si>
  <si>
    <t>13.04.2018</t>
  </si>
  <si>
    <t>31.01.2018</t>
  </si>
  <si>
    <t>12.04.2018</t>
  </si>
  <si>
    <t>11.04.2018</t>
  </si>
  <si>
    <t>09.11.2017</t>
  </si>
  <si>
    <t>Age</t>
  </si>
  <si>
    <t>Weight (kg)</t>
  </si>
  <si>
    <t>OD CCT (μm)</t>
  </si>
  <si>
    <t>OS CCT (μm)</t>
  </si>
  <si>
    <t>PACHYMETRY (CCT)</t>
  </si>
  <si>
    <t>Mean</t>
  </si>
  <si>
    <t>SD</t>
  </si>
  <si>
    <t>Pooled data (OD &amp; OS)</t>
  </si>
  <si>
    <t>A-SCAN BIOMETRY</t>
  </si>
  <si>
    <t>Deviation</t>
  </si>
  <si>
    <t>OD A-SCAN ACD (mm)</t>
  </si>
  <si>
    <t>OD A-SCAN LD (mm)</t>
  </si>
  <si>
    <t>OD A-SCAN PSD (mm)</t>
  </si>
  <si>
    <r>
      <rPr>
        <b/>
        <sz val="12"/>
        <color theme="1"/>
        <rFont val="Calibri"/>
        <family val="2"/>
        <scheme val="minor"/>
      </rPr>
      <t xml:space="preserve">OD </t>
    </r>
    <r>
      <rPr>
        <sz val="12"/>
        <color indexed="8"/>
        <rFont val="Calibri"/>
      </rPr>
      <t>A-SCAN</t>
    </r>
    <r>
      <rPr>
        <sz val="12"/>
        <color theme="1"/>
        <rFont val="Calibri"/>
        <family val="2"/>
        <scheme val="minor"/>
      </rPr>
      <t xml:space="preserve"> AGL (mm)</t>
    </r>
  </si>
  <si>
    <t>OS A-SCAN ACD (mm)</t>
  </si>
  <si>
    <t>OS A-SCAN LD (mm)</t>
  </si>
  <si>
    <t>OS A-SCAN PSD (mm)</t>
  </si>
  <si>
    <r>
      <rPr>
        <b/>
        <sz val="12"/>
        <color theme="1"/>
        <rFont val="Calibri"/>
        <family val="2"/>
        <scheme val="minor"/>
      </rPr>
      <t>OS</t>
    </r>
    <r>
      <rPr>
        <sz val="12"/>
        <color theme="1"/>
        <rFont val="Calibri"/>
        <family val="2"/>
        <scheme val="minor"/>
      </rPr>
      <t xml:space="preserve"> A-SCAN AGL (mm)</t>
    </r>
  </si>
  <si>
    <t xml:space="preserve">MIMI </t>
  </si>
  <si>
    <t>Pooled data (OD + OS)</t>
  </si>
  <si>
    <t>AGL</t>
  </si>
  <si>
    <t>ACD</t>
  </si>
  <si>
    <t>LD</t>
  </si>
  <si>
    <t>PSD</t>
  </si>
  <si>
    <t>Mean (mm)</t>
  </si>
  <si>
    <t>SD (mm)</t>
  </si>
  <si>
    <t>B-SCAN BIOMETRY</t>
  </si>
  <si>
    <t>OD B-SCAN ACD V (mm)</t>
  </si>
  <si>
    <t>OD B-SCAN LD V (mm)</t>
  </si>
  <si>
    <t>OD B-SCAN PSD V (mm)</t>
  </si>
  <si>
    <t>OD B-SCAN ACD H (mm)</t>
  </si>
  <si>
    <t>OD B-SCAN LD H (mm)</t>
  </si>
  <si>
    <t>OD B-SCAN PSD H (mm)</t>
  </si>
  <si>
    <t>OS B-SCAN ASD V (mm)</t>
  </si>
  <si>
    <t>OS B-SCAN LD V (mm)</t>
  </si>
  <si>
    <t>OS B-SCAN PSD V (mm)</t>
  </si>
  <si>
    <t>OS B-SCAN ASD H (mm)</t>
  </si>
  <si>
    <t>OS B-SCAN LD H (mm)</t>
  </si>
  <si>
    <t>OS B-SCAN PSD H (mm)</t>
  </si>
  <si>
    <r>
      <rPr>
        <b/>
        <sz val="12"/>
        <color theme="1"/>
        <rFont val="Calibri"/>
        <family val="2"/>
        <scheme val="minor"/>
      </rPr>
      <t xml:space="preserve">OD </t>
    </r>
    <r>
      <rPr>
        <sz val="12"/>
        <color indexed="8"/>
        <rFont val="Calibri"/>
      </rPr>
      <t>B-SCAN</t>
    </r>
    <r>
      <rPr>
        <sz val="12"/>
        <color theme="1"/>
        <rFont val="Calibri"/>
        <family val="2"/>
        <scheme val="minor"/>
      </rPr>
      <t xml:space="preserve"> AGL </t>
    </r>
    <r>
      <rPr>
        <b/>
        <sz val="12"/>
        <color theme="1"/>
        <rFont val="Calibri"/>
        <family val="2"/>
        <scheme val="minor"/>
      </rPr>
      <t>V</t>
    </r>
    <r>
      <rPr>
        <sz val="12"/>
        <color theme="1"/>
        <rFont val="Calibri"/>
        <family val="2"/>
        <scheme val="minor"/>
      </rPr>
      <t xml:space="preserve"> (mm)</t>
    </r>
  </si>
  <si>
    <r>
      <t xml:space="preserve">OD B-SCAN AGL </t>
    </r>
    <r>
      <rPr>
        <b/>
        <sz val="12"/>
        <color theme="1"/>
        <rFont val="Calibri"/>
        <family val="2"/>
        <scheme val="minor"/>
      </rPr>
      <t xml:space="preserve">H </t>
    </r>
    <r>
      <rPr>
        <sz val="12"/>
        <color theme="1"/>
        <rFont val="Calibri"/>
        <family val="2"/>
        <scheme val="minor"/>
      </rPr>
      <t>(mm)</t>
    </r>
  </si>
  <si>
    <r>
      <rPr>
        <b/>
        <sz val="12"/>
        <color theme="1"/>
        <rFont val="Calibri"/>
        <family val="2"/>
        <scheme val="minor"/>
      </rPr>
      <t>OS</t>
    </r>
    <r>
      <rPr>
        <sz val="12"/>
        <color theme="1"/>
        <rFont val="Calibri"/>
        <family val="2"/>
        <scheme val="minor"/>
      </rPr>
      <t xml:space="preserve"> B-SCAN AGL </t>
    </r>
    <r>
      <rPr>
        <b/>
        <sz val="12"/>
        <color theme="1"/>
        <rFont val="Calibri"/>
        <family val="2"/>
        <scheme val="minor"/>
      </rPr>
      <t>V</t>
    </r>
    <r>
      <rPr>
        <sz val="12"/>
        <color theme="1"/>
        <rFont val="Calibri"/>
        <family val="2"/>
        <scheme val="minor"/>
      </rPr>
      <t xml:space="preserve"> (mm)</t>
    </r>
  </si>
  <si>
    <r>
      <t xml:space="preserve">OS B-SCAN AGL </t>
    </r>
    <r>
      <rPr>
        <b/>
        <sz val="12"/>
        <color theme="1"/>
        <rFont val="Calibri"/>
        <family val="2"/>
        <scheme val="minor"/>
      </rPr>
      <t>H</t>
    </r>
    <r>
      <rPr>
        <sz val="12"/>
        <color theme="1"/>
        <rFont val="Calibri"/>
        <family val="2"/>
        <scheme val="minor"/>
      </rPr>
      <t xml:space="preserve"> (mm)</t>
    </r>
  </si>
  <si>
    <t>IOL POWER: RETZLAFF</t>
  </si>
  <si>
    <t>IOL POWER BINKHORST</t>
  </si>
  <si>
    <t>CHARLES_OD</t>
  </si>
  <si>
    <t>MARCO_OD</t>
  </si>
  <si>
    <t>L (M)</t>
  </si>
  <si>
    <t>K (D)</t>
  </si>
  <si>
    <t>C (M)_PACD</t>
  </si>
  <si>
    <t>C (M)_PACD +2mm</t>
  </si>
  <si>
    <t>C (M)_PACD -2mm</t>
  </si>
  <si>
    <t>MARCO_OS</t>
  </si>
  <si>
    <t>DINKA_OD</t>
  </si>
  <si>
    <t>DINKA_OS</t>
  </si>
  <si>
    <t>SAMPA_OD</t>
  </si>
  <si>
    <t>SAMPA_OS</t>
  </si>
  <si>
    <t>THOMAS_OD</t>
  </si>
  <si>
    <t>TONY_OS</t>
  </si>
  <si>
    <t>AMADEUS_OS</t>
  </si>
  <si>
    <t>CLAUDE_OD</t>
  </si>
  <si>
    <t>CLAUDE_OS</t>
  </si>
  <si>
    <t>JINGA_OD</t>
  </si>
  <si>
    <t>JINGA_OS</t>
  </si>
  <si>
    <t>MIMI_OD</t>
  </si>
  <si>
    <t>MIMI_OS</t>
  </si>
  <si>
    <t>L (mm)</t>
  </si>
  <si>
    <t>P= (D)</t>
  </si>
  <si>
    <t>C (mm)_PACD</t>
  </si>
  <si>
    <t>C (mm)_PACD +2mm</t>
  </si>
  <si>
    <t>Pe= (D)</t>
  </si>
  <si>
    <t>r (mm)</t>
  </si>
  <si>
    <t>N=</t>
  </si>
  <si>
    <t>P= N/(L-C) - NK/(N-KC)</t>
  </si>
  <si>
    <t>Pe= (D) +2mm</t>
  </si>
  <si>
    <t>Pe= (D) -2mm</t>
  </si>
  <si>
    <t>P= (D) +2mm</t>
  </si>
  <si>
    <t>P= (D) -2mm</t>
  </si>
  <si>
    <t>P</t>
  </si>
  <si>
    <t>P +2mm</t>
  </si>
  <si>
    <t>P-2mm</t>
  </si>
  <si>
    <t>Pe= 1336(4r-L) / (L-C)(4r-C)</t>
  </si>
  <si>
    <t>Pe</t>
  </si>
  <si>
    <t>Pe +2mm</t>
  </si>
  <si>
    <t>Pe-2mm</t>
  </si>
  <si>
    <t>Mean age</t>
  </si>
  <si>
    <t>Median age</t>
  </si>
  <si>
    <t>Range</t>
  </si>
  <si>
    <t>13-73</t>
  </si>
  <si>
    <t>IOL POWER:</t>
  </si>
  <si>
    <t xml:space="preserve">Median </t>
  </si>
  <si>
    <t>13-27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</si>
</sst>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8"/>
      <name val="Calibri"/>
    </font>
    <font>
      <i/>
      <sz val="12"/>
      <color theme="1"/>
      <name val="Calibri"/>
      <scheme val="minor"/>
    </font>
    <font>
      <i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NumberFormat="1" applyFont="1"/>
    <xf numFmtId="0" fontId="6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Font="1" applyBorder="1"/>
    <xf numFmtId="0" fontId="0" fillId="0" borderId="0" xfId="0" applyNumberFormat="1" applyFont="1" applyBorder="1"/>
    <xf numFmtId="0" fontId="0" fillId="0" borderId="5" xfId="0" applyNumberFormat="1" applyFont="1" applyBorder="1"/>
    <xf numFmtId="0" fontId="0" fillId="0" borderId="0" xfId="0" applyFont="1" applyBorder="1" applyAlignment="1">
      <alignment horizontal="right"/>
    </xf>
    <xf numFmtId="0" fontId="0" fillId="0" borderId="0" xfId="0" applyBorder="1"/>
    <xf numFmtId="0" fontId="1" fillId="0" borderId="6" xfId="0" applyFont="1" applyBorder="1"/>
    <xf numFmtId="0" fontId="0" fillId="0" borderId="7" xfId="0" applyBorder="1"/>
    <xf numFmtId="0" fontId="0" fillId="0" borderId="7" xfId="0" applyFont="1" applyBorder="1"/>
    <xf numFmtId="0" fontId="0" fillId="0" borderId="7" xfId="0" applyNumberFormat="1" applyFont="1" applyBorder="1"/>
    <xf numFmtId="0" fontId="0" fillId="0" borderId="8" xfId="0" applyNumberFormat="1" applyFont="1" applyBorder="1"/>
    <xf numFmtId="0" fontId="6" fillId="0" borderId="0" xfId="0" applyNumberFormat="1" applyFont="1"/>
    <xf numFmtId="0" fontId="7" fillId="0" borderId="0" xfId="0" applyFont="1"/>
    <xf numFmtId="0" fontId="7" fillId="0" borderId="1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1" fontId="0" fillId="0" borderId="0" xfId="0" applyNumberFormat="1" applyFont="1"/>
    <xf numFmtId="2" fontId="0" fillId="0" borderId="2" xfId="0" applyNumberForma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1" fillId="0" borderId="2" xfId="0" applyNumberFormat="1" applyFont="1" applyBorder="1"/>
    <xf numFmtId="2" fontId="1" fillId="0" borderId="0" xfId="0" applyNumberFormat="1" applyFont="1" applyBorder="1"/>
    <xf numFmtId="2" fontId="1" fillId="0" borderId="5" xfId="0" applyNumberFormat="1" applyFont="1" applyBorder="1"/>
    <xf numFmtId="0" fontId="0" fillId="0" borderId="1" xfId="0" applyBorder="1"/>
    <xf numFmtId="2" fontId="0" fillId="0" borderId="0" xfId="0" applyNumberFormat="1"/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E28" sqref="E28"/>
    </sheetView>
  </sheetViews>
  <sheetFormatPr baseColWidth="10" defaultRowHeight="15" x14ac:dyDescent="0"/>
  <cols>
    <col min="4" max="4" width="11.83203125" bestFit="1" customWidth="1"/>
    <col min="6" max="6" width="11.5" customWidth="1"/>
    <col min="7" max="7" width="11.1640625" customWidth="1"/>
  </cols>
  <sheetData>
    <row r="1" spans="1:7" ht="23">
      <c r="A1" s="1" t="s">
        <v>35</v>
      </c>
      <c r="B1" s="1"/>
    </row>
    <row r="2" spans="1:7">
      <c r="A2" s="7" t="s">
        <v>0</v>
      </c>
      <c r="B2" s="8" t="s">
        <v>21</v>
      </c>
      <c r="C2" s="8" t="s">
        <v>24</v>
      </c>
      <c r="D2" s="8" t="s">
        <v>31</v>
      </c>
      <c r="E2" s="8" t="s">
        <v>32</v>
      </c>
      <c r="F2" s="9" t="s">
        <v>33</v>
      </c>
      <c r="G2" s="10" t="s">
        <v>34</v>
      </c>
    </row>
    <row r="3" spans="1:7">
      <c r="A3" s="11" t="s">
        <v>2</v>
      </c>
      <c r="B3" s="12" t="s">
        <v>23</v>
      </c>
      <c r="C3" s="12" t="s">
        <v>26</v>
      </c>
      <c r="D3" s="12">
        <v>35</v>
      </c>
      <c r="E3" s="12">
        <v>61.6</v>
      </c>
      <c r="F3" s="13">
        <v>409</v>
      </c>
      <c r="G3" s="14">
        <v>444</v>
      </c>
    </row>
    <row r="4" spans="1:7">
      <c r="A4" s="11" t="s">
        <v>3</v>
      </c>
      <c r="B4" s="12" t="s">
        <v>23</v>
      </c>
      <c r="C4" s="12" t="s">
        <v>26</v>
      </c>
      <c r="D4" s="12">
        <v>15</v>
      </c>
      <c r="E4" s="12">
        <v>53</v>
      </c>
      <c r="F4" s="13">
        <v>467</v>
      </c>
      <c r="G4" s="14">
        <v>486</v>
      </c>
    </row>
    <row r="5" spans="1:7">
      <c r="A5" s="11" t="s">
        <v>7</v>
      </c>
      <c r="B5" s="12" t="s">
        <v>23</v>
      </c>
      <c r="C5" s="12" t="s">
        <v>28</v>
      </c>
      <c r="D5" s="12">
        <v>13</v>
      </c>
      <c r="E5" s="12">
        <v>51.9</v>
      </c>
      <c r="F5" s="13">
        <v>473</v>
      </c>
      <c r="G5" s="14">
        <v>393</v>
      </c>
    </row>
    <row r="6" spans="1:7">
      <c r="A6" s="11" t="s">
        <v>8</v>
      </c>
      <c r="B6" s="12" t="s">
        <v>23</v>
      </c>
      <c r="C6" s="12" t="s">
        <v>28</v>
      </c>
      <c r="D6" s="15">
        <v>73</v>
      </c>
      <c r="E6" s="15">
        <v>43.8</v>
      </c>
      <c r="F6" s="13">
        <v>454</v>
      </c>
      <c r="G6" s="14">
        <v>462</v>
      </c>
    </row>
    <row r="7" spans="1:7">
      <c r="A7" s="11" t="s">
        <v>10</v>
      </c>
      <c r="B7" s="12" t="s">
        <v>22</v>
      </c>
      <c r="C7" s="12" t="s">
        <v>29</v>
      </c>
      <c r="D7" s="12">
        <v>16</v>
      </c>
      <c r="E7" s="12">
        <v>48.2</v>
      </c>
      <c r="F7" s="13">
        <v>455</v>
      </c>
      <c r="G7" s="14">
        <v>433</v>
      </c>
    </row>
    <row r="8" spans="1:7">
      <c r="A8" s="11" t="s">
        <v>11</v>
      </c>
      <c r="B8" s="12" t="s">
        <v>23</v>
      </c>
      <c r="C8" s="12" t="s">
        <v>28</v>
      </c>
      <c r="D8" s="12">
        <v>14</v>
      </c>
      <c r="E8" s="12">
        <v>64</v>
      </c>
      <c r="F8" s="13">
        <v>423</v>
      </c>
      <c r="G8" s="14">
        <v>425</v>
      </c>
    </row>
    <row r="9" spans="1:7">
      <c r="A9" s="11" t="s">
        <v>12</v>
      </c>
      <c r="B9" s="12" t="s">
        <v>23</v>
      </c>
      <c r="C9" s="12" t="s">
        <v>29</v>
      </c>
      <c r="D9" s="12">
        <v>13</v>
      </c>
      <c r="E9" s="12">
        <v>55.5</v>
      </c>
      <c r="F9" s="13">
        <v>440</v>
      </c>
      <c r="G9" s="14">
        <v>424</v>
      </c>
    </row>
    <row r="10" spans="1:7">
      <c r="A10" s="11" t="s">
        <v>14</v>
      </c>
      <c r="B10" s="12" t="s">
        <v>23</v>
      </c>
      <c r="C10" s="12" t="s">
        <v>29</v>
      </c>
      <c r="D10" s="12">
        <v>27</v>
      </c>
      <c r="E10" s="12">
        <v>70.900000000000006</v>
      </c>
      <c r="F10" s="13"/>
      <c r="G10" s="14">
        <v>507</v>
      </c>
    </row>
    <row r="11" spans="1:7">
      <c r="A11" s="11" t="s">
        <v>15</v>
      </c>
      <c r="B11" s="16" t="s">
        <v>23</v>
      </c>
      <c r="C11" s="12" t="s">
        <v>28</v>
      </c>
      <c r="D11" s="12">
        <v>16</v>
      </c>
      <c r="E11" s="12">
        <v>41</v>
      </c>
      <c r="F11" s="13">
        <v>430</v>
      </c>
      <c r="G11" s="14">
        <v>436</v>
      </c>
    </row>
    <row r="12" spans="1:7">
      <c r="A12" s="11" t="s">
        <v>17</v>
      </c>
      <c r="B12" s="16" t="s">
        <v>22</v>
      </c>
      <c r="C12" s="12" t="s">
        <v>28</v>
      </c>
      <c r="D12" s="12">
        <v>23</v>
      </c>
      <c r="E12" s="12">
        <v>53.4</v>
      </c>
      <c r="F12" s="13">
        <v>482</v>
      </c>
      <c r="G12" s="14">
        <v>558</v>
      </c>
    </row>
    <row r="13" spans="1:7">
      <c r="A13" s="17" t="s">
        <v>20</v>
      </c>
      <c r="B13" s="18" t="s">
        <v>22</v>
      </c>
      <c r="C13" s="19" t="s">
        <v>29</v>
      </c>
      <c r="D13" s="19">
        <v>19</v>
      </c>
      <c r="E13" s="19">
        <v>71.7</v>
      </c>
      <c r="F13" s="20">
        <v>424</v>
      </c>
      <c r="G13" s="21">
        <v>438</v>
      </c>
    </row>
    <row r="14" spans="1:7">
      <c r="A14" s="6" t="s">
        <v>36</v>
      </c>
      <c r="D14">
        <f>AVERAGE(D3:D13)</f>
        <v>24</v>
      </c>
      <c r="F14" s="22">
        <f>AVERAGE(F3:F13)</f>
        <v>445.7</v>
      </c>
      <c r="G14" s="6">
        <v>455.09</v>
      </c>
    </row>
    <row r="15" spans="1:7">
      <c r="A15" s="6" t="s">
        <v>37</v>
      </c>
      <c r="D15" s="38">
        <f>_xlfn.STDEV.S(D3:D13)</f>
        <v>17.629520696831211</v>
      </c>
      <c r="F15" s="22">
        <v>24.23</v>
      </c>
      <c r="G15" s="6">
        <v>46.13</v>
      </c>
    </row>
    <row r="17" spans="1:4">
      <c r="A17" s="23" t="s">
        <v>38</v>
      </c>
      <c r="B17" s="23"/>
    </row>
    <row r="18" spans="1:4">
      <c r="A18" s="6" t="s">
        <v>36</v>
      </c>
      <c r="B18" s="6">
        <v>450.62</v>
      </c>
    </row>
    <row r="19" spans="1:4">
      <c r="A19" s="6" t="s">
        <v>37</v>
      </c>
      <c r="B19" s="6">
        <v>36.76</v>
      </c>
    </row>
    <row r="22" spans="1:4">
      <c r="A22" t="s">
        <v>117</v>
      </c>
      <c r="D22">
        <f>MEDIAN(D3:D13)</f>
        <v>16</v>
      </c>
    </row>
    <row r="23" spans="1:4">
      <c r="A23" t="s">
        <v>118</v>
      </c>
      <c r="D23" t="s">
        <v>119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C37" sqref="C37"/>
    </sheetView>
  </sheetViews>
  <sheetFormatPr baseColWidth="10" defaultRowHeight="15" x14ac:dyDescent="0"/>
  <cols>
    <col min="6" max="6" width="19.6640625" customWidth="1"/>
    <col min="7" max="7" width="8.6640625" customWidth="1"/>
    <col min="8" max="8" width="19.33203125" customWidth="1"/>
    <col min="9" max="9" width="8.6640625" customWidth="1"/>
    <col min="10" max="10" width="17.83203125" customWidth="1"/>
    <col min="11" max="11" width="8.83203125" customWidth="1"/>
    <col min="12" max="12" width="18.83203125" customWidth="1"/>
    <col min="13" max="13" width="9.1640625" customWidth="1"/>
    <col min="14" max="14" width="18.5" customWidth="1"/>
    <col min="15" max="15" width="8.6640625" customWidth="1"/>
    <col min="16" max="16" width="19" customWidth="1"/>
    <col min="17" max="17" width="8.83203125" customWidth="1"/>
    <col min="18" max="18" width="17.5" customWidth="1"/>
    <col min="19" max="19" width="8.83203125" customWidth="1"/>
    <col min="20" max="20" width="18.5" customWidth="1"/>
    <col min="21" max="21" width="8.6640625" customWidth="1"/>
  </cols>
  <sheetData>
    <row r="1" spans="1:21" ht="23">
      <c r="A1" s="1" t="s">
        <v>39</v>
      </c>
      <c r="B1" s="2"/>
      <c r="C1" s="2"/>
    </row>
    <row r="2" spans="1:21">
      <c r="A2" s="2" t="s">
        <v>0</v>
      </c>
      <c r="B2" s="2" t="s">
        <v>21</v>
      </c>
      <c r="C2" s="2" t="s">
        <v>24</v>
      </c>
      <c r="D2" s="2" t="s">
        <v>31</v>
      </c>
      <c r="E2" s="2" t="s">
        <v>32</v>
      </c>
      <c r="F2" t="s">
        <v>44</v>
      </c>
      <c r="G2" t="s">
        <v>40</v>
      </c>
      <c r="H2" s="3" t="s">
        <v>41</v>
      </c>
      <c r="I2" s="3" t="s">
        <v>40</v>
      </c>
      <c r="J2" s="3" t="s">
        <v>42</v>
      </c>
      <c r="K2" s="3" t="s">
        <v>40</v>
      </c>
      <c r="L2" s="3" t="s">
        <v>43</v>
      </c>
      <c r="M2" s="3" t="s">
        <v>40</v>
      </c>
      <c r="N2" t="s">
        <v>48</v>
      </c>
      <c r="O2" t="s">
        <v>40</v>
      </c>
      <c r="P2" s="3" t="s">
        <v>45</v>
      </c>
      <c r="Q2" s="3" t="s">
        <v>40</v>
      </c>
      <c r="R2" s="3" t="s">
        <v>46</v>
      </c>
      <c r="S2" s="3" t="s">
        <v>40</v>
      </c>
      <c r="T2" s="3" t="s">
        <v>47</v>
      </c>
      <c r="U2" s="3" t="s">
        <v>40</v>
      </c>
    </row>
    <row r="3" spans="1:21">
      <c r="A3" s="2" t="s">
        <v>2</v>
      </c>
      <c r="B3" s="3" t="s">
        <v>23</v>
      </c>
      <c r="C3" s="3" t="s">
        <v>26</v>
      </c>
      <c r="D3" s="3">
        <v>35</v>
      </c>
      <c r="E3" s="3">
        <v>61.6</v>
      </c>
      <c r="F3" s="5">
        <v>22.11</v>
      </c>
      <c r="G3" s="5">
        <v>0.43</v>
      </c>
      <c r="H3" s="5">
        <v>3.34</v>
      </c>
      <c r="I3" s="5">
        <v>0.39</v>
      </c>
      <c r="J3" s="5">
        <v>3.68</v>
      </c>
      <c r="K3" s="5">
        <v>7.0000000000000007E-2</v>
      </c>
      <c r="L3" s="5">
        <v>15.09</v>
      </c>
      <c r="M3" s="5">
        <v>0.13</v>
      </c>
      <c r="N3" s="5">
        <v>19.53</v>
      </c>
      <c r="O3" s="5">
        <v>0.39</v>
      </c>
      <c r="P3" s="5">
        <v>2.25</v>
      </c>
      <c r="Q3" s="5">
        <v>0.12</v>
      </c>
      <c r="R3" s="5">
        <v>4.7</v>
      </c>
      <c r="S3" s="5">
        <v>0</v>
      </c>
      <c r="T3" s="5">
        <v>12.58</v>
      </c>
      <c r="U3" s="5">
        <v>0.33</v>
      </c>
    </row>
    <row r="4" spans="1:21">
      <c r="A4" s="2" t="s">
        <v>3</v>
      </c>
      <c r="B4" s="3" t="s">
        <v>23</v>
      </c>
      <c r="C4" s="3" t="s">
        <v>26</v>
      </c>
      <c r="D4" s="3">
        <v>15</v>
      </c>
      <c r="E4" s="3">
        <v>53</v>
      </c>
      <c r="F4" s="5">
        <v>21.32</v>
      </c>
      <c r="G4" s="5">
        <v>0.13</v>
      </c>
      <c r="H4" s="5">
        <v>4.1399999999999997</v>
      </c>
      <c r="I4" s="5">
        <v>0.14000000000000001</v>
      </c>
      <c r="J4" s="5">
        <v>3.96</v>
      </c>
      <c r="K4" s="5">
        <v>0.17</v>
      </c>
      <c r="L4" s="5">
        <v>13.22</v>
      </c>
      <c r="M4" s="5">
        <v>0.11</v>
      </c>
      <c r="N4" s="5">
        <v>21.01</v>
      </c>
      <c r="O4" s="5">
        <v>0.18</v>
      </c>
      <c r="P4" s="5">
        <v>3.78</v>
      </c>
      <c r="Q4" s="5">
        <v>0.22</v>
      </c>
      <c r="R4" s="5">
        <v>4.1100000000000003</v>
      </c>
      <c r="S4" s="5">
        <v>0.09</v>
      </c>
      <c r="T4" s="5">
        <v>13.12</v>
      </c>
      <c r="U4" s="5">
        <v>0.06</v>
      </c>
    </row>
    <row r="5" spans="1:21">
      <c r="A5" s="2" t="s">
        <v>7</v>
      </c>
      <c r="B5" s="3" t="s">
        <v>23</v>
      </c>
      <c r="C5" s="3" t="s">
        <v>28</v>
      </c>
      <c r="D5" s="3">
        <v>13</v>
      </c>
      <c r="E5" s="3">
        <v>51.9</v>
      </c>
      <c r="F5" s="5">
        <v>21.41</v>
      </c>
      <c r="G5" s="5">
        <v>0.1</v>
      </c>
      <c r="H5" s="5">
        <v>3.68</v>
      </c>
      <c r="I5" s="5">
        <v>0.09</v>
      </c>
      <c r="J5" s="5">
        <v>3.92</v>
      </c>
      <c r="K5" s="5">
        <v>0.1</v>
      </c>
      <c r="L5" s="5">
        <v>13.8</v>
      </c>
      <c r="M5" s="5">
        <v>0.03</v>
      </c>
      <c r="N5" s="5">
        <v>21.39</v>
      </c>
      <c r="O5" s="5">
        <v>0.06</v>
      </c>
      <c r="P5" s="5">
        <v>3.68</v>
      </c>
      <c r="Q5" s="5">
        <v>0.08</v>
      </c>
      <c r="R5" s="5">
        <v>3.91</v>
      </c>
      <c r="S5" s="5">
        <v>0.03</v>
      </c>
      <c r="T5" s="5">
        <v>13.79</v>
      </c>
      <c r="U5" s="5">
        <v>0.01</v>
      </c>
    </row>
    <row r="6" spans="1:21">
      <c r="A6" s="2" t="s">
        <v>8</v>
      </c>
      <c r="B6" s="3" t="s">
        <v>23</v>
      </c>
      <c r="C6" s="3" t="s">
        <v>28</v>
      </c>
      <c r="D6" s="4">
        <v>73</v>
      </c>
      <c r="E6" s="4">
        <v>43.8</v>
      </c>
      <c r="F6" s="5">
        <v>20.92</v>
      </c>
      <c r="G6" s="5">
        <v>0.34</v>
      </c>
      <c r="H6" s="5">
        <v>2.74</v>
      </c>
      <c r="I6" s="5">
        <v>0.37</v>
      </c>
      <c r="J6" s="5">
        <v>4.25</v>
      </c>
      <c r="K6" s="5">
        <v>0.45</v>
      </c>
      <c r="L6" s="5">
        <v>13.93</v>
      </c>
      <c r="M6" s="5">
        <v>0.33</v>
      </c>
      <c r="N6" s="5">
        <v>22.11</v>
      </c>
      <c r="O6" s="5">
        <v>0.57999999999999996</v>
      </c>
      <c r="P6" s="5">
        <v>3.28</v>
      </c>
      <c r="Q6" s="5">
        <v>0.38</v>
      </c>
      <c r="R6" s="5">
        <v>4.6500000000000004</v>
      </c>
      <c r="S6" s="5">
        <v>0.18</v>
      </c>
      <c r="T6" s="5">
        <v>14.17</v>
      </c>
      <c r="U6" s="5">
        <v>0.36</v>
      </c>
    </row>
    <row r="7" spans="1:21">
      <c r="A7" s="2" t="s">
        <v>10</v>
      </c>
      <c r="B7" s="3" t="s">
        <v>22</v>
      </c>
      <c r="C7" s="3" t="s">
        <v>29</v>
      </c>
      <c r="D7" s="3">
        <v>16</v>
      </c>
      <c r="E7" s="3">
        <v>48.2</v>
      </c>
      <c r="F7" s="5">
        <v>23.07</v>
      </c>
      <c r="G7" s="5">
        <v>0.3</v>
      </c>
      <c r="H7" s="5">
        <v>3.75</v>
      </c>
      <c r="I7" s="5">
        <v>0.25</v>
      </c>
      <c r="J7" s="5">
        <v>3.42</v>
      </c>
      <c r="K7" s="5">
        <v>0.22</v>
      </c>
      <c r="L7" s="5">
        <v>15.93</v>
      </c>
      <c r="M7" s="5">
        <v>0.27</v>
      </c>
      <c r="N7" s="5">
        <v>22.75</v>
      </c>
      <c r="O7" s="5">
        <v>0.14000000000000001</v>
      </c>
      <c r="P7" s="5">
        <v>3.7</v>
      </c>
      <c r="Q7" s="5">
        <v>0.16</v>
      </c>
      <c r="R7" s="5">
        <v>3.53</v>
      </c>
      <c r="S7" s="5">
        <v>0.02</v>
      </c>
      <c r="T7" s="5">
        <v>15.52</v>
      </c>
      <c r="U7" s="5">
        <v>0.03</v>
      </c>
    </row>
    <row r="8" spans="1:21">
      <c r="A8" s="2" t="s">
        <v>11</v>
      </c>
      <c r="B8" s="3" t="s">
        <v>23</v>
      </c>
      <c r="C8" s="3" t="s">
        <v>28</v>
      </c>
      <c r="D8" s="3">
        <v>14</v>
      </c>
      <c r="E8" s="3">
        <v>64</v>
      </c>
      <c r="F8" s="5">
        <v>21.49</v>
      </c>
      <c r="G8" s="5">
        <v>0.2</v>
      </c>
      <c r="H8" s="5">
        <v>3.92</v>
      </c>
      <c r="I8" s="5">
        <v>0.2</v>
      </c>
      <c r="J8" s="5">
        <v>3.45</v>
      </c>
      <c r="K8" s="5">
        <v>0.02</v>
      </c>
      <c r="L8" s="5">
        <v>14.12</v>
      </c>
      <c r="M8" s="5">
        <v>0.13</v>
      </c>
      <c r="N8" s="5">
        <v>21.25</v>
      </c>
      <c r="O8" s="5">
        <v>0.09</v>
      </c>
      <c r="P8" s="5">
        <v>3.96</v>
      </c>
      <c r="Q8" s="5">
        <v>0.23</v>
      </c>
      <c r="R8" s="5">
        <v>3.48</v>
      </c>
      <c r="S8" s="5">
        <v>0.13</v>
      </c>
      <c r="T8" s="5">
        <v>13.82</v>
      </c>
      <c r="U8" s="5">
        <v>0.02</v>
      </c>
    </row>
    <row r="9" spans="1:21">
      <c r="A9" s="2" t="s">
        <v>12</v>
      </c>
      <c r="B9" s="3" t="s">
        <v>23</v>
      </c>
      <c r="C9" s="3" t="s">
        <v>29</v>
      </c>
      <c r="D9" s="3">
        <v>13</v>
      </c>
      <c r="E9" s="3">
        <v>55.5</v>
      </c>
      <c r="F9" s="5">
        <v>21.6</v>
      </c>
      <c r="G9" s="5">
        <v>0.13</v>
      </c>
      <c r="H9" s="5">
        <v>4.46</v>
      </c>
      <c r="I9" s="5">
        <v>0.22</v>
      </c>
      <c r="J9" s="5">
        <v>1.4</v>
      </c>
      <c r="K9" s="5">
        <v>0</v>
      </c>
      <c r="L9" s="5">
        <v>15.74</v>
      </c>
      <c r="M9" s="5">
        <v>0.28999999999999998</v>
      </c>
      <c r="N9" s="5">
        <v>21.96</v>
      </c>
      <c r="O9" s="5">
        <v>0.21</v>
      </c>
      <c r="P9" s="5">
        <v>3.57</v>
      </c>
      <c r="Q9" s="5">
        <v>0.25</v>
      </c>
      <c r="R9" s="5">
        <v>3.36</v>
      </c>
      <c r="S9" s="5">
        <v>0.08</v>
      </c>
      <c r="T9" s="5">
        <v>15.04</v>
      </c>
      <c r="U9" s="5">
        <v>0.05</v>
      </c>
    </row>
    <row r="10" spans="1:21">
      <c r="A10" s="2" t="s">
        <v>14</v>
      </c>
      <c r="B10" s="3" t="s">
        <v>23</v>
      </c>
      <c r="C10" s="3" t="s">
        <v>29</v>
      </c>
      <c r="D10" s="3">
        <v>27</v>
      </c>
      <c r="E10" s="3">
        <v>70.900000000000006</v>
      </c>
      <c r="F10" s="5">
        <v>23.06</v>
      </c>
      <c r="G10" s="5">
        <v>0.05</v>
      </c>
      <c r="H10" s="5">
        <v>3.83</v>
      </c>
      <c r="I10" s="5">
        <v>0.09</v>
      </c>
      <c r="J10" s="5">
        <v>4.7</v>
      </c>
      <c r="K10" s="5">
        <v>0</v>
      </c>
      <c r="L10" s="5">
        <v>14.54</v>
      </c>
      <c r="M10" s="5">
        <v>0.04</v>
      </c>
      <c r="N10" s="5">
        <v>21.25</v>
      </c>
      <c r="O10" s="5">
        <v>0.06</v>
      </c>
      <c r="P10" s="5">
        <v>3.16</v>
      </c>
      <c r="Q10" s="5">
        <v>0.22</v>
      </c>
      <c r="R10" s="5">
        <v>4.0599999999999996</v>
      </c>
      <c r="S10" s="5">
        <v>0.39</v>
      </c>
      <c r="T10" s="5">
        <v>14.03</v>
      </c>
      <c r="U10" s="5">
        <v>0.28000000000000003</v>
      </c>
    </row>
    <row r="11" spans="1:21">
      <c r="A11" s="2" t="s">
        <v>15</v>
      </c>
      <c r="B11" t="s">
        <v>23</v>
      </c>
      <c r="C11" s="3" t="s">
        <v>28</v>
      </c>
      <c r="D11" s="3">
        <v>16</v>
      </c>
      <c r="E11" s="3">
        <v>41</v>
      </c>
      <c r="F11" s="5">
        <v>21.11</v>
      </c>
      <c r="G11" s="5">
        <v>0.18</v>
      </c>
      <c r="H11" s="5">
        <v>3.77</v>
      </c>
      <c r="I11" s="5">
        <v>0.17</v>
      </c>
      <c r="J11" s="5">
        <v>3.45</v>
      </c>
      <c r="K11" s="5">
        <v>0.19</v>
      </c>
      <c r="L11" s="5">
        <v>13.9</v>
      </c>
      <c r="M11" s="5">
        <v>0.02</v>
      </c>
      <c r="N11" s="5">
        <v>21.44</v>
      </c>
      <c r="O11" s="5">
        <v>0.21</v>
      </c>
      <c r="P11" s="5">
        <v>3.96</v>
      </c>
      <c r="Q11" s="5">
        <v>0.27</v>
      </c>
      <c r="R11" s="5">
        <v>4.41</v>
      </c>
      <c r="S11" s="5">
        <v>1.88</v>
      </c>
      <c r="T11" s="5">
        <v>13.07</v>
      </c>
      <c r="U11" s="5">
        <v>1.83</v>
      </c>
    </row>
    <row r="12" spans="1:21">
      <c r="A12" s="2" t="s">
        <v>17</v>
      </c>
      <c r="B12" t="s">
        <v>22</v>
      </c>
      <c r="C12" s="3" t="s">
        <v>28</v>
      </c>
      <c r="D12" s="3">
        <v>23</v>
      </c>
      <c r="E12" s="3">
        <v>53.4</v>
      </c>
      <c r="F12" s="5">
        <v>19.940000000000001</v>
      </c>
      <c r="G12" s="5">
        <v>0.82</v>
      </c>
      <c r="H12" s="5">
        <v>3.93</v>
      </c>
      <c r="I12" s="5">
        <v>0.43</v>
      </c>
      <c r="J12" s="5">
        <v>3.85</v>
      </c>
      <c r="K12" s="5">
        <v>0.82</v>
      </c>
      <c r="L12" s="5">
        <v>12.16</v>
      </c>
      <c r="M12" s="5">
        <v>1.76</v>
      </c>
      <c r="N12" s="5">
        <v>20.97</v>
      </c>
      <c r="O12" s="5">
        <v>0.13</v>
      </c>
      <c r="P12" s="5">
        <v>3.72</v>
      </c>
      <c r="Q12" s="5">
        <v>0.08</v>
      </c>
      <c r="R12" s="5">
        <v>3.53</v>
      </c>
      <c r="S12" s="5">
        <v>0.08</v>
      </c>
      <c r="T12" s="5">
        <v>13.72</v>
      </c>
      <c r="U12" s="5">
        <v>0.02</v>
      </c>
    </row>
    <row r="13" spans="1:21">
      <c r="A13" s="2" t="s">
        <v>49</v>
      </c>
      <c r="B13" t="s">
        <v>22</v>
      </c>
      <c r="C13" s="3" t="s">
        <v>29</v>
      </c>
      <c r="D13" s="3">
        <v>19</v>
      </c>
      <c r="E13" s="3">
        <v>71.7</v>
      </c>
      <c r="F13" s="5">
        <v>20.86</v>
      </c>
      <c r="G13" s="5">
        <v>0.57999999999999996</v>
      </c>
      <c r="H13" s="5">
        <v>3.74</v>
      </c>
      <c r="I13" s="5">
        <v>0.83</v>
      </c>
      <c r="J13" s="5">
        <v>4.03</v>
      </c>
      <c r="K13" s="5">
        <v>0.64</v>
      </c>
      <c r="L13" s="5">
        <v>13.09</v>
      </c>
      <c r="M13" s="5">
        <v>0.39</v>
      </c>
      <c r="N13" s="5">
        <v>20.64</v>
      </c>
      <c r="O13" s="5">
        <v>0.37</v>
      </c>
      <c r="P13" s="5">
        <v>3.48</v>
      </c>
      <c r="Q13" s="5">
        <v>0.43</v>
      </c>
      <c r="R13" s="5">
        <v>3.99</v>
      </c>
      <c r="S13" s="5">
        <v>0.09</v>
      </c>
      <c r="T13" s="5">
        <v>13.17</v>
      </c>
      <c r="U13" s="5">
        <v>0.13</v>
      </c>
    </row>
    <row r="15" spans="1:21">
      <c r="A15" s="24" t="s">
        <v>50</v>
      </c>
      <c r="B15" s="9"/>
      <c r="C15" s="10"/>
    </row>
    <row r="16" spans="1:21">
      <c r="A16" s="25"/>
      <c r="B16" s="16" t="s">
        <v>55</v>
      </c>
      <c r="C16" s="26" t="s">
        <v>56</v>
      </c>
    </row>
    <row r="17" spans="1:6">
      <c r="A17" s="25" t="s">
        <v>51</v>
      </c>
      <c r="B17" s="16">
        <v>21.41</v>
      </c>
      <c r="C17" s="26">
        <v>0.76</v>
      </c>
    </row>
    <row r="18" spans="1:6">
      <c r="A18" s="25" t="s">
        <v>52</v>
      </c>
      <c r="B18" s="16">
        <v>3.63</v>
      </c>
      <c r="C18" s="26">
        <v>0.47</v>
      </c>
    </row>
    <row r="19" spans="1:6">
      <c r="A19" s="25" t="s">
        <v>53</v>
      </c>
      <c r="B19" s="16">
        <v>3.81</v>
      </c>
      <c r="C19" s="26">
        <v>0.68</v>
      </c>
    </row>
    <row r="20" spans="1:6">
      <c r="A20" s="27" t="s">
        <v>54</v>
      </c>
      <c r="B20" s="18">
        <v>13.98</v>
      </c>
      <c r="C20" s="28">
        <v>1</v>
      </c>
    </row>
    <row r="22" spans="1:6">
      <c r="C22" s="37" t="s">
        <v>116</v>
      </c>
      <c r="D22" s="10">
        <f>AVERAGE(D3:D13)</f>
        <v>24</v>
      </c>
    </row>
    <row r="23" spans="1:6">
      <c r="C23" s="25" t="s">
        <v>37</v>
      </c>
      <c r="D23" s="32">
        <f>_xlfn.STDEV.S(D3:D13)</f>
        <v>17.629520696831211</v>
      </c>
      <c r="F23" s="3">
        <v>35</v>
      </c>
    </row>
    <row r="24" spans="1:6">
      <c r="C24" s="25" t="s">
        <v>117</v>
      </c>
      <c r="D24" s="26">
        <f>MEDIAN(D3:D13)</f>
        <v>16</v>
      </c>
      <c r="F24" s="3">
        <v>15</v>
      </c>
    </row>
    <row r="25" spans="1:6">
      <c r="C25" s="27" t="s">
        <v>118</v>
      </c>
      <c r="D25" s="28" t="s">
        <v>119</v>
      </c>
      <c r="F25" s="3">
        <v>13</v>
      </c>
    </row>
    <row r="26" spans="1:6">
      <c r="F26" s="3">
        <v>16</v>
      </c>
    </row>
    <row r="27" spans="1:6">
      <c r="F27" s="3">
        <v>14</v>
      </c>
    </row>
    <row r="28" spans="1:6">
      <c r="F28" s="3">
        <v>13</v>
      </c>
    </row>
    <row r="29" spans="1:6">
      <c r="F29" s="3">
        <v>27</v>
      </c>
    </row>
    <row r="30" spans="1:6">
      <c r="F30" s="3">
        <v>16</v>
      </c>
    </row>
    <row r="31" spans="1:6">
      <c r="F31" s="3">
        <v>23</v>
      </c>
    </row>
    <row r="32" spans="1:6">
      <c r="F32" s="3">
        <v>19</v>
      </c>
    </row>
    <row r="33" spans="4:6">
      <c r="D33" s="7" t="s">
        <v>120</v>
      </c>
      <c r="E33" s="9" t="s">
        <v>116</v>
      </c>
      <c r="F33" s="10">
        <f>AVERAGE(F23:F32)</f>
        <v>19.100000000000001</v>
      </c>
    </row>
    <row r="34" spans="4:6">
      <c r="D34" s="25"/>
      <c r="E34" s="16" t="s">
        <v>37</v>
      </c>
      <c r="F34" s="32">
        <f>_xlfn.STDEV.S(F23:F32)</f>
        <v>7.2026229790110348</v>
      </c>
    </row>
    <row r="35" spans="4:6">
      <c r="D35" s="25"/>
      <c r="E35" s="16" t="s">
        <v>121</v>
      </c>
      <c r="F35" s="26">
        <f>MEDIAN(F23:F32)</f>
        <v>16</v>
      </c>
    </row>
    <row r="36" spans="4:6">
      <c r="D36" s="27"/>
      <c r="E36" s="18" t="s">
        <v>118</v>
      </c>
      <c r="F36" s="28" t="s">
        <v>122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workbookViewId="0">
      <selection activeCell="A15" sqref="A15"/>
    </sheetView>
  </sheetViews>
  <sheetFormatPr baseColWidth="10" defaultRowHeight="15" x14ac:dyDescent="0"/>
  <cols>
    <col min="6" max="6" width="20.5" customWidth="1"/>
    <col min="7" max="7" width="20.33203125" customWidth="1"/>
    <col min="8" max="8" width="19.33203125" customWidth="1"/>
    <col min="9" max="9" width="20.1640625" customWidth="1"/>
    <col min="10" max="10" width="20.33203125" customWidth="1"/>
    <col min="11" max="11" width="20.6640625" customWidth="1"/>
    <col min="12" max="12" width="19" customWidth="1"/>
    <col min="13" max="13" width="20.1640625" customWidth="1"/>
    <col min="14" max="14" width="20.5" customWidth="1"/>
    <col min="15" max="15" width="20.1640625" customWidth="1"/>
    <col min="16" max="16" width="19" customWidth="1"/>
    <col min="17" max="17" width="20.33203125" customWidth="1"/>
    <col min="18" max="18" width="19.83203125" customWidth="1"/>
    <col min="19" max="19" width="20.83203125" customWidth="1"/>
    <col min="20" max="20" width="19" customWidth="1"/>
    <col min="21" max="21" width="20" customWidth="1"/>
  </cols>
  <sheetData>
    <row r="1" spans="1:21" ht="23">
      <c r="A1" s="1" t="s">
        <v>57</v>
      </c>
    </row>
    <row r="2" spans="1:21">
      <c r="A2" s="2" t="s">
        <v>0</v>
      </c>
      <c r="B2" s="2" t="s">
        <v>21</v>
      </c>
      <c r="C2" s="2" t="s">
        <v>24</v>
      </c>
      <c r="D2" s="2" t="s">
        <v>31</v>
      </c>
      <c r="E2" s="2" t="s">
        <v>32</v>
      </c>
      <c r="F2" s="3" t="s">
        <v>70</v>
      </c>
      <c r="G2" s="3" t="s">
        <v>58</v>
      </c>
      <c r="H2" s="3" t="s">
        <v>59</v>
      </c>
      <c r="I2" s="3" t="s">
        <v>60</v>
      </c>
      <c r="J2" s="3" t="s">
        <v>71</v>
      </c>
      <c r="K2" s="3" t="s">
        <v>61</v>
      </c>
      <c r="L2" s="3" t="s">
        <v>62</v>
      </c>
      <c r="M2" s="3" t="s">
        <v>63</v>
      </c>
      <c r="N2" s="3" t="s">
        <v>72</v>
      </c>
      <c r="O2" s="3" t="s">
        <v>64</v>
      </c>
      <c r="P2" s="3" t="s">
        <v>65</v>
      </c>
      <c r="Q2" s="3" t="s">
        <v>66</v>
      </c>
      <c r="R2" s="3" t="s">
        <v>73</v>
      </c>
      <c r="S2" s="3" t="s">
        <v>67</v>
      </c>
      <c r="T2" s="3" t="s">
        <v>68</v>
      </c>
      <c r="U2" s="3" t="s">
        <v>69</v>
      </c>
    </row>
    <row r="3" spans="1:21">
      <c r="A3" s="2" t="s">
        <v>1</v>
      </c>
      <c r="B3" s="3" t="s">
        <v>22</v>
      </c>
      <c r="C3" s="3" t="s">
        <v>25</v>
      </c>
      <c r="D3" s="3">
        <v>10</v>
      </c>
      <c r="E3" s="3">
        <v>56.1</v>
      </c>
      <c r="F3" s="5">
        <v>20.68</v>
      </c>
      <c r="G3" s="5">
        <v>3.56</v>
      </c>
      <c r="H3" s="5"/>
      <c r="I3" s="5"/>
      <c r="J3" s="5"/>
      <c r="K3" s="29"/>
      <c r="L3" s="3"/>
      <c r="M3" s="3"/>
      <c r="N3" s="3">
        <v>19.63</v>
      </c>
      <c r="O3" s="3">
        <v>2.2999999999999998</v>
      </c>
      <c r="P3" s="3"/>
      <c r="Q3" s="3"/>
      <c r="R3" s="3">
        <v>19.440000000000001</v>
      </c>
      <c r="S3" s="3">
        <v>2.57</v>
      </c>
      <c r="T3" s="3"/>
      <c r="U3" s="3"/>
    </row>
    <row r="4" spans="1:21">
      <c r="A4" s="2" t="s">
        <v>2</v>
      </c>
      <c r="B4" s="3" t="s">
        <v>23</v>
      </c>
      <c r="C4" s="3" t="s">
        <v>25</v>
      </c>
      <c r="D4" s="3">
        <v>34</v>
      </c>
      <c r="E4" s="3">
        <v>61.6</v>
      </c>
      <c r="F4" s="5"/>
      <c r="G4" s="5"/>
      <c r="H4" s="5"/>
      <c r="I4" s="5"/>
      <c r="J4" s="5">
        <v>19.3</v>
      </c>
      <c r="K4" s="5">
        <v>2.11</v>
      </c>
      <c r="L4" s="3"/>
      <c r="M4" s="3"/>
      <c r="N4" s="3">
        <v>19.440000000000001</v>
      </c>
      <c r="O4" s="3">
        <v>2.4900000000000002</v>
      </c>
      <c r="P4" s="3">
        <v>3.4</v>
      </c>
      <c r="Q4" s="3">
        <v>13.35</v>
      </c>
      <c r="R4" s="3">
        <v>19.149999999999999</v>
      </c>
      <c r="S4" s="3"/>
      <c r="T4" s="3"/>
      <c r="U4" s="3"/>
    </row>
    <row r="5" spans="1:21">
      <c r="A5" s="2" t="s">
        <v>4</v>
      </c>
      <c r="B5" s="3" t="s">
        <v>22</v>
      </c>
      <c r="C5" s="3" t="s">
        <v>27</v>
      </c>
      <c r="D5" s="3">
        <v>12</v>
      </c>
      <c r="E5" s="3">
        <v>55.65</v>
      </c>
      <c r="F5" s="5">
        <v>19.510000000000002</v>
      </c>
      <c r="G5" s="5">
        <v>3.79</v>
      </c>
      <c r="H5" s="5">
        <v>3.86</v>
      </c>
      <c r="I5" s="5">
        <v>11.64</v>
      </c>
      <c r="J5" s="5">
        <v>19.079999999999998</v>
      </c>
      <c r="K5" s="5">
        <v>2.77</v>
      </c>
      <c r="L5" s="3"/>
      <c r="M5" s="3"/>
      <c r="N5" s="3"/>
      <c r="O5" s="3"/>
      <c r="P5" s="3"/>
      <c r="Q5" s="3"/>
      <c r="R5" s="3">
        <v>18.87</v>
      </c>
      <c r="S5" s="3">
        <v>3.12</v>
      </c>
      <c r="T5" s="3"/>
      <c r="U5" s="3"/>
    </row>
    <row r="6" spans="1:21">
      <c r="A6" s="2" t="s">
        <v>5</v>
      </c>
      <c r="B6" s="3" t="s">
        <v>23</v>
      </c>
      <c r="C6" s="3" t="s">
        <v>27</v>
      </c>
      <c r="D6" s="3">
        <v>12</v>
      </c>
      <c r="E6" s="3">
        <v>53.75</v>
      </c>
      <c r="F6" s="5">
        <v>21.22</v>
      </c>
      <c r="G6" s="5">
        <v>3.43</v>
      </c>
      <c r="H6" s="5">
        <v>4.5199999999999996</v>
      </c>
      <c r="I6" s="5">
        <v>12.96</v>
      </c>
      <c r="J6" s="5">
        <v>21.06</v>
      </c>
      <c r="K6" s="5">
        <v>3.38</v>
      </c>
      <c r="L6" s="5">
        <v>4.51</v>
      </c>
      <c r="M6" s="5">
        <v>12.96</v>
      </c>
      <c r="N6" s="3"/>
      <c r="O6" s="3"/>
      <c r="P6" s="3"/>
      <c r="Q6" s="3"/>
      <c r="R6" s="3">
        <v>21.29</v>
      </c>
      <c r="S6" s="3">
        <v>3.97</v>
      </c>
      <c r="T6" s="3">
        <v>4.1900000000000004</v>
      </c>
      <c r="U6" s="3">
        <v>13.13</v>
      </c>
    </row>
    <row r="7" spans="1:21">
      <c r="A7" s="2" t="s">
        <v>6</v>
      </c>
      <c r="B7" s="3" t="s">
        <v>23</v>
      </c>
      <c r="C7" s="3" t="s">
        <v>27</v>
      </c>
      <c r="D7" s="3">
        <v>11</v>
      </c>
      <c r="E7" s="3">
        <v>52.6</v>
      </c>
      <c r="F7" s="5">
        <v>20.58</v>
      </c>
      <c r="G7" s="5">
        <v>3.49</v>
      </c>
      <c r="H7" s="5">
        <v>4.13</v>
      </c>
      <c r="I7" s="5">
        <v>12.85</v>
      </c>
      <c r="J7" s="5">
        <v>20.28</v>
      </c>
      <c r="K7" s="5">
        <v>2.96</v>
      </c>
      <c r="L7" s="5">
        <v>4.17</v>
      </c>
      <c r="M7" s="5">
        <v>13.06</v>
      </c>
      <c r="N7" s="5">
        <v>20.6</v>
      </c>
      <c r="O7" s="5">
        <v>3.36</v>
      </c>
      <c r="P7" s="5">
        <v>3.86</v>
      </c>
      <c r="Q7" s="5">
        <v>13.15</v>
      </c>
      <c r="R7" s="5">
        <v>20.57</v>
      </c>
      <c r="S7" s="5">
        <v>2.93</v>
      </c>
      <c r="T7" s="3"/>
      <c r="U7" s="3"/>
    </row>
    <row r="8" spans="1:21">
      <c r="A8" s="2" t="s">
        <v>9</v>
      </c>
      <c r="B8" s="3" t="s">
        <v>22</v>
      </c>
      <c r="C8" s="3" t="s">
        <v>25</v>
      </c>
      <c r="D8" s="3">
        <v>13</v>
      </c>
      <c r="E8" s="3">
        <v>43</v>
      </c>
      <c r="F8" s="5"/>
      <c r="G8" s="5"/>
      <c r="H8" s="5"/>
      <c r="I8" s="5"/>
      <c r="J8" s="5">
        <v>22.42</v>
      </c>
      <c r="K8" s="5">
        <v>2.91</v>
      </c>
      <c r="L8" s="3">
        <v>4.33</v>
      </c>
      <c r="M8" s="3">
        <v>14.9</v>
      </c>
      <c r="N8" s="3"/>
      <c r="O8" s="3"/>
      <c r="P8" s="3"/>
      <c r="Q8" s="3"/>
      <c r="R8" s="3">
        <v>22.54</v>
      </c>
      <c r="S8" s="3">
        <v>3.1</v>
      </c>
      <c r="T8" s="3">
        <v>3.73</v>
      </c>
      <c r="U8" s="3">
        <v>15.36</v>
      </c>
    </row>
    <row r="9" spans="1:21">
      <c r="A9" s="2" t="s">
        <v>13</v>
      </c>
      <c r="B9" s="3" t="s">
        <v>22</v>
      </c>
      <c r="C9" s="3" t="s">
        <v>25</v>
      </c>
      <c r="D9" s="3">
        <v>11</v>
      </c>
      <c r="E9" s="3">
        <v>67.2</v>
      </c>
      <c r="F9" s="5">
        <v>21.31</v>
      </c>
      <c r="G9" s="5">
        <v>3.33</v>
      </c>
      <c r="H9" s="5">
        <v>3.7</v>
      </c>
      <c r="I9" s="5">
        <v>14.13</v>
      </c>
      <c r="J9" s="5">
        <v>20.239999999999998</v>
      </c>
      <c r="K9" s="5">
        <v>2.92</v>
      </c>
      <c r="L9" s="5">
        <v>3.91</v>
      </c>
      <c r="M9" s="5">
        <v>13.7</v>
      </c>
      <c r="N9" s="5">
        <v>21.81</v>
      </c>
      <c r="O9" s="5">
        <v>3.54</v>
      </c>
      <c r="P9" s="5">
        <v>3.76</v>
      </c>
      <c r="Q9" s="5">
        <v>14.16</v>
      </c>
      <c r="R9" s="5">
        <v>21.02</v>
      </c>
      <c r="S9" s="5">
        <v>3.19</v>
      </c>
      <c r="T9" s="5">
        <v>3.95</v>
      </c>
      <c r="U9" s="5">
        <v>13.93</v>
      </c>
    </row>
    <row r="10" spans="1:21">
      <c r="A10" s="2" t="s">
        <v>14</v>
      </c>
      <c r="B10" s="3" t="s">
        <v>23</v>
      </c>
      <c r="C10" s="3" t="s">
        <v>30</v>
      </c>
      <c r="D10" s="3">
        <v>26</v>
      </c>
      <c r="E10" s="3">
        <v>73.2</v>
      </c>
      <c r="F10" s="5">
        <v>22.5</v>
      </c>
      <c r="G10" s="5">
        <v>2.57</v>
      </c>
      <c r="H10" s="5">
        <v>4.6399999999999997</v>
      </c>
      <c r="I10" s="5">
        <v>15.36</v>
      </c>
      <c r="J10" s="5">
        <v>20.87</v>
      </c>
      <c r="K10" s="5">
        <v>2.66</v>
      </c>
      <c r="L10" s="5">
        <v>4.97</v>
      </c>
      <c r="M10" s="5">
        <v>13.88</v>
      </c>
      <c r="N10" s="5">
        <v>21.76</v>
      </c>
      <c r="O10" s="3"/>
      <c r="P10" s="3">
        <v>3.72</v>
      </c>
      <c r="Q10" s="3">
        <v>13.39</v>
      </c>
      <c r="R10" s="3">
        <v>20.73</v>
      </c>
      <c r="S10" s="3">
        <v>2.65</v>
      </c>
      <c r="T10" s="3"/>
      <c r="U10" s="3"/>
    </row>
    <row r="11" spans="1:21">
      <c r="A11" s="2" t="s">
        <v>16</v>
      </c>
      <c r="B11" t="s">
        <v>22</v>
      </c>
      <c r="C11" s="3" t="s">
        <v>30</v>
      </c>
      <c r="D11" s="3">
        <v>23</v>
      </c>
      <c r="E11" s="3">
        <v>51</v>
      </c>
      <c r="F11" s="5"/>
      <c r="G11" s="5"/>
      <c r="H11" s="5"/>
      <c r="I11" s="5"/>
      <c r="J11" s="5">
        <v>20.14</v>
      </c>
      <c r="K11" s="5">
        <v>2.04</v>
      </c>
      <c r="L11" s="3"/>
      <c r="M11" s="3"/>
      <c r="N11" s="3"/>
      <c r="O11" s="3"/>
      <c r="P11" s="3"/>
      <c r="Q11" s="3"/>
      <c r="R11" s="3">
        <v>19.3</v>
      </c>
      <c r="S11" s="3">
        <v>2.3199999999999998</v>
      </c>
      <c r="T11" s="3"/>
      <c r="U11" s="3"/>
    </row>
    <row r="12" spans="1:21">
      <c r="A12" s="2" t="s">
        <v>17</v>
      </c>
      <c r="B12" t="s">
        <v>22</v>
      </c>
      <c r="C12" s="3" t="s">
        <v>30</v>
      </c>
      <c r="D12" s="3">
        <v>22</v>
      </c>
      <c r="E12" s="3"/>
      <c r="F12" s="5"/>
      <c r="G12" s="5"/>
      <c r="H12" s="5"/>
      <c r="I12" s="5"/>
      <c r="J12" s="5">
        <v>20.87</v>
      </c>
      <c r="K12" s="5">
        <v>3.26</v>
      </c>
      <c r="L12" s="3"/>
      <c r="M12" s="3"/>
      <c r="N12" s="3"/>
      <c r="O12" s="3"/>
      <c r="P12" s="3"/>
      <c r="Q12" s="3"/>
      <c r="R12" s="3">
        <v>20.14</v>
      </c>
      <c r="S12" s="3">
        <v>3.05</v>
      </c>
      <c r="T12" s="3"/>
      <c r="U12" s="3"/>
    </row>
    <row r="13" spans="1:21">
      <c r="A13" s="2" t="s">
        <v>18</v>
      </c>
      <c r="B13" t="s">
        <v>22</v>
      </c>
      <c r="C13" s="3" t="s">
        <v>30</v>
      </c>
      <c r="D13" s="3">
        <v>23</v>
      </c>
      <c r="E13" s="3">
        <v>42.6</v>
      </c>
      <c r="F13" s="5">
        <v>22.11</v>
      </c>
      <c r="G13" s="5">
        <v>3.41</v>
      </c>
      <c r="H13" s="5">
        <v>4.0599999999999996</v>
      </c>
      <c r="I13" s="5">
        <v>14.28</v>
      </c>
      <c r="J13" s="5">
        <v>20.49</v>
      </c>
      <c r="K13" s="5">
        <v>2.39</v>
      </c>
      <c r="L13" s="3"/>
      <c r="M13" s="3"/>
      <c r="N13" s="3">
        <v>21.57</v>
      </c>
      <c r="O13" s="3">
        <v>3.3</v>
      </c>
      <c r="P13" s="3">
        <v>3.86</v>
      </c>
      <c r="Q13" s="3">
        <v>14.01</v>
      </c>
      <c r="R13" s="3">
        <v>20.86</v>
      </c>
      <c r="S13" s="3">
        <v>2.48</v>
      </c>
      <c r="T13" s="3"/>
      <c r="U13" s="3"/>
    </row>
    <row r="14" spans="1:21">
      <c r="A14" s="2" t="s">
        <v>19</v>
      </c>
      <c r="B14" t="s">
        <v>22</v>
      </c>
      <c r="C14" s="3" t="s">
        <v>30</v>
      </c>
      <c r="D14" s="3">
        <v>23</v>
      </c>
      <c r="E14" s="3">
        <v>40.5</v>
      </c>
      <c r="F14" s="5">
        <v>22.52</v>
      </c>
      <c r="G14" s="5">
        <v>2.81</v>
      </c>
      <c r="H14" s="5">
        <v>4.24</v>
      </c>
      <c r="I14" s="5">
        <v>15.25</v>
      </c>
      <c r="J14" s="5">
        <v>21.68</v>
      </c>
      <c r="K14" s="5">
        <v>1.96</v>
      </c>
      <c r="L14" s="3"/>
      <c r="M14" s="3"/>
      <c r="N14" s="3">
        <v>22.35</v>
      </c>
      <c r="O14" s="3">
        <v>2.77</v>
      </c>
      <c r="P14" s="3">
        <v>4.4000000000000004</v>
      </c>
      <c r="Q14" s="3">
        <v>14.97</v>
      </c>
      <c r="R14" s="3">
        <v>21.54</v>
      </c>
      <c r="S14" s="3">
        <v>2.0299999999999998</v>
      </c>
      <c r="T14" s="3"/>
      <c r="U14" s="3"/>
    </row>
    <row r="15" spans="1:21">
      <c r="A15" s="2" t="s">
        <v>20</v>
      </c>
      <c r="B15" t="s">
        <v>22</v>
      </c>
      <c r="C15" s="3" t="s">
        <v>30</v>
      </c>
      <c r="D15" s="3">
        <v>18</v>
      </c>
      <c r="E15" s="3">
        <v>73.400000000000006</v>
      </c>
      <c r="F15" s="5">
        <v>20.27</v>
      </c>
      <c r="G15" s="5"/>
      <c r="H15" s="5"/>
      <c r="I15" s="5">
        <v>12.61</v>
      </c>
      <c r="J15" s="5">
        <v>19.52</v>
      </c>
      <c r="K15" s="3"/>
      <c r="L15" s="3"/>
      <c r="M15" s="3"/>
      <c r="N15" s="3">
        <v>20.91</v>
      </c>
      <c r="O15" s="3"/>
      <c r="P15" s="3"/>
      <c r="Q15" s="3">
        <v>12.59</v>
      </c>
      <c r="R15" s="3">
        <v>20.14</v>
      </c>
      <c r="S15" s="3">
        <v>3.52</v>
      </c>
      <c r="T15" s="3">
        <v>4.16</v>
      </c>
      <c r="U15" s="3">
        <v>12.05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25" sqref="A25"/>
    </sheetView>
  </sheetViews>
  <sheetFormatPr baseColWidth="10" defaultRowHeight="15" x14ac:dyDescent="0"/>
  <cols>
    <col min="1" max="1" width="14.1640625" customWidth="1"/>
    <col min="4" max="4" width="12" customWidth="1"/>
    <col min="5" max="5" width="17.5" customWidth="1"/>
    <col min="6" max="6" width="17" customWidth="1"/>
    <col min="7" max="7" width="16.1640625" customWidth="1"/>
    <col min="8" max="9" width="18" customWidth="1"/>
  </cols>
  <sheetData>
    <row r="1" spans="1:9" ht="23">
      <c r="A1" s="1" t="s">
        <v>74</v>
      </c>
      <c r="B1" s="1"/>
    </row>
    <row r="2" spans="1:9">
      <c r="A2" s="2" t="s">
        <v>0</v>
      </c>
      <c r="B2" t="s">
        <v>78</v>
      </c>
      <c r="C2" t="s">
        <v>79</v>
      </c>
      <c r="D2" t="s">
        <v>80</v>
      </c>
      <c r="E2" t="s">
        <v>81</v>
      </c>
      <c r="F2" t="s">
        <v>82</v>
      </c>
      <c r="G2" s="2" t="s">
        <v>98</v>
      </c>
      <c r="H2" s="2" t="s">
        <v>107</v>
      </c>
      <c r="I2" s="2" t="s">
        <v>108</v>
      </c>
    </row>
    <row r="3" spans="1:9">
      <c r="A3" s="3" t="s">
        <v>76</v>
      </c>
      <c r="B3">
        <v>2.2110000000000001E-2</v>
      </c>
      <c r="C3">
        <v>48.12</v>
      </c>
      <c r="D3">
        <v>5.1799999999999997E-3</v>
      </c>
      <c r="E3">
        <v>7.1799999999999998E-3</v>
      </c>
      <c r="F3">
        <v>3.1800000000000001E-3</v>
      </c>
      <c r="G3">
        <f>(1.336/(B3-D3))-((1.336*C3)/(1.336-C3*D3))</f>
        <v>19.756046305525068</v>
      </c>
      <c r="H3">
        <f>(1.336/(B3-E3))-((1.336*C3)/(1.336-C3*E3))</f>
        <v>24.579238326651421</v>
      </c>
      <c r="I3">
        <f>(1.336/(B3-F3))-((1.336*C3)/(1.336-C3*F3))</f>
        <v>16.23134757735145</v>
      </c>
    </row>
    <row r="4" spans="1:9">
      <c r="A4" s="3" t="s">
        <v>77</v>
      </c>
      <c r="B4">
        <v>2.1319999999999999E-2</v>
      </c>
      <c r="C4">
        <v>50</v>
      </c>
      <c r="D4">
        <v>6.1199999999999996E-3</v>
      </c>
      <c r="E4">
        <v>8.1200000000000005E-3</v>
      </c>
      <c r="F4">
        <v>4.1200000000000004E-3</v>
      </c>
      <c r="G4">
        <f t="shared" ref="G4:G18" si="0">(1.336/(B4-D4))-((1.336*C4)/(1.336-C4*D4))</f>
        <v>23.04036791006645</v>
      </c>
      <c r="H4">
        <f t="shared" ref="H4:H18" si="1">(1.336/(B4-E4))-((1.336*C4)/(1.336-C4*E4))</f>
        <v>29.38416422287392</v>
      </c>
      <c r="I4">
        <f t="shared" ref="I4:I18" si="2">(1.336/(B4-F4))-((1.336*C4)/(1.336-C4*F4))</f>
        <v>18.559374356863565</v>
      </c>
    </row>
    <row r="5" spans="1:9">
      <c r="A5" s="3" t="s">
        <v>83</v>
      </c>
      <c r="B5">
        <v>2.1010000000000001E-2</v>
      </c>
      <c r="C5">
        <v>50.5</v>
      </c>
      <c r="D5">
        <v>5.8399999999999997E-3</v>
      </c>
      <c r="E5">
        <v>7.8399999999999997E-3</v>
      </c>
      <c r="F5">
        <v>3.8400000000000001E-3</v>
      </c>
      <c r="G5">
        <f t="shared" si="0"/>
        <v>23.262777746723586</v>
      </c>
      <c r="H5">
        <f t="shared" si="1"/>
        <v>29.674312601515624</v>
      </c>
      <c r="I5">
        <f t="shared" si="2"/>
        <v>18.735463178444157</v>
      </c>
    </row>
    <row r="6" spans="1:9">
      <c r="A6" s="3" t="s">
        <v>84</v>
      </c>
      <c r="B6">
        <v>2.1409999999999998E-2</v>
      </c>
      <c r="C6">
        <v>49.25</v>
      </c>
      <c r="D6">
        <v>5.64E-3</v>
      </c>
      <c r="E6">
        <v>7.6400000000000001E-3</v>
      </c>
      <c r="F6">
        <v>3.64E-3</v>
      </c>
      <c r="G6">
        <f t="shared" si="0"/>
        <v>22.540409195141436</v>
      </c>
      <c r="H6">
        <f t="shared" si="1"/>
        <v>28.463647194528036</v>
      </c>
      <c r="I6">
        <f t="shared" si="2"/>
        <v>18.30012817116009</v>
      </c>
    </row>
    <row r="7" spans="1:9">
      <c r="A7" s="3" t="s">
        <v>85</v>
      </c>
      <c r="B7">
        <v>2.1389999999999999E-2</v>
      </c>
      <c r="C7">
        <v>51.12</v>
      </c>
      <c r="D7">
        <v>5.64E-3</v>
      </c>
      <c r="E7">
        <v>7.6400000000000001E-3</v>
      </c>
      <c r="F7">
        <v>3.64E-3</v>
      </c>
      <c r="G7">
        <f t="shared" si="0"/>
        <v>19.637446880222583</v>
      </c>
      <c r="H7">
        <f t="shared" si="1"/>
        <v>24.926277207634229</v>
      </c>
      <c r="I7">
        <f t="shared" si="2"/>
        <v>15.875534928559226</v>
      </c>
    </row>
    <row r="8" spans="1:9">
      <c r="A8" s="3" t="s">
        <v>86</v>
      </c>
      <c r="B8">
        <v>2.307E-2</v>
      </c>
      <c r="C8">
        <v>52.12</v>
      </c>
      <c r="D8">
        <v>5.4599999999999996E-3</v>
      </c>
      <c r="E8">
        <v>7.4599999999999996E-3</v>
      </c>
      <c r="F8">
        <v>3.46E-3</v>
      </c>
      <c r="G8">
        <f t="shared" si="0"/>
        <v>9.6393563792754406</v>
      </c>
      <c r="H8">
        <f t="shared" si="1"/>
        <v>12.071131647296824</v>
      </c>
      <c r="I8">
        <f t="shared" si="2"/>
        <v>7.8754636327320569</v>
      </c>
    </row>
    <row r="9" spans="1:9">
      <c r="A9" s="3" t="s">
        <v>87</v>
      </c>
      <c r="B9">
        <v>2.2749999999999999E-2</v>
      </c>
      <c r="C9">
        <v>52</v>
      </c>
      <c r="D9">
        <v>5.47E-3</v>
      </c>
      <c r="E9">
        <v>7.4700000000000001E-3</v>
      </c>
      <c r="F9">
        <v>3.47E-3</v>
      </c>
      <c r="G9">
        <f t="shared" si="0"/>
        <v>11.24915997819113</v>
      </c>
      <c r="H9">
        <f t="shared" si="1"/>
        <v>14.117825690188241</v>
      </c>
      <c r="I9">
        <f t="shared" si="2"/>
        <v>9.1748370390085228</v>
      </c>
    </row>
    <row r="10" spans="1:9">
      <c r="A10" s="3" t="s">
        <v>88</v>
      </c>
      <c r="B10">
        <v>2.1489999999999999E-2</v>
      </c>
      <c r="C10">
        <v>48</v>
      </c>
      <c r="D10">
        <v>5.6499999999999996E-3</v>
      </c>
      <c r="E10">
        <v>7.6499999999999997E-3</v>
      </c>
      <c r="F10">
        <v>3.65E-3</v>
      </c>
      <c r="G10">
        <f t="shared" si="0"/>
        <v>24.118039903163876</v>
      </c>
      <c r="H10">
        <f t="shared" si="1"/>
        <v>30.338563170933142</v>
      </c>
      <c r="I10">
        <f t="shared" si="2"/>
        <v>19.643233520720216</v>
      </c>
    </row>
    <row r="11" spans="1:9">
      <c r="A11" s="3" t="s">
        <v>89</v>
      </c>
      <c r="B11">
        <v>2.196E-2</v>
      </c>
      <c r="C11">
        <v>51.37</v>
      </c>
      <c r="D11">
        <v>5.2500000000000003E-3</v>
      </c>
      <c r="E11">
        <v>7.2500000000000004E-3</v>
      </c>
      <c r="F11">
        <v>3.2499999999999999E-3</v>
      </c>
      <c r="G11">
        <f t="shared" si="0"/>
        <v>15.589527383121492</v>
      </c>
      <c r="H11">
        <f t="shared" si="1"/>
        <v>19.597336367825861</v>
      </c>
      <c r="I11">
        <f t="shared" si="2"/>
        <v>12.699479400601852</v>
      </c>
    </row>
    <row r="12" spans="1:9">
      <c r="A12" s="3" t="s">
        <v>90</v>
      </c>
      <c r="B12">
        <v>2.1250000000000002E-2</v>
      </c>
      <c r="C12">
        <v>46.75</v>
      </c>
      <c r="D12">
        <v>5.1900000000000002E-3</v>
      </c>
      <c r="E12">
        <v>7.1900000000000002E-3</v>
      </c>
      <c r="F12">
        <v>3.1900000000000001E-3</v>
      </c>
      <c r="G12">
        <f t="shared" si="0"/>
        <v>26.063610458259497</v>
      </c>
      <c r="H12">
        <f t="shared" si="1"/>
        <v>32.555060344926716</v>
      </c>
      <c r="I12">
        <f t="shared" si="2"/>
        <v>21.351396908052031</v>
      </c>
    </row>
    <row r="13" spans="1:9">
      <c r="A13" s="3" t="s">
        <v>91</v>
      </c>
      <c r="B13">
        <v>2.111E-2</v>
      </c>
      <c r="C13">
        <v>49.25</v>
      </c>
      <c r="D13">
        <v>5.4999999999999997E-3</v>
      </c>
      <c r="E13">
        <v>7.4999999999999997E-3</v>
      </c>
      <c r="F13">
        <v>3.5000000000000001E-3</v>
      </c>
      <c r="G13">
        <f t="shared" si="0"/>
        <v>23.811253667973794</v>
      </c>
      <c r="H13">
        <f t="shared" si="1"/>
        <v>30.093284760209229</v>
      </c>
      <c r="I13">
        <f t="shared" si="2"/>
        <v>19.320276781477439</v>
      </c>
    </row>
    <row r="14" spans="1:9">
      <c r="A14" s="3" t="s">
        <v>92</v>
      </c>
      <c r="B14">
        <v>2.1440000000000001E-2</v>
      </c>
      <c r="C14">
        <v>49.75</v>
      </c>
      <c r="D14">
        <v>6.1700000000000001E-3</v>
      </c>
      <c r="E14">
        <v>8.1700000000000002E-3</v>
      </c>
      <c r="F14">
        <v>4.1700000000000001E-3</v>
      </c>
      <c r="G14">
        <f t="shared" si="0"/>
        <v>22.90167317960217</v>
      </c>
      <c r="H14">
        <f t="shared" si="1"/>
        <v>29.174228996896204</v>
      </c>
      <c r="I14">
        <f t="shared" si="2"/>
        <v>18.464149380000492</v>
      </c>
    </row>
    <row r="15" spans="1:9">
      <c r="A15" s="3" t="s">
        <v>93</v>
      </c>
      <c r="B15">
        <v>1.9939999999999999E-2</v>
      </c>
      <c r="C15">
        <v>50.12</v>
      </c>
      <c r="D15">
        <v>5.8599999999999998E-3</v>
      </c>
      <c r="E15">
        <v>7.8600000000000007E-3</v>
      </c>
      <c r="F15">
        <v>3.8600000000000001E-3</v>
      </c>
      <c r="G15">
        <f t="shared" si="0"/>
        <v>30.643318852958402</v>
      </c>
      <c r="H15">
        <f t="shared" si="1"/>
        <v>39.517170098392199</v>
      </c>
      <c r="I15">
        <f t="shared" si="2"/>
        <v>24.477869654326796</v>
      </c>
    </row>
    <row r="16" spans="1:9">
      <c r="A16" s="3" t="s">
        <v>94</v>
      </c>
      <c r="B16">
        <v>2.0969999999999999E-2</v>
      </c>
      <c r="C16">
        <v>51</v>
      </c>
      <c r="D16">
        <v>5.4900000000000001E-3</v>
      </c>
      <c r="E16">
        <v>7.4900000000000001E-3</v>
      </c>
      <c r="F16">
        <v>3.49E-3</v>
      </c>
      <c r="G16">
        <f t="shared" si="0"/>
        <v>21.78279329288516</v>
      </c>
      <c r="H16">
        <f t="shared" si="1"/>
        <v>27.689157281040522</v>
      </c>
      <c r="I16">
        <f t="shared" si="2"/>
        <v>17.591335819001564</v>
      </c>
    </row>
    <row r="17" spans="1:9">
      <c r="A17" s="3" t="s">
        <v>95</v>
      </c>
      <c r="B17">
        <v>2.086E-2</v>
      </c>
      <c r="C17">
        <v>48.37</v>
      </c>
      <c r="D17">
        <v>5.7600000000000004E-3</v>
      </c>
      <c r="E17">
        <v>7.7600000000000004E-3</v>
      </c>
      <c r="F17">
        <v>3.7599999999999999E-3</v>
      </c>
      <c r="G17">
        <f t="shared" si="0"/>
        <v>27.361817893360971</v>
      </c>
      <c r="H17">
        <f t="shared" si="1"/>
        <v>34.715279096905007</v>
      </c>
      <c r="I17">
        <f t="shared" si="2"/>
        <v>22.13636017662634</v>
      </c>
    </row>
    <row r="18" spans="1:9">
      <c r="A18" s="3" t="s">
        <v>96</v>
      </c>
      <c r="B18">
        <v>2.0639999999999999E-2</v>
      </c>
      <c r="C18">
        <v>48</v>
      </c>
      <c r="D18">
        <v>5.4799999999999996E-3</v>
      </c>
      <c r="E18">
        <v>7.4799999999999997E-3</v>
      </c>
      <c r="F18">
        <v>3.48E-3</v>
      </c>
      <c r="G18">
        <f t="shared" si="0"/>
        <v>28.359276574280358</v>
      </c>
      <c r="H18">
        <f t="shared" si="1"/>
        <v>35.87940308849636</v>
      </c>
      <c r="I18">
        <f t="shared" si="2"/>
        <v>22.996457871902727</v>
      </c>
    </row>
    <row r="20" spans="1:9">
      <c r="A20" t="s">
        <v>103</v>
      </c>
      <c r="B20">
        <v>1.3360000000000001</v>
      </c>
    </row>
    <row r="21" spans="1:9" ht="23">
      <c r="A21" s="1" t="s">
        <v>104</v>
      </c>
      <c r="B21" s="1"/>
    </row>
    <row r="23" spans="1:9">
      <c r="A23" s="7" t="s">
        <v>109</v>
      </c>
      <c r="B23" s="9"/>
      <c r="C23" s="9"/>
      <c r="D23" s="9"/>
      <c r="E23" s="9"/>
      <c r="F23" s="9"/>
      <c r="G23" s="30">
        <f>AVERAGE(G3:G18)</f>
        <v>21.859804725046963</v>
      </c>
      <c r="H23" s="9"/>
      <c r="I23" s="10"/>
    </row>
    <row r="24" spans="1:9">
      <c r="A24" s="25" t="s">
        <v>37</v>
      </c>
      <c r="B24" s="16"/>
      <c r="C24" s="16"/>
      <c r="D24" s="16"/>
      <c r="E24" s="16"/>
      <c r="F24" s="16"/>
      <c r="G24" s="31">
        <f>_xlfn.STDEV.S(G3:G18)</f>
        <v>5.7257783328351568</v>
      </c>
      <c r="H24" s="16"/>
      <c r="I24" s="26"/>
    </row>
    <row r="25" spans="1:9">
      <c r="A25" s="11" t="s">
        <v>110</v>
      </c>
      <c r="B25" s="16"/>
      <c r="C25" s="16"/>
      <c r="D25" s="16"/>
      <c r="E25" s="16"/>
      <c r="F25" s="16"/>
      <c r="G25" s="16"/>
      <c r="H25" s="31">
        <f>AVERAGE(H3:H18)</f>
        <v>27.673505006019596</v>
      </c>
      <c r="I25" s="26"/>
    </row>
    <row r="26" spans="1:9">
      <c r="A26" s="25" t="s">
        <v>37</v>
      </c>
      <c r="B26" s="16"/>
      <c r="C26" s="16"/>
      <c r="D26" s="16"/>
      <c r="E26" s="16"/>
      <c r="F26" s="16"/>
      <c r="G26" s="16"/>
      <c r="H26" s="31">
        <f>_xlfn.STDEV.S(H3:H18)</f>
        <v>7.3635420423631217</v>
      </c>
      <c r="I26" s="26"/>
    </row>
    <row r="27" spans="1:9">
      <c r="A27" s="11" t="s">
        <v>111</v>
      </c>
      <c r="B27" s="16"/>
      <c r="C27" s="16"/>
      <c r="D27" s="16"/>
      <c r="E27" s="16"/>
      <c r="F27" s="16"/>
      <c r="G27" s="16"/>
      <c r="H27" s="16"/>
      <c r="I27" s="32">
        <f>AVERAGE(I3:I18)</f>
        <v>17.714544274801781</v>
      </c>
    </row>
    <row r="28" spans="1:9">
      <c r="A28" s="27" t="s">
        <v>37</v>
      </c>
      <c r="B28" s="18"/>
      <c r="C28" s="18"/>
      <c r="D28" s="18"/>
      <c r="E28" s="18"/>
      <c r="F28" s="18"/>
      <c r="G28" s="18"/>
      <c r="H28" s="18"/>
      <c r="I28" s="33">
        <f>_xlfn.STDEV.S(I3:I18)</f>
        <v>4.5888369946381706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G29" sqref="G29"/>
    </sheetView>
  </sheetViews>
  <sheetFormatPr baseColWidth="10" defaultRowHeight="15" x14ac:dyDescent="0"/>
  <cols>
    <col min="1" max="1" width="13" customWidth="1"/>
    <col min="4" max="4" width="14" customWidth="1"/>
    <col min="5" max="5" width="19.6640625" customWidth="1"/>
    <col min="6" max="6" width="19.1640625" customWidth="1"/>
    <col min="7" max="7" width="15" customWidth="1"/>
    <col min="8" max="8" width="15.1640625" customWidth="1"/>
    <col min="9" max="9" width="15.6640625" customWidth="1"/>
  </cols>
  <sheetData>
    <row r="1" spans="1:9" ht="23">
      <c r="A1" s="1" t="s">
        <v>75</v>
      </c>
      <c r="B1" s="1"/>
    </row>
    <row r="2" spans="1:9">
      <c r="A2" s="2" t="s">
        <v>0</v>
      </c>
      <c r="B2" t="s">
        <v>97</v>
      </c>
      <c r="C2" t="s">
        <v>102</v>
      </c>
      <c r="D2" t="s">
        <v>99</v>
      </c>
      <c r="E2" t="s">
        <v>100</v>
      </c>
      <c r="F2" t="s">
        <v>100</v>
      </c>
      <c r="G2" s="2" t="s">
        <v>101</v>
      </c>
      <c r="H2" s="2" t="s">
        <v>105</v>
      </c>
      <c r="I2" s="2" t="s">
        <v>106</v>
      </c>
    </row>
    <row r="3" spans="1:9">
      <c r="A3" s="3" t="s">
        <v>76</v>
      </c>
      <c r="B3">
        <v>22.11</v>
      </c>
      <c r="C3">
        <v>7.02</v>
      </c>
      <c r="D3">
        <v>5.18</v>
      </c>
      <c r="E3">
        <v>7.18</v>
      </c>
      <c r="F3">
        <v>3.18</v>
      </c>
      <c r="G3">
        <f>(1336*(4*C3-B3))/((B3-D3)*(4*C3-D3))</f>
        <v>20.572560530517386</v>
      </c>
      <c r="H3">
        <f>(1336*(4*C3-B3))/((B3-E3)*(4*C3-E3))</f>
        <v>25.560814903360814</v>
      </c>
      <c r="I3">
        <f>(1336*(4*C3-B3))/((B3-F3)*(4*C3-F3))</f>
        <v>16.921187125681804</v>
      </c>
    </row>
    <row r="4" spans="1:9">
      <c r="A4" s="3" t="s">
        <v>77</v>
      </c>
      <c r="B4">
        <v>21.32</v>
      </c>
      <c r="C4">
        <v>6.75</v>
      </c>
      <c r="D4">
        <v>6.12</v>
      </c>
      <c r="E4">
        <v>8.1199999999999992</v>
      </c>
      <c r="F4">
        <v>4.12</v>
      </c>
      <c r="G4">
        <f t="shared" ref="G4:G18" si="0">(1336*(4*C4-B4))/((B4-D4)*(4*C4-D4))</f>
        <v>23.910062512603346</v>
      </c>
      <c r="H4">
        <f t="shared" ref="H4:H18" si="1">(1336*(4*C4-B4))/((B4-E4)*(4*C4-E4))</f>
        <v>30.449409347714422</v>
      </c>
      <c r="I4">
        <f t="shared" ref="I4:I18" si="2">(1336*(4*C4-B4))/((B4-F4)*(4*C4-F4))</f>
        <v>19.282810213042772</v>
      </c>
    </row>
    <row r="5" spans="1:9">
      <c r="A5" s="3" t="s">
        <v>83</v>
      </c>
      <c r="B5">
        <v>21.01</v>
      </c>
      <c r="C5">
        <v>6.69</v>
      </c>
      <c r="D5">
        <v>5.84</v>
      </c>
      <c r="E5">
        <v>7.84</v>
      </c>
      <c r="F5">
        <v>3.84</v>
      </c>
      <c r="G5">
        <f t="shared" si="0"/>
        <v>24.20622366525458</v>
      </c>
      <c r="H5">
        <f t="shared" si="1"/>
        <v>30.829564918668051</v>
      </c>
      <c r="I5">
        <f t="shared" si="2"/>
        <v>19.520430638690598</v>
      </c>
    </row>
    <row r="6" spans="1:9">
      <c r="A6" s="3" t="s">
        <v>84</v>
      </c>
      <c r="B6">
        <v>21.41</v>
      </c>
      <c r="C6">
        <v>6.85</v>
      </c>
      <c r="D6">
        <v>5.64</v>
      </c>
      <c r="E6">
        <v>7.64</v>
      </c>
      <c r="F6">
        <v>3.64</v>
      </c>
      <c r="G6">
        <f t="shared" si="0"/>
        <v>23.320759819463607</v>
      </c>
      <c r="H6">
        <f t="shared" si="1"/>
        <v>29.411176676398547</v>
      </c>
      <c r="I6">
        <f t="shared" si="2"/>
        <v>18.953936286519287</v>
      </c>
    </row>
    <row r="7" spans="1:9">
      <c r="A7" s="3" t="s">
        <v>85</v>
      </c>
      <c r="B7">
        <v>21.39</v>
      </c>
      <c r="C7">
        <v>6.6</v>
      </c>
      <c r="D7">
        <v>5.64</v>
      </c>
      <c r="E7">
        <v>7.64</v>
      </c>
      <c r="F7">
        <v>3.64</v>
      </c>
      <c r="G7">
        <f t="shared" si="0"/>
        <v>20.47086888705385</v>
      </c>
      <c r="H7">
        <f t="shared" si="1"/>
        <v>25.948284551269616</v>
      </c>
      <c r="I7">
        <f t="shared" si="2"/>
        <v>16.568132874576097</v>
      </c>
    </row>
    <row r="8" spans="1:9">
      <c r="A8" s="3" t="s">
        <v>86</v>
      </c>
      <c r="B8">
        <v>23.07</v>
      </c>
      <c r="C8">
        <v>6.48</v>
      </c>
      <c r="D8">
        <v>5.46</v>
      </c>
      <c r="E8">
        <v>7.46</v>
      </c>
      <c r="F8">
        <v>3.46</v>
      </c>
      <c r="G8">
        <f t="shared" si="0"/>
        <v>10.567842518164003</v>
      </c>
      <c r="H8">
        <f t="shared" si="1"/>
        <v>13.213464991397165</v>
      </c>
      <c r="I8">
        <f t="shared" si="2"/>
        <v>8.644979595432396</v>
      </c>
    </row>
    <row r="9" spans="1:9">
      <c r="A9" s="3" t="s">
        <v>87</v>
      </c>
      <c r="B9">
        <v>22.75</v>
      </c>
      <c r="C9">
        <v>6.49</v>
      </c>
      <c r="D9">
        <v>5.47</v>
      </c>
      <c r="E9">
        <v>7.47</v>
      </c>
      <c r="F9">
        <v>3.47</v>
      </c>
      <c r="G9">
        <f t="shared" si="0"/>
        <v>12.112276991486363</v>
      </c>
      <c r="H9">
        <f t="shared" si="1"/>
        <v>15.179281853216258</v>
      </c>
      <c r="I9">
        <f t="shared" si="2"/>
        <v>9.8904261737351238</v>
      </c>
    </row>
    <row r="10" spans="1:9">
      <c r="A10" s="3" t="s">
        <v>88</v>
      </c>
      <c r="B10">
        <v>21.49</v>
      </c>
      <c r="C10">
        <v>7.09</v>
      </c>
      <c r="D10">
        <v>5.65</v>
      </c>
      <c r="E10">
        <v>7.65</v>
      </c>
      <c r="F10">
        <v>3.65</v>
      </c>
      <c r="G10">
        <f t="shared" si="0"/>
        <v>25.514724523971559</v>
      </c>
      <c r="H10">
        <f t="shared" si="1"/>
        <v>32.02189330780417</v>
      </c>
      <c r="I10">
        <f t="shared" si="2"/>
        <v>20.820713097037746</v>
      </c>
    </row>
    <row r="11" spans="1:9">
      <c r="A11" s="3" t="s">
        <v>89</v>
      </c>
      <c r="B11">
        <v>21.96</v>
      </c>
      <c r="C11">
        <v>6.57</v>
      </c>
      <c r="D11">
        <v>5.25</v>
      </c>
      <c r="E11">
        <v>7.25</v>
      </c>
      <c r="F11">
        <v>3.25</v>
      </c>
      <c r="G11">
        <f t="shared" si="0"/>
        <v>16.423831561477961</v>
      </c>
      <c r="H11">
        <f t="shared" si="1"/>
        <v>20.617630111388046</v>
      </c>
      <c r="I11">
        <f t="shared" si="2"/>
        <v>13.394375797329859</v>
      </c>
    </row>
    <row r="12" spans="1:9">
      <c r="A12" s="3" t="s">
        <v>90</v>
      </c>
      <c r="B12">
        <v>21.25</v>
      </c>
      <c r="C12">
        <v>7.36</v>
      </c>
      <c r="D12">
        <v>5.19</v>
      </c>
      <c r="E12">
        <v>7.19</v>
      </c>
      <c r="F12">
        <v>3.19</v>
      </c>
      <c r="G12">
        <f t="shared" si="0"/>
        <v>28.095261326725815</v>
      </c>
      <c r="H12">
        <f t="shared" si="1"/>
        <v>34.976393306375577</v>
      </c>
      <c r="I12">
        <f t="shared" si="2"/>
        <v>23.080398671096351</v>
      </c>
    </row>
    <row r="13" spans="1:9">
      <c r="A13" s="3" t="s">
        <v>91</v>
      </c>
      <c r="B13">
        <v>21.11</v>
      </c>
      <c r="C13">
        <v>6.86</v>
      </c>
      <c r="D13">
        <v>5.5</v>
      </c>
      <c r="E13">
        <v>7.5</v>
      </c>
      <c r="F13">
        <v>3.5</v>
      </c>
      <c r="G13">
        <f t="shared" si="0"/>
        <v>24.692817228513857</v>
      </c>
      <c r="H13">
        <f t="shared" si="1"/>
        <v>31.162112347328552</v>
      </c>
      <c r="I13">
        <f t="shared" si="2"/>
        <v>20.059803113689966</v>
      </c>
    </row>
    <row r="14" spans="1:9">
      <c r="A14" s="3" t="s">
        <v>92</v>
      </c>
      <c r="B14">
        <v>21.44</v>
      </c>
      <c r="C14">
        <v>6.79</v>
      </c>
      <c r="D14">
        <v>6.17</v>
      </c>
      <c r="E14">
        <v>8.17</v>
      </c>
      <c r="F14">
        <v>4.17</v>
      </c>
      <c r="G14">
        <f t="shared" si="0"/>
        <v>23.842457177818474</v>
      </c>
      <c r="H14">
        <f t="shared" si="1"/>
        <v>30.325404280125209</v>
      </c>
      <c r="I14">
        <f t="shared" si="2"/>
        <v>19.247360386543019</v>
      </c>
    </row>
    <row r="15" spans="1:9">
      <c r="A15" s="3" t="s">
        <v>93</v>
      </c>
      <c r="B15">
        <v>19.940000000000001</v>
      </c>
      <c r="C15">
        <v>6.74</v>
      </c>
      <c r="D15">
        <v>5.86</v>
      </c>
      <c r="E15">
        <v>7.86</v>
      </c>
      <c r="F15">
        <v>3.86</v>
      </c>
      <c r="G15">
        <f t="shared" si="0"/>
        <v>31.568828091339928</v>
      </c>
      <c r="H15">
        <f t="shared" si="1"/>
        <v>40.64838251100862</v>
      </c>
      <c r="I15">
        <f t="shared" si="2"/>
        <v>25.249079278930019</v>
      </c>
    </row>
    <row r="16" spans="1:9">
      <c r="A16" s="3" t="s">
        <v>94</v>
      </c>
      <c r="B16">
        <v>20.97</v>
      </c>
      <c r="C16">
        <v>6.61</v>
      </c>
      <c r="D16">
        <v>5.49</v>
      </c>
      <c r="E16">
        <v>7.49</v>
      </c>
      <c r="F16">
        <v>3.49</v>
      </c>
      <c r="G16">
        <f t="shared" si="0"/>
        <v>22.534026505830919</v>
      </c>
      <c r="H16">
        <f t="shared" si="1"/>
        <v>28.608473023652756</v>
      </c>
      <c r="I16">
        <f t="shared" si="2"/>
        <v>18.216698324384428</v>
      </c>
    </row>
    <row r="17" spans="1:9">
      <c r="A17" s="3" t="s">
        <v>95</v>
      </c>
      <c r="B17">
        <v>20.86</v>
      </c>
      <c r="C17">
        <v>6.97</v>
      </c>
      <c r="D17">
        <v>5.76</v>
      </c>
      <c r="E17">
        <v>7.76</v>
      </c>
      <c r="F17">
        <v>3.76</v>
      </c>
      <c r="G17">
        <f t="shared" si="0"/>
        <v>28.078991173969801</v>
      </c>
      <c r="H17">
        <f t="shared" si="1"/>
        <v>35.583142367171021</v>
      </c>
      <c r="I17">
        <f t="shared" si="2"/>
        <v>22.738936894474993</v>
      </c>
    </row>
    <row r="18" spans="1:9">
      <c r="A18" s="3" t="s">
        <v>96</v>
      </c>
      <c r="B18">
        <v>20.64</v>
      </c>
      <c r="C18">
        <v>7.03</v>
      </c>
      <c r="D18">
        <v>5.48</v>
      </c>
      <c r="E18">
        <v>7.48</v>
      </c>
      <c r="F18">
        <v>3.48</v>
      </c>
      <c r="G18">
        <f t="shared" si="0"/>
        <v>29.116048369803373</v>
      </c>
      <c r="H18">
        <f t="shared" si="1"/>
        <v>36.791074668363137</v>
      </c>
      <c r="I18">
        <f t="shared" si="2"/>
        <v>23.634698634698637</v>
      </c>
    </row>
    <row r="20" spans="1:9" ht="23">
      <c r="A20" s="1" t="s">
        <v>112</v>
      </c>
      <c r="B20" s="1"/>
    </row>
    <row r="22" spans="1:9">
      <c r="A22" s="7" t="s">
        <v>113</v>
      </c>
      <c r="B22" s="9"/>
      <c r="C22" s="9"/>
      <c r="D22" s="9"/>
      <c r="E22" s="9"/>
      <c r="F22" s="9"/>
      <c r="G22" s="34">
        <f>AVERAGE(G3:G18)</f>
        <v>22.814223805249675</v>
      </c>
      <c r="H22" s="9"/>
      <c r="I22" s="10"/>
    </row>
    <row r="23" spans="1:9">
      <c r="A23" s="25" t="s">
        <v>37</v>
      </c>
      <c r="B23" s="16"/>
      <c r="C23" s="16"/>
      <c r="D23" s="16"/>
      <c r="E23" s="16"/>
      <c r="F23" s="16"/>
      <c r="G23" s="31">
        <f>_xlfn.STDEV.S(G3:G18)</f>
        <v>5.7918040837272535</v>
      </c>
      <c r="H23" s="16"/>
      <c r="I23" s="26"/>
    </row>
    <row r="24" spans="1:9">
      <c r="A24" s="11" t="s">
        <v>114</v>
      </c>
      <c r="B24" s="16"/>
      <c r="C24" s="16"/>
      <c r="D24" s="16"/>
      <c r="E24" s="16"/>
      <c r="F24" s="16"/>
      <c r="G24" s="16"/>
      <c r="H24" s="35">
        <f>AVERAGE(H3:H18)</f>
        <v>28.832906447827625</v>
      </c>
      <c r="I24" s="26"/>
    </row>
    <row r="25" spans="1:9">
      <c r="A25" s="25" t="s">
        <v>37</v>
      </c>
      <c r="B25" s="16"/>
      <c r="C25" s="16"/>
      <c r="D25" s="16"/>
      <c r="E25" s="16"/>
      <c r="F25" s="16"/>
      <c r="G25" s="16"/>
      <c r="H25" s="31">
        <f>_xlfn.STDEV.S(H3:H18)</f>
        <v>7.4294895301956636</v>
      </c>
      <c r="I25" s="26"/>
    </row>
    <row r="26" spans="1:9">
      <c r="A26" s="11" t="s">
        <v>115</v>
      </c>
      <c r="B26" s="16"/>
      <c r="C26" s="16"/>
      <c r="D26" s="16"/>
      <c r="E26" s="16"/>
      <c r="F26" s="16"/>
      <c r="G26" s="16"/>
      <c r="H26" s="16"/>
      <c r="I26" s="36">
        <f>AVERAGE(I3:I18)</f>
        <v>18.513997944116447</v>
      </c>
    </row>
    <row r="27" spans="1:9">
      <c r="A27" s="27" t="s">
        <v>37</v>
      </c>
      <c r="B27" s="18"/>
      <c r="C27" s="18"/>
      <c r="D27" s="18"/>
      <c r="E27" s="18"/>
      <c r="F27" s="18"/>
      <c r="G27" s="18"/>
      <c r="H27" s="18"/>
      <c r="I27" s="33">
        <f>_xlfn.STDEV.S(I3:I18)</f>
        <v>4.6527173637195069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Pachymetry</vt:lpstr>
      <vt:lpstr>A-Scan</vt:lpstr>
      <vt:lpstr>B-Scan</vt:lpstr>
      <vt:lpstr>Retzlaff</vt:lpstr>
      <vt:lpstr>Binkhorst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Keri-Lee Dobbie</dc:creator>
  <cp:lastModifiedBy>Keri-Lee Dobbie</cp:lastModifiedBy>
  <dcterms:created xsi:type="dcterms:W3CDTF">2020-04-22T15:08:13Z</dcterms:created>
  <dcterms:modified xsi:type="dcterms:W3CDTF">2020-12-09T08:39:26Z</dcterms:modified>
</cp:coreProperties>
</file>