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598c87648c417db/Documents/Anaesthesia Residency/MMedVet Project - ECMO/Stats and Figures/"/>
    </mc:Choice>
  </mc:AlternateContent>
  <xr:revisionPtr revIDLastSave="932" documentId="8_{C63E3C45-1932-449B-8527-435F752F9263}" xr6:coauthVersionLast="47" xr6:coauthVersionMax="47" xr10:uidLastSave="{0BD580D6-F1D5-4236-BA2A-8EFE015AD311}"/>
  <bookViews>
    <workbookView xWindow="-108" yWindow="-108" windowWidth="23256" windowHeight="12576" activeTab="3" xr2:uid="{3A19C710-4F26-482E-9151-D83DF4A43D91}"/>
  </bookViews>
  <sheets>
    <sheet name="Blood Data" sheetId="13" r:id="rId1"/>
    <sheet name="Sheet2" sheetId="16" r:id="rId2"/>
    <sheet name="Summary" sheetId="14" r:id="rId3"/>
    <sheet name="Control 1" sheetId="1" r:id="rId4"/>
    <sheet name="Control 2" sheetId="2" r:id="rId5"/>
    <sheet name="Control 3" sheetId="3" r:id="rId6"/>
    <sheet name="Control 4" sheetId="4" r:id="rId7"/>
    <sheet name="Control 5" sheetId="5" r:id="rId8"/>
    <sheet name="Control 6" sheetId="6" r:id="rId9"/>
    <sheet name="Experiment 7" sheetId="7" r:id="rId10"/>
    <sheet name="Experiment 8" sheetId="8" r:id="rId11"/>
    <sheet name="Experiment 9" sheetId="9" r:id="rId12"/>
    <sheet name="Experiment 10" sheetId="10" r:id="rId13"/>
    <sheet name="Experiment 11" sheetId="11" r:id="rId14"/>
    <sheet name="Experiment 12" sheetId="12" r:id="rId15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'Blood Data'!$A$1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2" i="2"/>
  <c r="N3" i="2"/>
  <c r="N4" i="2"/>
  <c r="N5" i="2"/>
  <c r="N6" i="2"/>
  <c r="N7" i="2"/>
  <c r="N8" i="2"/>
  <c r="N9" i="2"/>
  <c r="N10" i="2"/>
  <c r="N11" i="2"/>
  <c r="N12" i="2"/>
  <c r="N13" i="2"/>
  <c r="N14" i="2"/>
  <c r="N2" i="3"/>
  <c r="N3" i="3"/>
  <c r="N4" i="3"/>
  <c r="N5" i="3"/>
  <c r="N6" i="3"/>
  <c r="N7" i="3"/>
  <c r="N8" i="3"/>
  <c r="N9" i="3"/>
  <c r="N10" i="3"/>
  <c r="N11" i="3"/>
  <c r="N12" i="3"/>
  <c r="N13" i="3"/>
  <c r="N14" i="3"/>
  <c r="N2" i="4"/>
  <c r="N3" i="4"/>
  <c r="N4" i="4"/>
  <c r="N5" i="4"/>
  <c r="N6" i="4"/>
  <c r="N7" i="4"/>
  <c r="N8" i="4"/>
  <c r="N9" i="4"/>
  <c r="N10" i="4"/>
  <c r="N11" i="4"/>
  <c r="N12" i="4"/>
  <c r="N13" i="4"/>
  <c r="N14" i="4"/>
  <c r="N2" i="5"/>
  <c r="N3" i="5"/>
  <c r="N4" i="5"/>
  <c r="N5" i="5"/>
  <c r="N6" i="5"/>
  <c r="N7" i="5"/>
  <c r="N8" i="5"/>
  <c r="N9" i="5"/>
  <c r="N10" i="5"/>
  <c r="N11" i="5"/>
  <c r="N12" i="5"/>
  <c r="N2" i="6"/>
  <c r="N3" i="6"/>
  <c r="N4" i="6"/>
  <c r="N5" i="6"/>
  <c r="N6" i="6"/>
  <c r="N7" i="6"/>
  <c r="N8" i="6"/>
  <c r="N9" i="6"/>
  <c r="N10" i="6"/>
  <c r="N11" i="6"/>
  <c r="N12" i="6"/>
  <c r="N2" i="7"/>
  <c r="N3" i="7"/>
  <c r="N4" i="7"/>
  <c r="N5" i="7"/>
  <c r="N6" i="7"/>
  <c r="N7" i="7"/>
  <c r="N8" i="7"/>
  <c r="N9" i="7"/>
  <c r="N10" i="7"/>
  <c r="N11" i="7"/>
  <c r="N12" i="7"/>
  <c r="N13" i="7"/>
  <c r="N14" i="7"/>
  <c r="N2" i="8"/>
  <c r="N3" i="8"/>
  <c r="N4" i="8"/>
  <c r="N5" i="8"/>
  <c r="N6" i="8"/>
  <c r="N7" i="8"/>
  <c r="N8" i="8"/>
  <c r="N9" i="8"/>
  <c r="N10" i="8"/>
  <c r="N11" i="8"/>
  <c r="N12" i="8"/>
  <c r="N13" i="8"/>
  <c r="N14" i="8"/>
  <c r="N2" i="9"/>
  <c r="N3" i="9"/>
  <c r="N4" i="9"/>
  <c r="N5" i="9"/>
  <c r="N6" i="9"/>
  <c r="N7" i="9"/>
  <c r="N8" i="9"/>
  <c r="N9" i="9"/>
  <c r="N10" i="9"/>
  <c r="N11" i="9"/>
  <c r="N12" i="9"/>
  <c r="N13" i="9"/>
  <c r="N14" i="9"/>
  <c r="N2" i="10"/>
  <c r="N3" i="10"/>
  <c r="N4" i="10"/>
  <c r="N5" i="10"/>
  <c r="N6" i="10"/>
  <c r="N7" i="10"/>
  <c r="N8" i="10"/>
  <c r="N9" i="10"/>
  <c r="N10" i="10"/>
  <c r="N11" i="10"/>
  <c r="N12" i="10"/>
  <c r="N13" i="10"/>
  <c r="N14" i="10"/>
  <c r="N2" i="11"/>
  <c r="N3" i="11"/>
  <c r="N4" i="11"/>
  <c r="N5" i="11"/>
  <c r="N6" i="11"/>
  <c r="N7" i="11"/>
  <c r="N8" i="11"/>
  <c r="N9" i="11"/>
  <c r="N10" i="11"/>
  <c r="N11" i="11"/>
  <c r="N12" i="11"/>
  <c r="N13" i="11"/>
  <c r="N14" i="11"/>
  <c r="N3" i="12"/>
  <c r="N4" i="12"/>
  <c r="N5" i="12"/>
  <c r="N6" i="12"/>
  <c r="N7" i="12"/>
  <c r="N9" i="12"/>
  <c r="N10" i="12"/>
  <c r="N11" i="12"/>
  <c r="N12" i="12"/>
  <c r="N13" i="12"/>
  <c r="N14" i="12"/>
  <c r="I19" i="14"/>
  <c r="I18" i="14"/>
  <c r="H18" i="14" l="1"/>
  <c r="F20" i="14"/>
  <c r="F19" i="14"/>
  <c r="F18" i="14"/>
  <c r="E18" i="14"/>
  <c r="F10" i="14"/>
  <c r="F9" i="14"/>
  <c r="F8" i="14"/>
  <c r="E8" i="14"/>
  <c r="C20" i="14"/>
  <c r="C19" i="14"/>
  <c r="C18" i="14"/>
  <c r="B18" i="14"/>
  <c r="C10" i="14"/>
  <c r="C9" i="14"/>
  <c r="C8" i="14"/>
  <c r="B8" i="14"/>
  <c r="B14" i="13"/>
  <c r="C14" i="13"/>
  <c r="D14" i="13"/>
  <c r="K14" i="12"/>
  <c r="J14" i="12"/>
  <c r="K13" i="12"/>
  <c r="J13" i="12"/>
  <c r="K12" i="12"/>
  <c r="J12" i="12"/>
  <c r="K11" i="12"/>
  <c r="J11" i="12"/>
  <c r="K10" i="12"/>
  <c r="J10" i="12"/>
  <c r="K9" i="12"/>
  <c r="J9" i="12"/>
  <c r="K8" i="12"/>
  <c r="N8" i="12" s="1"/>
  <c r="J8" i="12"/>
  <c r="K7" i="12"/>
  <c r="J7" i="12"/>
  <c r="K6" i="12"/>
  <c r="J6" i="12"/>
  <c r="K5" i="12"/>
  <c r="J5" i="12"/>
  <c r="K4" i="12"/>
  <c r="J4" i="12"/>
  <c r="K3" i="12"/>
  <c r="J3" i="12"/>
  <c r="K2" i="12"/>
  <c r="J2" i="12"/>
  <c r="K14" i="11"/>
  <c r="J14" i="11"/>
  <c r="K13" i="11"/>
  <c r="J13" i="11"/>
  <c r="K12" i="11"/>
  <c r="J12" i="11"/>
  <c r="K11" i="11"/>
  <c r="J11" i="11"/>
  <c r="K10" i="11"/>
  <c r="J10" i="11"/>
  <c r="K9" i="11"/>
  <c r="J9" i="11"/>
  <c r="K8" i="11"/>
  <c r="J8" i="11"/>
  <c r="K7" i="11"/>
  <c r="J7" i="11"/>
  <c r="K6" i="11"/>
  <c r="J6" i="11"/>
  <c r="K5" i="11"/>
  <c r="J5" i="11"/>
  <c r="K4" i="11"/>
  <c r="J4" i="11"/>
  <c r="K3" i="11"/>
  <c r="J3" i="11"/>
  <c r="K2" i="11"/>
  <c r="J2" i="11"/>
  <c r="K14" i="10"/>
  <c r="J14" i="10"/>
  <c r="K13" i="10"/>
  <c r="J13" i="10"/>
  <c r="K12" i="10"/>
  <c r="J12" i="10"/>
  <c r="K11" i="10"/>
  <c r="J11" i="10"/>
  <c r="K10" i="10"/>
  <c r="J10" i="10"/>
  <c r="K9" i="10"/>
  <c r="J9" i="10"/>
  <c r="K8" i="10"/>
  <c r="J8" i="10"/>
  <c r="K7" i="10"/>
  <c r="J7" i="10"/>
  <c r="K6" i="10"/>
  <c r="J6" i="10"/>
  <c r="K5" i="10"/>
  <c r="J5" i="10"/>
  <c r="K4" i="10"/>
  <c r="J4" i="10"/>
  <c r="K3" i="10"/>
  <c r="J3" i="10"/>
  <c r="K2" i="10"/>
  <c r="J2" i="10"/>
  <c r="K14" i="9"/>
  <c r="J14" i="9"/>
  <c r="K13" i="9"/>
  <c r="J13" i="9"/>
  <c r="K12" i="9"/>
  <c r="J12" i="9"/>
  <c r="K11" i="9"/>
  <c r="J11" i="9"/>
  <c r="K10" i="9"/>
  <c r="J10" i="9"/>
  <c r="K9" i="9"/>
  <c r="J9" i="9"/>
  <c r="K8" i="9"/>
  <c r="J8" i="9"/>
  <c r="K7" i="9"/>
  <c r="J7" i="9"/>
  <c r="K6" i="9"/>
  <c r="J6" i="9"/>
  <c r="K5" i="9"/>
  <c r="J5" i="9"/>
  <c r="K4" i="9"/>
  <c r="J4" i="9"/>
  <c r="K3" i="9"/>
  <c r="J3" i="9"/>
  <c r="K2" i="9"/>
  <c r="J2" i="9"/>
  <c r="K2" i="8"/>
  <c r="K3" i="8"/>
  <c r="K4" i="8"/>
  <c r="K5" i="8"/>
  <c r="K6" i="8"/>
  <c r="K7" i="8"/>
  <c r="K8" i="8"/>
  <c r="K9" i="8"/>
  <c r="K10" i="8"/>
  <c r="K11" i="8"/>
  <c r="K12" i="8"/>
  <c r="K13" i="8"/>
  <c r="K14" i="8"/>
  <c r="K2" i="7"/>
  <c r="K3" i="7"/>
  <c r="K4" i="7"/>
  <c r="K5" i="7"/>
  <c r="K6" i="7"/>
  <c r="K7" i="7"/>
  <c r="K8" i="7"/>
  <c r="K9" i="7"/>
  <c r="K10" i="7"/>
  <c r="K11" i="7"/>
  <c r="K12" i="7"/>
  <c r="K13" i="7"/>
  <c r="K14" i="7"/>
  <c r="J2" i="8"/>
  <c r="J3" i="8"/>
  <c r="J4" i="8"/>
  <c r="J5" i="8"/>
  <c r="J6" i="8"/>
  <c r="J7" i="8"/>
  <c r="J8" i="8"/>
  <c r="J9" i="8"/>
  <c r="J10" i="8"/>
  <c r="J11" i="8"/>
  <c r="J12" i="8"/>
  <c r="J13" i="8"/>
  <c r="J14" i="8"/>
  <c r="J2" i="7"/>
  <c r="J3" i="7"/>
  <c r="J4" i="7"/>
  <c r="J5" i="7"/>
  <c r="J6" i="7"/>
  <c r="J7" i="7"/>
  <c r="J8" i="7"/>
  <c r="J9" i="7"/>
  <c r="J10" i="7"/>
  <c r="J11" i="7"/>
  <c r="J12" i="7"/>
  <c r="J13" i="7"/>
  <c r="J14" i="7"/>
  <c r="K12" i="6"/>
  <c r="J12" i="6"/>
  <c r="K11" i="6"/>
  <c r="J11" i="6"/>
  <c r="K10" i="6"/>
  <c r="J10" i="6"/>
  <c r="K9" i="6"/>
  <c r="J9" i="6"/>
  <c r="K8" i="6"/>
  <c r="J8" i="6"/>
  <c r="K7" i="6"/>
  <c r="J7" i="6"/>
  <c r="K6" i="6"/>
  <c r="J6" i="6"/>
  <c r="K5" i="6"/>
  <c r="J5" i="6"/>
  <c r="K4" i="6"/>
  <c r="J4" i="6"/>
  <c r="K3" i="6"/>
  <c r="J3" i="6"/>
  <c r="K2" i="6"/>
  <c r="J2" i="6"/>
  <c r="K12" i="5"/>
  <c r="J12" i="5"/>
  <c r="K11" i="5"/>
  <c r="J11" i="5"/>
  <c r="K10" i="5"/>
  <c r="J10" i="5"/>
  <c r="K9" i="5"/>
  <c r="J9" i="5"/>
  <c r="K8" i="5"/>
  <c r="J8" i="5"/>
  <c r="K7" i="5"/>
  <c r="J7" i="5"/>
  <c r="K6" i="5"/>
  <c r="J6" i="5"/>
  <c r="K5" i="5"/>
  <c r="J5" i="5"/>
  <c r="K4" i="5"/>
  <c r="J4" i="5"/>
  <c r="K3" i="5"/>
  <c r="J3" i="5"/>
  <c r="K2" i="5"/>
  <c r="J2" i="5"/>
  <c r="K14" i="4"/>
  <c r="J14" i="4"/>
  <c r="K13" i="4"/>
  <c r="J13" i="4"/>
  <c r="K12" i="4"/>
  <c r="J12" i="4"/>
  <c r="K11" i="4"/>
  <c r="J11" i="4"/>
  <c r="K10" i="4"/>
  <c r="J10" i="4"/>
  <c r="K9" i="4"/>
  <c r="J9" i="4"/>
  <c r="K8" i="4"/>
  <c r="J8" i="4"/>
  <c r="K7" i="4"/>
  <c r="J7" i="4"/>
  <c r="K6" i="4"/>
  <c r="J6" i="4"/>
  <c r="K5" i="4"/>
  <c r="J5" i="4"/>
  <c r="K4" i="4"/>
  <c r="J4" i="4"/>
  <c r="K3" i="4"/>
  <c r="J3" i="4"/>
  <c r="K2" i="4"/>
  <c r="J2" i="4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K5" i="3"/>
  <c r="J5" i="3"/>
  <c r="K4" i="3"/>
  <c r="J4" i="3"/>
  <c r="K3" i="3"/>
  <c r="J3" i="3"/>
  <c r="K2" i="3"/>
  <c r="J2" i="3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J5" i="2"/>
  <c r="K4" i="2"/>
  <c r="J4" i="2"/>
  <c r="K3" i="2"/>
  <c r="J3" i="2"/>
  <c r="K2" i="2"/>
  <c r="J2" i="2"/>
  <c r="K2" i="1"/>
  <c r="K3" i="1"/>
  <c r="K4" i="1"/>
  <c r="K5" i="1"/>
  <c r="K6" i="1"/>
  <c r="K7" i="1"/>
  <c r="K8" i="1"/>
  <c r="K9" i="1"/>
  <c r="K10" i="1"/>
  <c r="K11" i="1"/>
  <c r="K12" i="1"/>
  <c r="K13" i="1"/>
  <c r="K14" i="1"/>
  <c r="J2" i="1"/>
  <c r="J3" i="1"/>
  <c r="J4" i="1"/>
  <c r="J5" i="1"/>
  <c r="J6" i="1"/>
  <c r="J7" i="1"/>
  <c r="J8" i="1"/>
  <c r="J9" i="1"/>
  <c r="J10" i="1"/>
  <c r="J11" i="1"/>
  <c r="J12" i="1"/>
  <c r="J13" i="1"/>
  <c r="J14" i="1"/>
</calcChain>
</file>

<file path=xl/sharedStrings.xml><?xml version="1.0" encoding="utf-8"?>
<sst xmlns="http://schemas.openxmlformats.org/spreadsheetml/2006/main" count="361" uniqueCount="64">
  <si>
    <t>Baseline</t>
  </si>
  <si>
    <t>Time point (hours)</t>
  </si>
  <si>
    <t>PO2 arterial (mmHg)</t>
  </si>
  <si>
    <t>PCO2 arterial (mmHg)</t>
  </si>
  <si>
    <t>SO2 arterial (%)</t>
  </si>
  <si>
    <t>NR</t>
  </si>
  <si>
    <t>tHb arterial (g/dL)</t>
  </si>
  <si>
    <t>ctO2 arterial (mL/dL)</t>
  </si>
  <si>
    <t>PO2 venous (mmHg)</t>
  </si>
  <si>
    <t>PCO2 venous (mmHg)</t>
  </si>
  <si>
    <t>SO2 venous (%)</t>
  </si>
  <si>
    <t>tHb venous (g/dL)</t>
  </si>
  <si>
    <t>ctO2 venous (mL/dL)</t>
  </si>
  <si>
    <t>fHb () arterial</t>
  </si>
  <si>
    <t>fHb () venous</t>
  </si>
  <si>
    <t>15 min</t>
  </si>
  <si>
    <t>30 min</t>
  </si>
  <si>
    <t>45 min</t>
  </si>
  <si>
    <t>&gt;700</t>
  </si>
  <si>
    <t>&lt;5</t>
  </si>
  <si>
    <t xml:space="preserve"> </t>
  </si>
  <si>
    <t>Replicate</t>
  </si>
  <si>
    <t>Haematocrit of collected blood</t>
  </si>
  <si>
    <t>C1</t>
  </si>
  <si>
    <t>C2</t>
  </si>
  <si>
    <t>C3</t>
  </si>
  <si>
    <t>C4</t>
  </si>
  <si>
    <t>C5</t>
  </si>
  <si>
    <t>C6</t>
  </si>
  <si>
    <t>E7</t>
  </si>
  <si>
    <t>E8</t>
  </si>
  <si>
    <t>E9</t>
  </si>
  <si>
    <t>E10</t>
  </si>
  <si>
    <t>E11</t>
  </si>
  <si>
    <t>E12</t>
  </si>
  <si>
    <t>Age of blood (days)</t>
  </si>
  <si>
    <t>Volume of blood (mL)</t>
  </si>
  <si>
    <t>Construct</t>
  </si>
  <si>
    <t>Median</t>
  </si>
  <si>
    <t>Difference</t>
  </si>
  <si>
    <t>% Increase</t>
  </si>
  <si>
    <t>PO2 (baseline)</t>
  </si>
  <si>
    <t>PO2 (1 hour)</t>
  </si>
  <si>
    <t>PCO2 (baseline)</t>
  </si>
  <si>
    <t>PCO2 (1 hour)</t>
  </si>
  <si>
    <t>% Decrease</t>
  </si>
  <si>
    <t>ctO2 arterial (mL/dL) T0.25</t>
  </si>
  <si>
    <t>Column1</t>
  </si>
  <si>
    <t>Mean</t>
  </si>
  <si>
    <t>Standard Error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</si>
  <si>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</si>
  <si>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</si>
  <si>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</si>
  <si>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</si>
  <si>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</si>
  <si>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</si>
  <si>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</si>
  <si>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</si>
  <si>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</si>
  <si>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</si>
  <si>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Level(95,0%)</t>
  </si>
  <si>
    <t>Q1</t>
  </si>
  <si>
    <t>Q3</t>
  </si>
  <si>
    <t>O2 transfer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</si>
</sst>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2" fillId="0" borderId="2" xfId="0" applyFont="1" applyFill="1" applyBorder="1" applyAlignment="1">
      <alignment horizontal="centerContinuous" wrapText="1"/>
    </xf>
    <xf numFmtId="0" fontId="0" fillId="0" borderId="0" xfId="0" applyFill="1" applyBorder="1" applyAlignment="1">
      <alignment wrapText="1"/>
    </xf>
    <xf numFmtId="0" fontId="0" fillId="0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D75D7-DF19-452B-BA53-62B401A24BBA}">
  <dimension ref="A1:D14"/>
  <sheetViews>
    <sheetView workbookViewId="0">
      <selection activeCell="E20" sqref="E20"/>
    </sheetView>
  </sheetViews>
  <sheetFormatPr defaultRowHeight="14.4" x14ac:dyDescent="0.3"/>
  <cols>
    <col min="1" max="1" width="8.88671875" style="2"/>
    <col min="2" max="2" width="11.33203125" style="2" customWidth="1"/>
    <col min="3" max="3" width="10.44140625" style="2" bestFit="1" customWidth="1"/>
    <col min="4" max="4" width="11.44140625" style="2" bestFit="1" customWidth="1"/>
    <col min="5" max="16384" width="8.88671875" style="2"/>
  </cols>
  <sheetData>
    <row r="1" spans="1:4" ht="43.2" x14ac:dyDescent="0.3">
      <c r="A1" s="1" t="s">
        <v>21</v>
      </c>
      <c r="B1" s="1" t="s">
        <v>22</v>
      </c>
      <c r="C1" s="1" t="s">
        <v>35</v>
      </c>
      <c r="D1" s="1" t="s">
        <v>36</v>
      </c>
    </row>
    <row r="2" spans="1:4" x14ac:dyDescent="0.3">
      <c r="A2" s="2" t="s">
        <v>23</v>
      </c>
      <c r="B2" s="2">
        <v>0.55000000000000004</v>
      </c>
      <c r="C2" s="2">
        <v>11</v>
      </c>
      <c r="D2" s="2">
        <v>450</v>
      </c>
    </row>
    <row r="3" spans="1:4" x14ac:dyDescent="0.3">
      <c r="A3" s="2" t="s">
        <v>24</v>
      </c>
      <c r="B3" s="2">
        <v>0.5</v>
      </c>
      <c r="C3" s="2">
        <v>41</v>
      </c>
      <c r="D3" s="2">
        <v>480</v>
      </c>
    </row>
    <row r="4" spans="1:4" x14ac:dyDescent="0.3">
      <c r="A4" s="2" t="s">
        <v>25</v>
      </c>
      <c r="B4" s="2">
        <v>0.44</v>
      </c>
      <c r="C4" s="2">
        <v>12</v>
      </c>
      <c r="D4" s="2">
        <v>470</v>
      </c>
    </row>
    <row r="5" spans="1:4" x14ac:dyDescent="0.3">
      <c r="A5" s="2" t="s">
        <v>26</v>
      </c>
      <c r="B5" s="2">
        <v>0.52</v>
      </c>
      <c r="C5" s="2">
        <v>12</v>
      </c>
      <c r="D5" s="2">
        <v>450</v>
      </c>
    </row>
    <row r="6" spans="1:4" x14ac:dyDescent="0.3">
      <c r="A6" s="2" t="s">
        <v>27</v>
      </c>
      <c r="B6" s="2">
        <v>0.54</v>
      </c>
      <c r="C6" s="2">
        <v>1</v>
      </c>
      <c r="D6" s="2">
        <v>440</v>
      </c>
    </row>
    <row r="7" spans="1:4" x14ac:dyDescent="0.3">
      <c r="A7" s="2" t="s">
        <v>28</v>
      </c>
      <c r="B7" s="2">
        <v>0.56000000000000005</v>
      </c>
      <c r="C7" s="2">
        <v>1</v>
      </c>
      <c r="D7" s="2">
        <v>460</v>
      </c>
    </row>
    <row r="8" spans="1:4" x14ac:dyDescent="0.3">
      <c r="A8" s="2" t="s">
        <v>29</v>
      </c>
      <c r="B8" s="2">
        <v>0.5</v>
      </c>
      <c r="C8" s="2">
        <v>2</v>
      </c>
      <c r="D8" s="2">
        <v>450</v>
      </c>
    </row>
    <row r="9" spans="1:4" x14ac:dyDescent="0.3">
      <c r="A9" s="2" t="s">
        <v>30</v>
      </c>
      <c r="B9" s="2">
        <v>0.5</v>
      </c>
      <c r="C9" s="2">
        <v>3</v>
      </c>
      <c r="D9" s="2">
        <v>480</v>
      </c>
    </row>
    <row r="10" spans="1:4" x14ac:dyDescent="0.3">
      <c r="A10" s="2" t="s">
        <v>31</v>
      </c>
      <c r="B10" s="2">
        <v>0.36</v>
      </c>
      <c r="C10" s="2">
        <v>3</v>
      </c>
      <c r="D10" s="2">
        <v>500</v>
      </c>
    </row>
    <row r="11" spans="1:4" x14ac:dyDescent="0.3">
      <c r="A11" s="2" t="s">
        <v>32</v>
      </c>
      <c r="B11" s="2">
        <v>0.42</v>
      </c>
      <c r="C11" s="2">
        <v>3</v>
      </c>
      <c r="D11" s="2">
        <v>500</v>
      </c>
    </row>
    <row r="12" spans="1:4" x14ac:dyDescent="0.3">
      <c r="A12" s="2" t="s">
        <v>33</v>
      </c>
      <c r="B12" s="2">
        <v>0.5</v>
      </c>
      <c r="C12" s="2">
        <v>3</v>
      </c>
      <c r="D12" s="2">
        <v>470</v>
      </c>
    </row>
    <row r="13" spans="1:4" x14ac:dyDescent="0.3">
      <c r="A13" s="2" t="s">
        <v>34</v>
      </c>
      <c r="B13" s="2">
        <v>0.55000000000000004</v>
      </c>
      <c r="C13" s="2">
        <v>3</v>
      </c>
      <c r="D13" s="2">
        <v>460</v>
      </c>
    </row>
    <row r="14" spans="1:4" x14ac:dyDescent="0.3">
      <c r="B14" s="2">
        <f>SKEW(B2:B13)</f>
        <v>-1.1655182999052807</v>
      </c>
      <c r="C14" s="2">
        <f>SKEW(C2:C13)</f>
        <v>2.6843613097687768</v>
      </c>
      <c r="D14" s="2">
        <f>SKEW(D2:D13)</f>
        <v>0.50541919882156972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00A62-A274-4572-9D1F-9E11A59CD5A6}">
  <dimension ref="A1:N17"/>
  <sheetViews>
    <sheetView workbookViewId="0">
      <selection activeCell="N1" sqref="N1"/>
    </sheetView>
  </sheetViews>
  <sheetFormatPr defaultRowHeight="14.4" x14ac:dyDescent="0.3"/>
  <cols>
    <col min="10" max="11" width="9.44140625" bestFit="1" customWidth="1"/>
  </cols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132.30000000000001</v>
      </c>
      <c r="C2" s="2">
        <v>65.900000000000006</v>
      </c>
      <c r="D2" s="2">
        <v>72</v>
      </c>
      <c r="E2" s="2">
        <v>69.099999999999994</v>
      </c>
      <c r="F2" s="2">
        <v>97.2</v>
      </c>
      <c r="G2" s="2">
        <v>73</v>
      </c>
      <c r="H2" s="2">
        <v>16.2</v>
      </c>
      <c r="I2" s="2">
        <v>16</v>
      </c>
      <c r="J2" s="2">
        <f t="shared" ref="J2:J14" si="0">(1.34*H2*(F2/100))+(0.003*B2)</f>
        <v>21.497076</v>
      </c>
      <c r="K2" s="2">
        <f t="shared" ref="K2:K14" si="1">(1.34*I2*(G2/100))+(0.003*C2)</f>
        <v>15.8489</v>
      </c>
      <c r="L2" s="2"/>
      <c r="M2" s="2"/>
      <c r="N2">
        <f t="shared" ref="N2:N14" si="2">(J2-K2)*0.02</f>
        <v>0.11296351999999998</v>
      </c>
    </row>
    <row r="3" spans="1:14" x14ac:dyDescent="0.3">
      <c r="A3" s="3" t="s">
        <v>15</v>
      </c>
      <c r="B3" s="2">
        <v>624.29999999999995</v>
      </c>
      <c r="C3" s="2">
        <v>152.4</v>
      </c>
      <c r="D3" s="2">
        <v>21.2</v>
      </c>
      <c r="E3" s="2">
        <v>48.4</v>
      </c>
      <c r="F3" s="2">
        <v>99.7</v>
      </c>
      <c r="G3" s="2">
        <v>98.3</v>
      </c>
      <c r="H3" s="2">
        <v>14.5</v>
      </c>
      <c r="I3" s="2">
        <v>15.8</v>
      </c>
      <c r="J3" s="2">
        <f t="shared" si="0"/>
        <v>21.244610000000002</v>
      </c>
      <c r="K3" s="2">
        <f t="shared" si="1"/>
        <v>21.269276000000001</v>
      </c>
      <c r="L3" s="2"/>
      <c r="M3" s="2"/>
      <c r="N3">
        <f t="shared" si="2"/>
        <v>-4.9331999999999707E-4</v>
      </c>
    </row>
    <row r="4" spans="1:14" x14ac:dyDescent="0.3">
      <c r="A4" s="3" t="s">
        <v>16</v>
      </c>
      <c r="B4" s="2">
        <v>693.4</v>
      </c>
      <c r="C4" s="2">
        <v>538.70000000000005</v>
      </c>
      <c r="D4" s="2">
        <v>11</v>
      </c>
      <c r="E4" s="2">
        <v>19</v>
      </c>
      <c r="F4" s="2">
        <v>99.8</v>
      </c>
      <c r="G4" s="2">
        <v>99.8</v>
      </c>
      <c r="H4" s="2">
        <v>16.3</v>
      </c>
      <c r="I4" s="2">
        <v>16.3</v>
      </c>
      <c r="J4" s="2">
        <f t="shared" si="0"/>
        <v>23.878516000000005</v>
      </c>
      <c r="K4" s="2">
        <f t="shared" si="1"/>
        <v>23.414416000000003</v>
      </c>
      <c r="L4" s="2"/>
      <c r="M4" s="2"/>
      <c r="N4">
        <f t="shared" si="2"/>
        <v>9.2820000000000385E-3</v>
      </c>
    </row>
    <row r="5" spans="1:14" x14ac:dyDescent="0.3">
      <c r="A5" s="3" t="s">
        <v>17</v>
      </c>
      <c r="B5" s="2">
        <v>695.7</v>
      </c>
      <c r="C5" s="2">
        <v>468.8</v>
      </c>
      <c r="D5" s="2">
        <v>8.1999999999999993</v>
      </c>
      <c r="E5" s="2">
        <v>12.7</v>
      </c>
      <c r="F5" s="2">
        <v>99.8</v>
      </c>
      <c r="G5" s="2">
        <v>99.7</v>
      </c>
      <c r="H5" s="2">
        <v>16.2</v>
      </c>
      <c r="I5" s="2">
        <v>16.2</v>
      </c>
      <c r="J5" s="2">
        <f t="shared" si="0"/>
        <v>23.751684000000001</v>
      </c>
      <c r="K5" s="2">
        <f t="shared" si="1"/>
        <v>23.049276000000003</v>
      </c>
      <c r="L5" s="2"/>
      <c r="M5" s="2"/>
      <c r="N5">
        <f t="shared" si="2"/>
        <v>1.4048159999999968E-2</v>
      </c>
    </row>
    <row r="6" spans="1:14" x14ac:dyDescent="0.3">
      <c r="A6" s="2">
        <v>1</v>
      </c>
      <c r="B6" s="2">
        <v>695.4</v>
      </c>
      <c r="C6" s="2">
        <v>485.4</v>
      </c>
      <c r="D6" s="2">
        <v>6.9</v>
      </c>
      <c r="E6" s="2">
        <v>8.9</v>
      </c>
      <c r="F6" s="2">
        <v>99.8</v>
      </c>
      <c r="G6" s="2">
        <v>99.7</v>
      </c>
      <c r="H6" s="2">
        <v>16.5</v>
      </c>
      <c r="I6" s="2">
        <v>15.6</v>
      </c>
      <c r="J6" s="2">
        <f t="shared" si="0"/>
        <v>24.151980000000002</v>
      </c>
      <c r="K6" s="2">
        <f t="shared" si="1"/>
        <v>22.297487999999998</v>
      </c>
      <c r="L6" s="2"/>
      <c r="M6" s="2"/>
      <c r="N6">
        <f t="shared" si="2"/>
        <v>3.7089840000000082E-2</v>
      </c>
    </row>
    <row r="7" spans="1:14" x14ac:dyDescent="0.3">
      <c r="A7" s="2">
        <v>2</v>
      </c>
      <c r="B7" s="2">
        <v>665.8</v>
      </c>
      <c r="C7" s="2">
        <v>493.3</v>
      </c>
      <c r="D7" s="2">
        <v>6</v>
      </c>
      <c r="E7" s="2">
        <v>5.7</v>
      </c>
      <c r="F7" s="2">
        <v>99.8</v>
      </c>
      <c r="G7" s="2">
        <v>99.8</v>
      </c>
      <c r="H7" s="2">
        <v>17</v>
      </c>
      <c r="I7" s="2">
        <v>16.600000000000001</v>
      </c>
      <c r="J7" s="2">
        <f t="shared" si="0"/>
        <v>24.731840000000002</v>
      </c>
      <c r="K7" s="2">
        <f t="shared" si="1"/>
        <v>23.679412000000003</v>
      </c>
      <c r="L7" s="2"/>
      <c r="M7" s="2"/>
      <c r="N7">
        <f t="shared" si="2"/>
        <v>2.104855999999998E-2</v>
      </c>
    </row>
    <row r="8" spans="1:14" x14ac:dyDescent="0.3">
      <c r="A8" s="2">
        <v>3</v>
      </c>
      <c r="B8" s="2">
        <v>630.70000000000005</v>
      </c>
      <c r="C8" s="2">
        <v>432.9</v>
      </c>
      <c r="D8" s="2">
        <v>5.8</v>
      </c>
      <c r="E8" s="2">
        <v>6.4</v>
      </c>
      <c r="F8" s="2">
        <v>99.8</v>
      </c>
      <c r="G8" s="2">
        <v>99.8</v>
      </c>
      <c r="H8" s="2">
        <v>15.4</v>
      </c>
      <c r="I8" s="2">
        <v>16.3</v>
      </c>
      <c r="J8" s="2">
        <f t="shared" si="0"/>
        <v>22.486828000000003</v>
      </c>
      <c r="K8" s="2">
        <f t="shared" si="1"/>
        <v>23.097016000000004</v>
      </c>
      <c r="L8" s="2"/>
      <c r="M8" s="2"/>
      <c r="N8">
        <f t="shared" si="2"/>
        <v>-1.2203760000000017E-2</v>
      </c>
    </row>
    <row r="9" spans="1:14" x14ac:dyDescent="0.3">
      <c r="A9" s="2">
        <v>4</v>
      </c>
      <c r="B9" s="2" t="s">
        <v>18</v>
      </c>
      <c r="C9" s="2">
        <v>427.7</v>
      </c>
      <c r="D9" s="2" t="s">
        <v>19</v>
      </c>
      <c r="E9" s="2" t="s">
        <v>19</v>
      </c>
      <c r="F9" s="2">
        <v>99.8</v>
      </c>
      <c r="G9" s="2">
        <v>99.7</v>
      </c>
      <c r="H9" s="2">
        <v>17.2</v>
      </c>
      <c r="I9" s="2">
        <v>17</v>
      </c>
      <c r="J9" s="2" t="e">
        <f t="shared" si="0"/>
        <v>#VALUE!</v>
      </c>
      <c r="K9" s="2">
        <f t="shared" si="1"/>
        <v>23.994760000000003</v>
      </c>
      <c r="L9" s="2"/>
      <c r="M9" s="2"/>
      <c r="N9" t="e">
        <f t="shared" si="2"/>
        <v>#VALUE!</v>
      </c>
    </row>
    <row r="10" spans="1:14" x14ac:dyDescent="0.3">
      <c r="A10" s="2">
        <v>5</v>
      </c>
      <c r="B10" s="2" t="s">
        <v>18</v>
      </c>
      <c r="C10" s="2" t="s">
        <v>18</v>
      </c>
      <c r="D10" s="2" t="s">
        <v>19</v>
      </c>
      <c r="E10" s="2" t="s">
        <v>19</v>
      </c>
      <c r="F10" s="2">
        <v>99.8</v>
      </c>
      <c r="G10" s="2">
        <v>99.8</v>
      </c>
      <c r="H10" s="2">
        <v>17.399999999999999</v>
      </c>
      <c r="I10" s="2">
        <v>16.899999999999999</v>
      </c>
      <c r="J10" s="2" t="e">
        <f t="shared" si="0"/>
        <v>#VALUE!</v>
      </c>
      <c r="K10" s="2" t="e">
        <f t="shared" si="1"/>
        <v>#VALUE!</v>
      </c>
      <c r="L10" s="2"/>
      <c r="M10" s="2"/>
      <c r="N10" t="e">
        <f t="shared" si="2"/>
        <v>#VALUE!</v>
      </c>
    </row>
    <row r="11" spans="1:14" x14ac:dyDescent="0.3">
      <c r="A11" s="2">
        <v>6</v>
      </c>
      <c r="B11" s="2" t="s">
        <v>18</v>
      </c>
      <c r="C11" s="2" t="s">
        <v>18</v>
      </c>
      <c r="D11" s="2" t="s">
        <v>19</v>
      </c>
      <c r="E11" s="2" t="s">
        <v>19</v>
      </c>
      <c r="F11" s="2">
        <v>99.8</v>
      </c>
      <c r="G11" s="2">
        <v>99.8</v>
      </c>
      <c r="H11" s="2">
        <v>17.3</v>
      </c>
      <c r="I11" s="2">
        <v>16.8</v>
      </c>
      <c r="J11" s="2" t="e">
        <f t="shared" si="0"/>
        <v>#VALUE!</v>
      </c>
      <c r="K11" s="2" t="e">
        <f t="shared" si="1"/>
        <v>#VALUE!</v>
      </c>
      <c r="L11" s="2"/>
      <c r="M11" s="2"/>
      <c r="N11" t="e">
        <f t="shared" si="2"/>
        <v>#VALUE!</v>
      </c>
    </row>
    <row r="12" spans="1:14" x14ac:dyDescent="0.3">
      <c r="A12" s="2">
        <v>7</v>
      </c>
      <c r="B12" s="2" t="s">
        <v>18</v>
      </c>
      <c r="C12" s="2" t="s">
        <v>18</v>
      </c>
      <c r="D12" s="2" t="s">
        <v>19</v>
      </c>
      <c r="E12" s="2" t="s">
        <v>19</v>
      </c>
      <c r="F12" s="2">
        <v>99.8</v>
      </c>
      <c r="G12" s="2">
        <v>99.8</v>
      </c>
      <c r="H12" s="2">
        <v>17.2</v>
      </c>
      <c r="I12" s="2">
        <v>16</v>
      </c>
      <c r="J12" s="2" t="e">
        <f t="shared" si="0"/>
        <v>#VALUE!</v>
      </c>
      <c r="K12" s="2" t="e">
        <f t="shared" si="1"/>
        <v>#VALUE!</v>
      </c>
      <c r="L12" s="2"/>
      <c r="M12" s="2"/>
      <c r="N12" t="e">
        <f t="shared" si="2"/>
        <v>#VALUE!</v>
      </c>
    </row>
    <row r="13" spans="1:14" x14ac:dyDescent="0.3">
      <c r="A13" s="2">
        <v>8</v>
      </c>
      <c r="B13" s="2" t="s">
        <v>18</v>
      </c>
      <c r="C13" s="2" t="s">
        <v>18</v>
      </c>
      <c r="D13" s="2" t="s">
        <v>19</v>
      </c>
      <c r="E13" s="2" t="s">
        <v>19</v>
      </c>
      <c r="F13" s="2">
        <v>99.8</v>
      </c>
      <c r="G13" s="2">
        <v>99.7</v>
      </c>
      <c r="H13" s="2">
        <v>16.5</v>
      </c>
      <c r="I13" s="2">
        <v>16.8</v>
      </c>
      <c r="J13" s="2" t="e">
        <f t="shared" si="0"/>
        <v>#VALUE!</v>
      </c>
      <c r="K13" s="2" t="e">
        <f t="shared" si="1"/>
        <v>#VALUE!</v>
      </c>
      <c r="L13" s="2"/>
      <c r="M13" s="2"/>
      <c r="N13" t="e">
        <f t="shared" si="2"/>
        <v>#VALUE!</v>
      </c>
    </row>
    <row r="14" spans="1:14" x14ac:dyDescent="0.3">
      <c r="A14" s="2">
        <v>24</v>
      </c>
      <c r="B14" s="2">
        <v>639.20000000000005</v>
      </c>
      <c r="C14" s="2">
        <v>431.1</v>
      </c>
      <c r="D14" s="2">
        <v>7.3</v>
      </c>
      <c r="E14" s="2">
        <v>6.8</v>
      </c>
      <c r="F14" s="2">
        <v>99.9</v>
      </c>
      <c r="G14" s="2">
        <v>99.8</v>
      </c>
      <c r="H14" s="2">
        <v>17.600000000000001</v>
      </c>
      <c r="I14" s="2">
        <v>17.399999999999999</v>
      </c>
      <c r="J14" s="2">
        <f t="shared" si="0"/>
        <v>25.478016000000007</v>
      </c>
      <c r="K14" s="2">
        <f t="shared" si="1"/>
        <v>24.562667999999999</v>
      </c>
      <c r="L14" s="2"/>
      <c r="M14" s="2"/>
      <c r="N14">
        <f t="shared" si="2"/>
        <v>1.8306960000000174E-2</v>
      </c>
    </row>
    <row r="15" spans="1:14" x14ac:dyDescent="0.3">
      <c r="A15" s="2"/>
      <c r="B15" s="2"/>
      <c r="C15" s="2"/>
      <c r="D15" s="2"/>
      <c r="E15" s="2" t="s">
        <v>20</v>
      </c>
      <c r="F15" s="2"/>
      <c r="G15" s="2"/>
      <c r="H15" s="2"/>
      <c r="I15" s="2"/>
      <c r="J15" s="2"/>
      <c r="K15" s="2"/>
      <c r="L15" s="2"/>
      <c r="M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03D58-1FA1-4114-ACB8-F80CC965C033}">
  <dimension ref="A1:N17"/>
  <sheetViews>
    <sheetView workbookViewId="0">
      <selection activeCell="N1" sqref="N1"/>
    </sheetView>
  </sheetViews>
  <sheetFormatPr defaultRowHeight="14.4" x14ac:dyDescent="0.3"/>
  <cols>
    <col min="10" max="11" width="9.44140625" bestFit="1" customWidth="1"/>
  </cols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91.7</v>
      </c>
      <c r="C2" s="2">
        <v>67.599999999999994</v>
      </c>
      <c r="D2" s="2">
        <v>73.599999999999994</v>
      </c>
      <c r="E2" s="2">
        <v>76.3</v>
      </c>
      <c r="F2" s="2">
        <v>89.6</v>
      </c>
      <c r="G2" s="2">
        <v>72.7</v>
      </c>
      <c r="H2" s="2">
        <v>16.3</v>
      </c>
      <c r="I2" s="2">
        <v>16.399999999999999</v>
      </c>
      <c r="J2" s="2">
        <f t="shared" ref="J2:J14" si="0">(1.34*H2*(F2/100))+(0.003*B2)</f>
        <v>19.845531999999999</v>
      </c>
      <c r="K2" s="2">
        <f t="shared" ref="K2:K14" si="1">(1.34*I2*(G2/100))+(0.003*C2)</f>
        <v>16.179351999999998</v>
      </c>
      <c r="L2" s="2"/>
      <c r="M2" s="2"/>
      <c r="N2">
        <f t="shared" ref="N2:N14" si="2">(J2-K2)*0.02</f>
        <v>7.3323600000000017E-2</v>
      </c>
    </row>
    <row r="3" spans="1:14" x14ac:dyDescent="0.3">
      <c r="A3" s="3" t="s">
        <v>15</v>
      </c>
      <c r="B3" s="2">
        <v>647.20000000000005</v>
      </c>
      <c r="C3" s="2">
        <v>352.1</v>
      </c>
      <c r="D3" s="2">
        <v>22.7</v>
      </c>
      <c r="E3" s="2">
        <v>43.1</v>
      </c>
      <c r="F3" s="2">
        <v>99.8</v>
      </c>
      <c r="G3" s="2">
        <v>99.7</v>
      </c>
      <c r="H3" s="2">
        <v>17.2</v>
      </c>
      <c r="I3" s="2">
        <v>17.399999999999999</v>
      </c>
      <c r="J3" s="2">
        <f t="shared" si="0"/>
        <v>24.943504000000004</v>
      </c>
      <c r="K3" s="2">
        <f t="shared" si="1"/>
        <v>24.302351999999999</v>
      </c>
      <c r="L3" s="2"/>
      <c r="M3" s="2"/>
      <c r="N3">
        <f t="shared" si="2"/>
        <v>1.2823040000000105E-2</v>
      </c>
    </row>
    <row r="4" spans="1:14" x14ac:dyDescent="0.3">
      <c r="A4" s="3" t="s">
        <v>16</v>
      </c>
      <c r="B4" s="2">
        <v>654.4</v>
      </c>
      <c r="C4" s="2">
        <v>461.1</v>
      </c>
      <c r="D4" s="2">
        <v>12.1</v>
      </c>
      <c r="E4" s="2">
        <v>23.7</v>
      </c>
      <c r="F4" s="2">
        <v>99.8</v>
      </c>
      <c r="G4" s="2">
        <v>99.8</v>
      </c>
      <c r="H4" s="2">
        <v>17.3</v>
      </c>
      <c r="I4" s="2">
        <v>17</v>
      </c>
      <c r="J4" s="2">
        <f t="shared" si="0"/>
        <v>25.098836000000002</v>
      </c>
      <c r="K4" s="2">
        <f t="shared" si="1"/>
        <v>24.117740000000005</v>
      </c>
      <c r="L4" s="2"/>
      <c r="M4" s="2"/>
      <c r="N4">
        <f t="shared" si="2"/>
        <v>1.9621919999999946E-2</v>
      </c>
    </row>
    <row r="5" spans="1:14" x14ac:dyDescent="0.3">
      <c r="A5" s="3" t="s">
        <v>17</v>
      </c>
      <c r="B5" s="2">
        <v>636.6</v>
      </c>
      <c r="C5" s="2">
        <v>489.2</v>
      </c>
      <c r="D5" s="2">
        <v>9.6</v>
      </c>
      <c r="E5" s="2">
        <v>14.2</v>
      </c>
      <c r="F5" s="2">
        <v>99.8</v>
      </c>
      <c r="G5" s="2">
        <v>99.8</v>
      </c>
      <c r="H5" s="2">
        <v>17</v>
      </c>
      <c r="I5" s="2">
        <v>17.3</v>
      </c>
      <c r="J5" s="2">
        <f t="shared" si="0"/>
        <v>24.644240000000003</v>
      </c>
      <c r="K5" s="2">
        <f t="shared" si="1"/>
        <v>24.603236000000003</v>
      </c>
      <c r="L5" s="2"/>
      <c r="M5" s="2"/>
      <c r="N5">
        <f t="shared" si="2"/>
        <v>8.2008000000001859E-4</v>
      </c>
    </row>
    <row r="6" spans="1:14" x14ac:dyDescent="0.3">
      <c r="A6" s="2">
        <v>1</v>
      </c>
      <c r="B6" s="2">
        <v>576</v>
      </c>
      <c r="C6" s="2">
        <v>494.3</v>
      </c>
      <c r="D6" s="2">
        <v>7.4</v>
      </c>
      <c r="E6" s="2">
        <v>10.3</v>
      </c>
      <c r="F6" s="2">
        <v>99.8</v>
      </c>
      <c r="G6" s="2">
        <v>99.7</v>
      </c>
      <c r="H6" s="2">
        <v>17.100000000000001</v>
      </c>
      <c r="I6" s="2">
        <v>16.3</v>
      </c>
      <c r="J6" s="2">
        <f t="shared" si="0"/>
        <v>24.596172000000006</v>
      </c>
      <c r="K6" s="2">
        <f t="shared" si="1"/>
        <v>23.259374000000005</v>
      </c>
      <c r="L6" s="2"/>
      <c r="M6" s="2"/>
      <c r="N6">
        <f t="shared" si="2"/>
        <v>2.6735960000000034E-2</v>
      </c>
    </row>
    <row r="7" spans="1:14" x14ac:dyDescent="0.3">
      <c r="A7" s="2">
        <v>2</v>
      </c>
      <c r="B7" s="2">
        <v>651.29999999999995</v>
      </c>
      <c r="C7" s="2">
        <v>527.5</v>
      </c>
      <c r="D7" s="2">
        <v>5.7</v>
      </c>
      <c r="E7" s="2">
        <v>5.0999999999999996</v>
      </c>
      <c r="F7" s="2">
        <v>99.8</v>
      </c>
      <c r="G7" s="2">
        <v>99.8</v>
      </c>
      <c r="H7" s="2">
        <v>16.399999999999999</v>
      </c>
      <c r="I7" s="2">
        <v>17.3</v>
      </c>
      <c r="J7" s="2">
        <f t="shared" si="0"/>
        <v>23.885947999999999</v>
      </c>
      <c r="K7" s="2">
        <f t="shared" si="1"/>
        <v>24.718136000000001</v>
      </c>
      <c r="L7" s="2"/>
      <c r="M7" s="2"/>
      <c r="N7">
        <f t="shared" si="2"/>
        <v>-1.6643760000000042E-2</v>
      </c>
    </row>
    <row r="8" spans="1:14" x14ac:dyDescent="0.3">
      <c r="A8" s="2">
        <v>3</v>
      </c>
      <c r="B8" s="2">
        <v>646.1</v>
      </c>
      <c r="C8" s="2">
        <v>550.6</v>
      </c>
      <c r="D8" s="2">
        <v>5.8</v>
      </c>
      <c r="E8" s="2">
        <v>5.4</v>
      </c>
      <c r="F8" s="2">
        <v>99.8</v>
      </c>
      <c r="G8" s="2">
        <v>99.8</v>
      </c>
      <c r="H8" s="2">
        <v>16.899999999999999</v>
      </c>
      <c r="I8" s="2">
        <v>17.5</v>
      </c>
      <c r="J8" s="2">
        <f t="shared" si="0"/>
        <v>24.539008000000003</v>
      </c>
      <c r="K8" s="2">
        <f t="shared" si="1"/>
        <v>25.054900000000004</v>
      </c>
      <c r="L8" s="2"/>
      <c r="M8" s="2"/>
      <c r="N8">
        <f t="shared" si="2"/>
        <v>-1.0317840000000019E-2</v>
      </c>
    </row>
    <row r="9" spans="1:14" x14ac:dyDescent="0.3">
      <c r="A9" s="2">
        <v>4</v>
      </c>
      <c r="B9" s="2" t="s">
        <v>18</v>
      </c>
      <c r="C9" s="2">
        <v>332.5</v>
      </c>
      <c r="D9" s="2" t="s">
        <v>19</v>
      </c>
      <c r="E9" s="2">
        <v>6.4</v>
      </c>
      <c r="F9" s="2">
        <v>99.8</v>
      </c>
      <c r="G9" s="2">
        <v>99.8</v>
      </c>
      <c r="H9" s="2">
        <v>17.3</v>
      </c>
      <c r="I9" s="2">
        <v>17</v>
      </c>
      <c r="J9" s="2" t="e">
        <f t="shared" si="0"/>
        <v>#VALUE!</v>
      </c>
      <c r="K9" s="2">
        <f t="shared" si="1"/>
        <v>23.731940000000002</v>
      </c>
      <c r="L9" s="2"/>
      <c r="M9" s="2"/>
      <c r="N9" t="e">
        <f t="shared" si="2"/>
        <v>#VALUE!</v>
      </c>
    </row>
    <row r="10" spans="1:14" x14ac:dyDescent="0.3">
      <c r="A10" s="2">
        <v>5</v>
      </c>
      <c r="B10" s="2">
        <v>610.20000000000005</v>
      </c>
      <c r="C10" s="2">
        <v>512.70000000000005</v>
      </c>
      <c r="D10" s="2">
        <v>5.9</v>
      </c>
      <c r="E10" s="2">
        <v>5.4</v>
      </c>
      <c r="F10" s="2">
        <v>99.8</v>
      </c>
      <c r="G10" s="2">
        <v>99.8</v>
      </c>
      <c r="H10" s="2">
        <v>17.600000000000001</v>
      </c>
      <c r="I10" s="2">
        <v>17.100000000000001</v>
      </c>
      <c r="J10" s="2">
        <f t="shared" si="0"/>
        <v>25.367432000000004</v>
      </c>
      <c r="K10" s="2">
        <f t="shared" si="1"/>
        <v>24.406272000000005</v>
      </c>
      <c r="L10" s="2"/>
      <c r="M10" s="2"/>
      <c r="N10">
        <f t="shared" si="2"/>
        <v>1.9223199999999992E-2</v>
      </c>
    </row>
    <row r="11" spans="1:14" x14ac:dyDescent="0.3">
      <c r="A11" s="2">
        <v>6</v>
      </c>
      <c r="B11" s="2">
        <v>673.7</v>
      </c>
      <c r="C11" s="2">
        <v>499.3</v>
      </c>
      <c r="D11" s="2">
        <v>5.4</v>
      </c>
      <c r="E11" s="2">
        <v>6.1</v>
      </c>
      <c r="F11" s="2">
        <v>99.8</v>
      </c>
      <c r="G11" s="2">
        <v>99.8</v>
      </c>
      <c r="H11" s="2">
        <v>17.8</v>
      </c>
      <c r="I11" s="2">
        <v>17.399999999999999</v>
      </c>
      <c r="J11" s="2">
        <f t="shared" si="0"/>
        <v>25.825396000000005</v>
      </c>
      <c r="K11" s="2">
        <f t="shared" si="1"/>
        <v>24.767268000000001</v>
      </c>
      <c r="L11" s="2"/>
      <c r="M11" s="2"/>
      <c r="N11">
        <f t="shared" si="2"/>
        <v>2.116256000000007E-2</v>
      </c>
    </row>
    <row r="12" spans="1:14" x14ac:dyDescent="0.3">
      <c r="A12" s="2">
        <v>7</v>
      </c>
      <c r="B12" s="2" t="s">
        <v>18</v>
      </c>
      <c r="C12" s="2">
        <v>481</v>
      </c>
      <c r="D12" s="2" t="s">
        <v>19</v>
      </c>
      <c r="E12" s="2">
        <v>5.5</v>
      </c>
      <c r="F12" s="2">
        <v>99.9</v>
      </c>
      <c r="G12" s="2">
        <v>99.8</v>
      </c>
      <c r="H12" s="2">
        <v>17.899999999999999</v>
      </c>
      <c r="I12" s="2">
        <v>18</v>
      </c>
      <c r="J12" s="2" t="e">
        <f t="shared" si="0"/>
        <v>#VALUE!</v>
      </c>
      <c r="K12" s="2">
        <f t="shared" si="1"/>
        <v>25.514760000000003</v>
      </c>
      <c r="L12" s="2"/>
      <c r="M12" s="2"/>
      <c r="N12" t="e">
        <f t="shared" si="2"/>
        <v>#VALUE!</v>
      </c>
    </row>
    <row r="13" spans="1:14" x14ac:dyDescent="0.3">
      <c r="A13" s="2">
        <v>8</v>
      </c>
      <c r="B13" s="2">
        <v>662.1</v>
      </c>
      <c r="C13" s="2">
        <v>544.6</v>
      </c>
      <c r="D13" s="2">
        <v>5.8</v>
      </c>
      <c r="E13" s="2">
        <v>5</v>
      </c>
      <c r="F13" s="2">
        <v>99.8</v>
      </c>
      <c r="G13" s="2">
        <v>99.9</v>
      </c>
      <c r="H13" s="2">
        <v>17.399999999999999</v>
      </c>
      <c r="I13" s="2">
        <v>17.399999999999999</v>
      </c>
      <c r="J13" s="2">
        <f t="shared" si="0"/>
        <v>25.255668</v>
      </c>
      <c r="K13" s="2">
        <f t="shared" si="1"/>
        <v>24.926484000000002</v>
      </c>
      <c r="L13" s="2"/>
      <c r="M13" s="2"/>
      <c r="N13">
        <f t="shared" si="2"/>
        <v>6.583679999999959E-3</v>
      </c>
    </row>
    <row r="14" spans="1:14" x14ac:dyDescent="0.3">
      <c r="A14" s="2">
        <v>24</v>
      </c>
      <c r="B14" s="2">
        <v>591</v>
      </c>
      <c r="C14" s="2">
        <v>399.4</v>
      </c>
      <c r="D14" s="2">
        <v>6.8</v>
      </c>
      <c r="E14" s="2">
        <v>7.1</v>
      </c>
      <c r="F14" s="2">
        <v>99.9</v>
      </c>
      <c r="G14" s="2">
        <v>99.8</v>
      </c>
      <c r="H14" s="2">
        <v>17.7</v>
      </c>
      <c r="I14" s="2">
        <v>17.5</v>
      </c>
      <c r="J14" s="2">
        <f t="shared" si="0"/>
        <v>25.467282000000001</v>
      </c>
      <c r="K14" s="2">
        <f t="shared" si="1"/>
        <v>24.601300000000002</v>
      </c>
      <c r="L14" s="2"/>
      <c r="M14" s="2"/>
      <c r="N14">
        <f t="shared" si="2"/>
        <v>1.731963999999998E-2</v>
      </c>
    </row>
    <row r="15" spans="1:14" x14ac:dyDescent="0.3">
      <c r="A15" s="2"/>
      <c r="B15" s="2"/>
      <c r="C15" s="2"/>
      <c r="D15" s="2"/>
      <c r="E15" s="2" t="s">
        <v>20</v>
      </c>
      <c r="F15" s="2"/>
      <c r="G15" s="2"/>
      <c r="H15" s="2"/>
      <c r="I15" s="2"/>
      <c r="J15" s="2"/>
      <c r="K15" s="2"/>
      <c r="L15" s="2"/>
      <c r="M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6ABB-287C-46B5-8639-03099D373029}">
  <dimension ref="A1:N17"/>
  <sheetViews>
    <sheetView workbookViewId="0">
      <selection activeCell="N1" sqref="N1"/>
    </sheetView>
  </sheetViews>
  <sheetFormatPr defaultRowHeight="14.4" x14ac:dyDescent="0.3"/>
  <cols>
    <col min="10" max="11" width="9.44140625" bestFit="1" customWidth="1"/>
  </cols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91.2</v>
      </c>
      <c r="C2" s="2">
        <v>50.4</v>
      </c>
      <c r="D2" s="2">
        <v>80.7</v>
      </c>
      <c r="E2" s="2">
        <v>86.9</v>
      </c>
      <c r="F2" s="2">
        <v>85.1</v>
      </c>
      <c r="G2" s="2">
        <v>50.8</v>
      </c>
      <c r="H2" s="2">
        <v>12.4</v>
      </c>
      <c r="I2" s="2">
        <v>12</v>
      </c>
      <c r="J2" s="2">
        <f t="shared" ref="J2:K14" si="0">(1.34*H2*(F2/100))+(0.003*B2)</f>
        <v>14.413816000000002</v>
      </c>
      <c r="K2" s="2">
        <f t="shared" si="0"/>
        <v>8.319840000000001</v>
      </c>
      <c r="L2" s="2"/>
      <c r="M2" s="2"/>
      <c r="N2">
        <f t="shared" ref="N2:N14" si="1">(J2-K2)*0.02</f>
        <v>0.12187952000000003</v>
      </c>
    </row>
    <row r="3" spans="1:14" x14ac:dyDescent="0.3">
      <c r="A3" s="3" t="s">
        <v>15</v>
      </c>
      <c r="B3" s="2">
        <v>555.9</v>
      </c>
      <c r="C3" s="2">
        <v>229</v>
      </c>
      <c r="D3" s="2">
        <v>12.5</v>
      </c>
      <c r="E3" s="2">
        <v>26.5</v>
      </c>
      <c r="F3" s="2">
        <v>99.7</v>
      </c>
      <c r="G3" s="2">
        <v>99</v>
      </c>
      <c r="H3" s="2">
        <v>12</v>
      </c>
      <c r="I3" s="2">
        <v>11.9</v>
      </c>
      <c r="J3" s="2">
        <f t="shared" si="0"/>
        <v>17.699460000000002</v>
      </c>
      <c r="K3" s="2">
        <f t="shared" si="0"/>
        <v>16.473540000000003</v>
      </c>
      <c r="L3" s="2"/>
      <c r="M3" s="2"/>
      <c r="N3">
        <f t="shared" si="1"/>
        <v>2.4518399999999971E-2</v>
      </c>
    </row>
    <row r="4" spans="1:14" x14ac:dyDescent="0.3">
      <c r="A4" s="3" t="s">
        <v>16</v>
      </c>
      <c r="B4" s="2">
        <v>562</v>
      </c>
      <c r="C4" s="2">
        <v>194.2</v>
      </c>
      <c r="D4" s="2">
        <v>8.6</v>
      </c>
      <c r="E4" s="2">
        <v>21.2</v>
      </c>
      <c r="F4" s="2">
        <v>99.7</v>
      </c>
      <c r="G4" s="2">
        <v>98.8</v>
      </c>
      <c r="H4" s="2">
        <v>11.9</v>
      </c>
      <c r="I4" s="2">
        <v>11.9</v>
      </c>
      <c r="J4" s="2">
        <f t="shared" si="0"/>
        <v>17.584161999999999</v>
      </c>
      <c r="K4" s="2">
        <f t="shared" si="0"/>
        <v>16.337248000000002</v>
      </c>
      <c r="L4" s="2"/>
      <c r="M4" s="2"/>
      <c r="N4">
        <f t="shared" si="1"/>
        <v>2.4938279999999934E-2</v>
      </c>
    </row>
    <row r="5" spans="1:14" x14ac:dyDescent="0.3">
      <c r="A5" s="3" t="s">
        <v>17</v>
      </c>
      <c r="B5" s="2">
        <v>617.79999999999995</v>
      </c>
      <c r="C5" s="2">
        <v>265</v>
      </c>
      <c r="D5" s="2">
        <v>6.8</v>
      </c>
      <c r="E5" s="2">
        <v>13.3</v>
      </c>
      <c r="F5" s="2">
        <v>99.7</v>
      </c>
      <c r="G5" s="2">
        <v>99.5</v>
      </c>
      <c r="H5" s="2">
        <v>11.9</v>
      </c>
      <c r="I5" s="2">
        <v>13.3</v>
      </c>
      <c r="J5" s="2">
        <f t="shared" si="0"/>
        <v>17.751562</v>
      </c>
      <c r="K5" s="2">
        <f t="shared" si="0"/>
        <v>18.527890000000003</v>
      </c>
      <c r="L5" s="2"/>
      <c r="M5" s="2"/>
      <c r="N5">
        <f t="shared" si="1"/>
        <v>-1.5526560000000061E-2</v>
      </c>
    </row>
    <row r="6" spans="1:14" x14ac:dyDescent="0.3">
      <c r="A6" s="2">
        <v>1</v>
      </c>
      <c r="B6" s="2">
        <v>593.5</v>
      </c>
      <c r="C6" s="2">
        <v>231.2</v>
      </c>
      <c r="D6" s="2">
        <v>6.5</v>
      </c>
      <c r="E6" s="2">
        <v>13.5</v>
      </c>
      <c r="F6" s="2">
        <v>99.7</v>
      </c>
      <c r="G6" s="2">
        <v>99.5</v>
      </c>
      <c r="H6" s="2">
        <v>11.6</v>
      </c>
      <c r="I6" s="2">
        <v>11.8</v>
      </c>
      <c r="J6" s="2">
        <f t="shared" si="0"/>
        <v>17.277867999999998</v>
      </c>
      <c r="K6" s="2">
        <f t="shared" si="0"/>
        <v>16.426540000000003</v>
      </c>
      <c r="L6" s="2"/>
      <c r="M6" s="2"/>
      <c r="N6">
        <f t="shared" si="1"/>
        <v>1.7026559999999906E-2</v>
      </c>
    </row>
    <row r="7" spans="1:14" x14ac:dyDescent="0.3">
      <c r="A7" s="2">
        <v>2</v>
      </c>
      <c r="B7" s="2">
        <v>575.1</v>
      </c>
      <c r="C7" s="2">
        <v>371.5</v>
      </c>
      <c r="D7" s="2">
        <v>5.0999999999999996</v>
      </c>
      <c r="E7" s="2">
        <v>7.2</v>
      </c>
      <c r="F7" s="2">
        <v>99.7</v>
      </c>
      <c r="G7" s="2">
        <v>99.6</v>
      </c>
      <c r="H7" s="2">
        <v>11.6</v>
      </c>
      <c r="I7" s="2">
        <v>12</v>
      </c>
      <c r="J7" s="2">
        <f t="shared" si="0"/>
        <v>17.222667999999999</v>
      </c>
      <c r="K7" s="2">
        <f t="shared" si="0"/>
        <v>17.130180000000003</v>
      </c>
      <c r="L7" s="2"/>
      <c r="M7" s="2"/>
      <c r="N7">
        <f t="shared" si="1"/>
        <v>1.8497599999999182E-3</v>
      </c>
    </row>
    <row r="8" spans="1:14" x14ac:dyDescent="0.3">
      <c r="A8" s="2">
        <v>3</v>
      </c>
      <c r="B8" s="2">
        <v>648.9</v>
      </c>
      <c r="C8" s="2">
        <v>378.4</v>
      </c>
      <c r="D8" s="2">
        <v>5.6</v>
      </c>
      <c r="E8" s="2">
        <v>7.7</v>
      </c>
      <c r="F8" s="2">
        <v>99.7</v>
      </c>
      <c r="G8" s="2">
        <v>99.9</v>
      </c>
      <c r="H8" s="2">
        <v>12</v>
      </c>
      <c r="I8" s="2">
        <v>12.1</v>
      </c>
      <c r="J8" s="2">
        <f t="shared" si="0"/>
        <v>17.978460000000002</v>
      </c>
      <c r="K8" s="2">
        <f t="shared" si="0"/>
        <v>17.332986000000005</v>
      </c>
      <c r="L8" s="2"/>
      <c r="M8" s="2"/>
      <c r="N8">
        <f t="shared" si="1"/>
        <v>1.2909479999999932E-2</v>
      </c>
    </row>
    <row r="9" spans="1:14" x14ac:dyDescent="0.3">
      <c r="A9" s="2">
        <v>4</v>
      </c>
      <c r="B9" s="2">
        <v>504.8</v>
      </c>
      <c r="C9" s="2">
        <v>311.89999999999998</v>
      </c>
      <c r="D9" s="2">
        <v>6</v>
      </c>
      <c r="E9" s="2">
        <v>8.4</v>
      </c>
      <c r="F9" s="2">
        <v>99.9</v>
      </c>
      <c r="G9" s="2">
        <v>99.8</v>
      </c>
      <c r="H9" s="2">
        <v>11.9</v>
      </c>
      <c r="I9" s="2">
        <v>12</v>
      </c>
      <c r="J9" s="2">
        <f t="shared" si="0"/>
        <v>17.444454000000004</v>
      </c>
      <c r="K9" s="2">
        <f t="shared" si="0"/>
        <v>16.983540000000001</v>
      </c>
      <c r="L9" s="2"/>
      <c r="M9" s="2"/>
      <c r="N9">
        <f t="shared" si="1"/>
        <v>9.2182800000000491E-3</v>
      </c>
    </row>
    <row r="10" spans="1:14" x14ac:dyDescent="0.3">
      <c r="A10" s="2">
        <v>5</v>
      </c>
      <c r="B10" s="2">
        <v>636.5</v>
      </c>
      <c r="C10" s="2">
        <v>369.9</v>
      </c>
      <c r="D10" s="2">
        <v>5.5</v>
      </c>
      <c r="E10" s="2">
        <v>7.7</v>
      </c>
      <c r="F10" s="2">
        <v>99.7</v>
      </c>
      <c r="G10" s="2">
        <v>99.7</v>
      </c>
      <c r="H10" s="2">
        <v>12.1</v>
      </c>
      <c r="I10" s="2">
        <v>11.9</v>
      </c>
      <c r="J10" s="2">
        <f t="shared" si="0"/>
        <v>18.074858000000003</v>
      </c>
      <c r="K10" s="2">
        <f t="shared" si="0"/>
        <v>17.007861999999999</v>
      </c>
      <c r="L10" s="2"/>
      <c r="M10" s="2"/>
      <c r="N10">
        <f t="shared" si="1"/>
        <v>2.1339920000000064E-2</v>
      </c>
    </row>
    <row r="11" spans="1:14" x14ac:dyDescent="0.3">
      <c r="A11" s="2">
        <v>6</v>
      </c>
      <c r="B11" s="2">
        <v>609</v>
      </c>
      <c r="C11" s="2">
        <v>471.9</v>
      </c>
      <c r="D11" s="2">
        <v>5.3</v>
      </c>
      <c r="E11" s="2">
        <v>5.7</v>
      </c>
      <c r="F11" s="2">
        <v>99.8</v>
      </c>
      <c r="G11" s="2">
        <v>100</v>
      </c>
      <c r="H11" s="2">
        <v>12.5</v>
      </c>
      <c r="I11" s="2">
        <v>12.5</v>
      </c>
      <c r="J11" s="2">
        <f t="shared" si="0"/>
        <v>18.543500000000002</v>
      </c>
      <c r="K11" s="2">
        <f t="shared" si="0"/>
        <v>18.165700000000001</v>
      </c>
      <c r="L11" s="2"/>
      <c r="M11" s="2"/>
      <c r="N11">
        <f t="shared" si="1"/>
        <v>7.5560000000000115E-3</v>
      </c>
    </row>
    <row r="12" spans="1:14" x14ac:dyDescent="0.3">
      <c r="A12" s="2">
        <v>7</v>
      </c>
      <c r="B12" s="2">
        <v>687</v>
      </c>
      <c r="C12" s="2">
        <v>384</v>
      </c>
      <c r="D12" s="2">
        <v>6.4</v>
      </c>
      <c r="E12" s="2">
        <v>6.8</v>
      </c>
      <c r="F12" s="2">
        <v>99.7</v>
      </c>
      <c r="G12" s="2">
        <v>99.9</v>
      </c>
      <c r="H12" s="2">
        <v>12.2</v>
      </c>
      <c r="I12" s="2">
        <v>12</v>
      </c>
      <c r="J12" s="2">
        <f t="shared" si="0"/>
        <v>18.359956</v>
      </c>
      <c r="K12" s="2">
        <f t="shared" si="0"/>
        <v>17.215920000000004</v>
      </c>
      <c r="L12" s="2"/>
      <c r="M12" s="2"/>
      <c r="N12">
        <f t="shared" si="1"/>
        <v>2.2880719999999927E-2</v>
      </c>
    </row>
    <row r="13" spans="1:14" x14ac:dyDescent="0.3">
      <c r="A13" s="2">
        <v>8</v>
      </c>
      <c r="B13" s="2">
        <v>612.9</v>
      </c>
      <c r="C13" s="2">
        <v>433.6</v>
      </c>
      <c r="D13" s="2">
        <v>5.2</v>
      </c>
      <c r="E13" s="2">
        <v>5.9</v>
      </c>
      <c r="F13" s="2">
        <v>100</v>
      </c>
      <c r="G13" s="2">
        <v>99.9</v>
      </c>
      <c r="H13" s="2">
        <v>11.8</v>
      </c>
      <c r="I13" s="2">
        <v>11.9</v>
      </c>
      <c r="J13" s="2">
        <f t="shared" si="0"/>
        <v>17.650700000000001</v>
      </c>
      <c r="K13" s="2">
        <f t="shared" si="0"/>
        <v>17.230854000000004</v>
      </c>
      <c r="L13" s="2"/>
      <c r="M13" s="2"/>
      <c r="N13">
        <f t="shared" si="1"/>
        <v>8.3969199999999241E-3</v>
      </c>
    </row>
    <row r="14" spans="1:14" x14ac:dyDescent="0.3">
      <c r="A14" s="2">
        <v>24</v>
      </c>
      <c r="B14" s="2">
        <v>572.9</v>
      </c>
      <c r="C14" s="2">
        <v>438.4</v>
      </c>
      <c r="D14" s="2">
        <v>6.7</v>
      </c>
      <c r="E14" s="2">
        <v>7.1</v>
      </c>
      <c r="F14" s="2">
        <v>99.7</v>
      </c>
      <c r="G14" s="2">
        <v>99.7</v>
      </c>
      <c r="H14" s="2">
        <v>12.6</v>
      </c>
      <c r="I14" s="2">
        <v>13.2</v>
      </c>
      <c r="J14" s="2">
        <f t="shared" si="0"/>
        <v>18.552047999999999</v>
      </c>
      <c r="K14" s="2">
        <f t="shared" si="0"/>
        <v>18.950136000000001</v>
      </c>
      <c r="L14" s="2"/>
      <c r="M14" s="2"/>
      <c r="N14">
        <f t="shared" si="1"/>
        <v>-7.961760000000026E-3</v>
      </c>
    </row>
    <row r="15" spans="1:14" x14ac:dyDescent="0.3">
      <c r="A15" s="2"/>
      <c r="B15" s="2"/>
      <c r="C15" s="2"/>
      <c r="D15" s="2"/>
      <c r="E15" s="2" t="s">
        <v>20</v>
      </c>
      <c r="F15" s="2"/>
      <c r="G15" s="2"/>
      <c r="H15" s="2"/>
      <c r="I15" s="2"/>
      <c r="J15" s="2"/>
      <c r="K15" s="2"/>
      <c r="L15" s="2"/>
      <c r="M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B772C-6A11-4E1E-92C5-6258BFE47EDC}">
  <dimension ref="A1:N17"/>
  <sheetViews>
    <sheetView workbookViewId="0">
      <selection activeCell="N1" sqref="N1"/>
    </sheetView>
  </sheetViews>
  <sheetFormatPr defaultRowHeight="14.4" x14ac:dyDescent="0.3"/>
  <cols>
    <col min="10" max="11" width="9.44140625" bestFit="1" customWidth="1"/>
  </cols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131.4</v>
      </c>
      <c r="C2" s="2">
        <v>56.6</v>
      </c>
      <c r="D2" s="2">
        <v>88.9</v>
      </c>
      <c r="E2" s="2">
        <v>99.1</v>
      </c>
      <c r="F2" s="2">
        <v>94.7</v>
      </c>
      <c r="G2" s="2">
        <v>52.6</v>
      </c>
      <c r="H2" s="2">
        <v>11.9</v>
      </c>
      <c r="I2" s="2">
        <v>12.6</v>
      </c>
      <c r="J2" s="2">
        <f t="shared" ref="J2:K14" si="0">(1.34*H2*(F2/100))+(0.003*B2)</f>
        <v>15.495062000000003</v>
      </c>
      <c r="K2" s="2">
        <f t="shared" si="0"/>
        <v>9.0507840000000002</v>
      </c>
      <c r="L2" s="2"/>
      <c r="M2" s="2"/>
      <c r="N2">
        <f t="shared" ref="N2:N14" si="1">(J2-K2)*0.02</f>
        <v>0.12888556000000004</v>
      </c>
    </row>
    <row r="3" spans="1:14" x14ac:dyDescent="0.3">
      <c r="A3" s="3" t="s">
        <v>15</v>
      </c>
      <c r="B3" s="2">
        <v>656.8</v>
      </c>
      <c r="C3" s="2">
        <v>72.599999999999994</v>
      </c>
      <c r="D3" s="2">
        <v>29.9</v>
      </c>
      <c r="E3" s="2">
        <v>87.6</v>
      </c>
      <c r="F3" s="2">
        <v>99.7</v>
      </c>
      <c r="G3" s="2">
        <v>71.3</v>
      </c>
      <c r="H3" s="2">
        <v>12</v>
      </c>
      <c r="I3" s="2">
        <v>12.5</v>
      </c>
      <c r="J3" s="2">
        <f t="shared" si="0"/>
        <v>18.002160000000003</v>
      </c>
      <c r="K3" s="2">
        <f t="shared" si="0"/>
        <v>12.160550000000001</v>
      </c>
      <c r="L3" s="2"/>
      <c r="M3" s="2"/>
      <c r="N3">
        <f t="shared" si="1"/>
        <v>0.11683220000000005</v>
      </c>
    </row>
    <row r="4" spans="1:14" x14ac:dyDescent="0.3">
      <c r="A4" s="3" t="s">
        <v>16</v>
      </c>
      <c r="B4" s="2">
        <v>566.70000000000005</v>
      </c>
      <c r="C4" s="2">
        <v>328.7</v>
      </c>
      <c r="D4" s="2">
        <v>16.3</v>
      </c>
      <c r="E4" s="2">
        <v>34.5</v>
      </c>
      <c r="F4" s="2">
        <v>99.7</v>
      </c>
      <c r="G4" s="2">
        <v>99.7</v>
      </c>
      <c r="H4" s="2">
        <v>12.2</v>
      </c>
      <c r="I4" s="2">
        <v>13.1</v>
      </c>
      <c r="J4" s="2">
        <f t="shared" si="0"/>
        <v>17.999056</v>
      </c>
      <c r="K4" s="2">
        <f t="shared" si="0"/>
        <v>18.487438000000001</v>
      </c>
      <c r="L4" s="2"/>
      <c r="M4" s="2"/>
      <c r="N4">
        <f t="shared" si="1"/>
        <v>-9.7676400000000288E-3</v>
      </c>
    </row>
    <row r="5" spans="1:14" x14ac:dyDescent="0.3">
      <c r="A5" s="3" t="s">
        <v>17</v>
      </c>
      <c r="B5" s="2">
        <v>599.29999999999995</v>
      </c>
      <c r="C5" s="2">
        <v>404.7</v>
      </c>
      <c r="D5" s="2">
        <v>14.3</v>
      </c>
      <c r="E5" s="2">
        <v>22.9</v>
      </c>
      <c r="F5" s="2">
        <v>99.7</v>
      </c>
      <c r="G5" s="2">
        <v>99.7</v>
      </c>
      <c r="H5" s="2">
        <v>13</v>
      </c>
      <c r="I5" s="2">
        <v>14.2</v>
      </c>
      <c r="J5" s="2">
        <f t="shared" si="0"/>
        <v>19.16564</v>
      </c>
      <c r="K5" s="2">
        <f t="shared" si="0"/>
        <v>20.185015999999997</v>
      </c>
      <c r="L5" s="2"/>
      <c r="M5" s="2"/>
      <c r="N5">
        <f t="shared" si="1"/>
        <v>-2.0387519999999954E-2</v>
      </c>
    </row>
    <row r="6" spans="1:14" x14ac:dyDescent="0.3">
      <c r="A6" s="2">
        <v>1</v>
      </c>
      <c r="B6" s="2">
        <v>551.6</v>
      </c>
      <c r="C6" s="2">
        <v>441.9</v>
      </c>
      <c r="D6" s="2">
        <v>8.6999999999999993</v>
      </c>
      <c r="E6" s="2">
        <v>14.1</v>
      </c>
      <c r="F6" s="2">
        <v>99.7</v>
      </c>
      <c r="G6" s="2">
        <v>99.7</v>
      </c>
      <c r="H6" s="2">
        <v>12.6</v>
      </c>
      <c r="I6" s="2">
        <v>13.1</v>
      </c>
      <c r="J6" s="2">
        <f t="shared" si="0"/>
        <v>18.488148000000002</v>
      </c>
      <c r="K6" s="2">
        <f t="shared" si="0"/>
        <v>18.827038000000002</v>
      </c>
      <c r="L6" s="2"/>
      <c r="M6" s="2"/>
      <c r="N6">
        <f t="shared" si="1"/>
        <v>-6.7777999999999849E-3</v>
      </c>
    </row>
    <row r="7" spans="1:14" x14ac:dyDescent="0.3">
      <c r="A7" s="2">
        <v>2</v>
      </c>
      <c r="B7" s="2">
        <v>614.1</v>
      </c>
      <c r="C7" s="2">
        <v>530.4</v>
      </c>
      <c r="D7" s="2">
        <v>5.7</v>
      </c>
      <c r="E7" s="2">
        <v>6.5</v>
      </c>
      <c r="F7" s="2">
        <v>99.7</v>
      </c>
      <c r="G7" s="2">
        <v>99.7</v>
      </c>
      <c r="H7" s="2">
        <v>13.2</v>
      </c>
      <c r="I7" s="2">
        <v>14.5</v>
      </c>
      <c r="J7" s="2">
        <f t="shared" si="0"/>
        <v>19.477236000000001</v>
      </c>
      <c r="K7" s="2">
        <f t="shared" si="0"/>
        <v>20.962910000000001</v>
      </c>
      <c r="L7" s="2"/>
      <c r="M7" s="2"/>
      <c r="N7">
        <f t="shared" si="1"/>
        <v>-2.971347999999999E-2</v>
      </c>
    </row>
    <row r="8" spans="1:14" x14ac:dyDescent="0.3">
      <c r="A8" s="2">
        <v>3</v>
      </c>
      <c r="B8" s="2">
        <v>671</v>
      </c>
      <c r="C8" s="2">
        <v>601.70000000000005</v>
      </c>
      <c r="D8" s="2">
        <v>5.7</v>
      </c>
      <c r="E8" s="2">
        <v>7</v>
      </c>
      <c r="F8" s="2">
        <v>99.8</v>
      </c>
      <c r="G8" s="2">
        <v>99.8</v>
      </c>
      <c r="H8" s="2">
        <v>14.7</v>
      </c>
      <c r="I8" s="2">
        <v>15.7</v>
      </c>
      <c r="J8" s="2">
        <f t="shared" si="0"/>
        <v>21.671604000000002</v>
      </c>
      <c r="K8" s="2">
        <f t="shared" si="0"/>
        <v>22.801023999999998</v>
      </c>
      <c r="L8" s="2"/>
      <c r="M8" s="2"/>
      <c r="N8">
        <f t="shared" si="1"/>
        <v>-2.2588399999999922E-2</v>
      </c>
    </row>
    <row r="9" spans="1:14" x14ac:dyDescent="0.3">
      <c r="A9" s="2">
        <v>4</v>
      </c>
      <c r="B9" s="2">
        <v>571.5</v>
      </c>
      <c r="C9" s="2">
        <v>568.70000000000005</v>
      </c>
      <c r="D9" s="2">
        <v>5.6</v>
      </c>
      <c r="E9" s="2">
        <v>5.8</v>
      </c>
      <c r="F9" s="2">
        <v>99.8</v>
      </c>
      <c r="G9" s="2">
        <v>99.8</v>
      </c>
      <c r="H9" s="2">
        <v>15.5</v>
      </c>
      <c r="I9" s="2">
        <v>16.5</v>
      </c>
      <c r="J9" s="2">
        <f t="shared" si="0"/>
        <v>22.442959999999999</v>
      </c>
      <c r="K9" s="2">
        <f t="shared" si="0"/>
        <v>23.771880000000003</v>
      </c>
      <c r="L9" s="2"/>
      <c r="M9" s="2"/>
      <c r="N9">
        <f t="shared" si="1"/>
        <v>-2.6578400000000075E-2</v>
      </c>
    </row>
    <row r="10" spans="1:14" x14ac:dyDescent="0.3">
      <c r="A10" s="2">
        <v>5</v>
      </c>
      <c r="B10" s="2">
        <v>671.5</v>
      </c>
      <c r="C10" s="2">
        <v>571</v>
      </c>
      <c r="D10" s="2">
        <v>5.4</v>
      </c>
      <c r="E10" s="2">
        <v>6.1</v>
      </c>
      <c r="F10" s="2">
        <v>99.9</v>
      </c>
      <c r="G10" s="2">
        <v>99.8</v>
      </c>
      <c r="H10" s="2">
        <v>16.600000000000001</v>
      </c>
      <c r="I10" s="2">
        <v>17</v>
      </c>
      <c r="J10" s="2">
        <f t="shared" si="0"/>
        <v>24.236256000000004</v>
      </c>
      <c r="K10" s="2">
        <f t="shared" si="0"/>
        <v>24.447440000000004</v>
      </c>
      <c r="L10" s="2"/>
      <c r="M10" s="2"/>
      <c r="N10">
        <f t="shared" si="1"/>
        <v>-4.2236799999999875E-3</v>
      </c>
    </row>
    <row r="11" spans="1:14" x14ac:dyDescent="0.3">
      <c r="A11" s="2">
        <v>6</v>
      </c>
      <c r="B11" s="2">
        <v>619.4</v>
      </c>
      <c r="C11" s="2">
        <v>487.7</v>
      </c>
      <c r="D11" s="2">
        <v>6.3</v>
      </c>
      <c r="E11" s="2">
        <v>6.2</v>
      </c>
      <c r="F11" s="2">
        <v>99.8</v>
      </c>
      <c r="G11" s="2">
        <v>99.8</v>
      </c>
      <c r="H11" s="2">
        <v>15.7</v>
      </c>
      <c r="I11" s="2">
        <v>16.399999999999999</v>
      </c>
      <c r="J11" s="2">
        <f t="shared" si="0"/>
        <v>22.854123999999999</v>
      </c>
      <c r="K11" s="2">
        <f t="shared" si="0"/>
        <v>23.395147999999999</v>
      </c>
      <c r="L11" s="2"/>
      <c r="M11" s="2"/>
      <c r="N11">
        <f t="shared" si="1"/>
        <v>-1.0820480000000004E-2</v>
      </c>
    </row>
    <row r="12" spans="1:14" x14ac:dyDescent="0.3">
      <c r="A12" s="2">
        <v>7</v>
      </c>
      <c r="B12" s="2" t="s">
        <v>18</v>
      </c>
      <c r="C12" s="2">
        <v>496.4</v>
      </c>
      <c r="D12" s="2">
        <v>5.8</v>
      </c>
      <c r="E12" s="2">
        <v>6.2</v>
      </c>
      <c r="F12" s="2">
        <v>99.8</v>
      </c>
      <c r="G12" s="2">
        <v>99.9</v>
      </c>
      <c r="H12" s="2">
        <v>15.4</v>
      </c>
      <c r="I12" s="2">
        <v>16.8</v>
      </c>
      <c r="J12" s="2" t="e">
        <f t="shared" si="0"/>
        <v>#VALUE!</v>
      </c>
      <c r="K12" s="2">
        <f t="shared" si="0"/>
        <v>23.978688000000005</v>
      </c>
      <c r="L12" s="2"/>
      <c r="M12" s="2"/>
      <c r="N12" t="e">
        <f t="shared" si="1"/>
        <v>#VALUE!</v>
      </c>
    </row>
    <row r="13" spans="1:14" x14ac:dyDescent="0.3">
      <c r="A13" s="2">
        <v>8</v>
      </c>
      <c r="B13" s="2">
        <v>638.6</v>
      </c>
      <c r="C13" s="2">
        <v>587.4</v>
      </c>
      <c r="D13" s="2">
        <v>5.5</v>
      </c>
      <c r="E13" s="2">
        <v>5.7</v>
      </c>
      <c r="F13" s="2">
        <v>99.9</v>
      </c>
      <c r="G13" s="2">
        <v>99.9</v>
      </c>
      <c r="H13" s="2">
        <v>15.4</v>
      </c>
      <c r="I13" s="2">
        <v>16.7</v>
      </c>
      <c r="J13" s="2">
        <f t="shared" si="0"/>
        <v>22.531164000000008</v>
      </c>
      <c r="K13" s="2">
        <f t="shared" si="0"/>
        <v>24.117822000000004</v>
      </c>
      <c r="L13" s="2"/>
      <c r="M13" s="2"/>
      <c r="N13">
        <f t="shared" si="1"/>
        <v>-3.1733159999999927E-2</v>
      </c>
    </row>
    <row r="14" spans="1:14" x14ac:dyDescent="0.3">
      <c r="A14" s="2">
        <v>24</v>
      </c>
      <c r="B14" s="2">
        <v>589.79999999999995</v>
      </c>
      <c r="C14" s="2">
        <v>482.8</v>
      </c>
      <c r="D14" s="2">
        <v>5.9</v>
      </c>
      <c r="E14" s="2">
        <v>6.4</v>
      </c>
      <c r="F14" s="2">
        <v>99.9</v>
      </c>
      <c r="G14" s="2">
        <v>99.9</v>
      </c>
      <c r="H14" s="2">
        <v>16.5</v>
      </c>
      <c r="I14" s="2">
        <v>17.600000000000001</v>
      </c>
      <c r="J14" s="2">
        <f t="shared" si="0"/>
        <v>23.857290000000006</v>
      </c>
      <c r="K14" s="2">
        <f t="shared" si="0"/>
        <v>25.008816000000007</v>
      </c>
      <c r="L14" s="2"/>
      <c r="M14" s="2"/>
      <c r="N14">
        <f t="shared" si="1"/>
        <v>-2.3030520000000009E-2</v>
      </c>
    </row>
    <row r="15" spans="1:14" x14ac:dyDescent="0.3">
      <c r="A15" s="2"/>
      <c r="B15" s="2"/>
      <c r="C15" s="2"/>
      <c r="D15" s="2"/>
      <c r="E15" s="2" t="s">
        <v>20</v>
      </c>
      <c r="F15" s="2"/>
      <c r="G15" s="2"/>
      <c r="H15" s="2"/>
      <c r="I15" s="2"/>
      <c r="J15" s="2"/>
      <c r="K15" s="2"/>
      <c r="L15" s="2"/>
      <c r="M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B1450-C7C1-424C-987E-4E071653E654}">
  <dimension ref="A1:N17"/>
  <sheetViews>
    <sheetView workbookViewId="0">
      <selection activeCell="N1" sqref="N1"/>
    </sheetView>
  </sheetViews>
  <sheetFormatPr defaultRowHeight="14.4" x14ac:dyDescent="0.3"/>
  <cols>
    <col min="10" max="11" width="9.44140625" bestFit="1" customWidth="1"/>
  </cols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97.3</v>
      </c>
      <c r="C2" s="2">
        <v>62.8</v>
      </c>
      <c r="D2" s="2">
        <v>132</v>
      </c>
      <c r="E2" s="2">
        <v>146</v>
      </c>
      <c r="F2" s="2">
        <v>83.6</v>
      </c>
      <c r="G2" s="2">
        <v>60.4</v>
      </c>
      <c r="H2" s="2">
        <v>14.6</v>
      </c>
      <c r="I2" s="4">
        <v>14.5</v>
      </c>
      <c r="J2" s="2">
        <f t="shared" ref="J2:K14" si="0">(1.34*H2*(F2/100))+(0.003*B2)</f>
        <v>16.647403999999998</v>
      </c>
      <c r="K2" s="2">
        <f t="shared" si="0"/>
        <v>11.924119999999998</v>
      </c>
      <c r="L2" s="2"/>
      <c r="M2" s="2"/>
      <c r="N2">
        <f t="shared" ref="N2:N14" si="1">(J2-K2)*0.02</f>
        <v>9.4465679999999996E-2</v>
      </c>
    </row>
    <row r="3" spans="1:14" x14ac:dyDescent="0.3">
      <c r="A3" s="3" t="s">
        <v>15</v>
      </c>
      <c r="B3" s="2">
        <v>652.70000000000005</v>
      </c>
      <c r="C3" s="2">
        <v>89.8</v>
      </c>
      <c r="D3" s="2">
        <v>16.5</v>
      </c>
      <c r="E3" s="2">
        <v>101</v>
      </c>
      <c r="F3" s="2">
        <v>99.7</v>
      </c>
      <c r="G3" s="2">
        <v>81</v>
      </c>
      <c r="H3" s="2">
        <v>14.9</v>
      </c>
      <c r="I3" s="2">
        <v>14.4</v>
      </c>
      <c r="J3" s="2">
        <f t="shared" si="0"/>
        <v>21.864202000000002</v>
      </c>
      <c r="K3" s="2">
        <f t="shared" si="0"/>
        <v>15.899160000000002</v>
      </c>
      <c r="L3" s="2"/>
      <c r="M3" s="2"/>
      <c r="N3">
        <f t="shared" si="1"/>
        <v>0.11930084000000001</v>
      </c>
    </row>
    <row r="4" spans="1:14" x14ac:dyDescent="0.3">
      <c r="A4" s="3" t="s">
        <v>16</v>
      </c>
      <c r="B4" s="2" t="s">
        <v>18</v>
      </c>
      <c r="C4" s="2">
        <v>430.7</v>
      </c>
      <c r="D4" s="2">
        <v>7.2</v>
      </c>
      <c r="E4" s="2">
        <v>20.8</v>
      </c>
      <c r="F4" s="2">
        <v>99.7</v>
      </c>
      <c r="G4" s="2">
        <v>99.7</v>
      </c>
      <c r="H4" s="2">
        <v>15</v>
      </c>
      <c r="I4" s="2">
        <v>14.7</v>
      </c>
      <c r="J4" s="2" t="e">
        <f t="shared" si="0"/>
        <v>#VALUE!</v>
      </c>
      <c r="K4" s="2">
        <f t="shared" si="0"/>
        <v>20.931006</v>
      </c>
      <c r="L4" s="2"/>
      <c r="M4" s="2"/>
      <c r="N4" t="e">
        <f t="shared" si="1"/>
        <v>#VALUE!</v>
      </c>
    </row>
    <row r="5" spans="1:14" x14ac:dyDescent="0.3">
      <c r="A5" s="3" t="s">
        <v>17</v>
      </c>
      <c r="B5" s="2">
        <v>676</v>
      </c>
      <c r="C5" s="2">
        <v>565.1</v>
      </c>
      <c r="D5" s="2">
        <v>6.1</v>
      </c>
      <c r="E5" s="2">
        <v>7.6</v>
      </c>
      <c r="F5" s="2">
        <v>99.8</v>
      </c>
      <c r="G5" s="2">
        <v>99.7</v>
      </c>
      <c r="H5" s="2">
        <v>15</v>
      </c>
      <c r="I5" s="2">
        <v>14.7</v>
      </c>
      <c r="J5" s="2">
        <f t="shared" si="0"/>
        <v>22.087800000000001</v>
      </c>
      <c r="K5" s="2">
        <f t="shared" si="0"/>
        <v>21.334205999999998</v>
      </c>
      <c r="L5" s="2"/>
      <c r="M5" s="2"/>
      <c r="N5">
        <f t="shared" si="1"/>
        <v>1.5071880000000065E-2</v>
      </c>
    </row>
    <row r="6" spans="1:14" x14ac:dyDescent="0.3">
      <c r="A6" s="2">
        <v>1</v>
      </c>
      <c r="B6" s="2">
        <v>687.2</v>
      </c>
      <c r="C6" s="2">
        <v>541.20000000000005</v>
      </c>
      <c r="D6" s="2">
        <v>7.8</v>
      </c>
      <c r="E6" s="2">
        <v>7</v>
      </c>
      <c r="F6" s="2">
        <v>99.7</v>
      </c>
      <c r="G6" s="2">
        <v>99.8</v>
      </c>
      <c r="H6" s="2">
        <v>15</v>
      </c>
      <c r="I6" s="2">
        <v>14.9</v>
      </c>
      <c r="J6" s="2">
        <f t="shared" si="0"/>
        <v>22.101300000000002</v>
      </c>
      <c r="K6" s="2">
        <f t="shared" si="0"/>
        <v>21.549668</v>
      </c>
      <c r="L6" s="2"/>
      <c r="M6" s="2"/>
      <c r="N6">
        <f t="shared" si="1"/>
        <v>1.1032640000000029E-2</v>
      </c>
    </row>
    <row r="7" spans="1:14" x14ac:dyDescent="0.3">
      <c r="A7" s="2">
        <v>2</v>
      </c>
      <c r="B7" s="2">
        <v>506</v>
      </c>
      <c r="C7" s="2">
        <v>404</v>
      </c>
      <c r="D7" s="2">
        <v>7.3</v>
      </c>
      <c r="E7" s="2">
        <v>7</v>
      </c>
      <c r="F7" s="2">
        <v>99.7</v>
      </c>
      <c r="G7" s="2">
        <v>99.7</v>
      </c>
      <c r="H7" s="2">
        <v>14.7</v>
      </c>
      <c r="I7" s="2">
        <v>15</v>
      </c>
      <c r="J7" s="2">
        <f t="shared" si="0"/>
        <v>21.156905999999999</v>
      </c>
      <c r="K7" s="2">
        <f t="shared" si="0"/>
        <v>21.2517</v>
      </c>
      <c r="L7" s="2"/>
      <c r="M7" s="2"/>
      <c r="N7">
        <f t="shared" si="1"/>
        <v>-1.8958800000000054E-3</v>
      </c>
    </row>
    <row r="8" spans="1:14" x14ac:dyDescent="0.3">
      <c r="A8" s="2">
        <v>3</v>
      </c>
      <c r="B8" s="2">
        <v>632.6</v>
      </c>
      <c r="C8" s="2">
        <v>463.7</v>
      </c>
      <c r="D8" s="2">
        <v>6.7</v>
      </c>
      <c r="E8" s="2">
        <v>7.8</v>
      </c>
      <c r="F8" s="2">
        <v>99.7</v>
      </c>
      <c r="G8" s="2">
        <v>99.8</v>
      </c>
      <c r="H8" s="2">
        <v>15</v>
      </c>
      <c r="I8" s="2">
        <v>15</v>
      </c>
      <c r="J8" s="2">
        <f t="shared" si="0"/>
        <v>21.9375</v>
      </c>
      <c r="K8" s="2">
        <f t="shared" si="0"/>
        <v>21.450900000000004</v>
      </c>
      <c r="L8" s="2"/>
      <c r="M8" s="2"/>
      <c r="N8">
        <f t="shared" si="1"/>
        <v>9.7319999999999143E-3</v>
      </c>
    </row>
    <row r="9" spans="1:14" x14ac:dyDescent="0.3">
      <c r="A9" s="2">
        <v>4</v>
      </c>
      <c r="B9" s="2">
        <v>668</v>
      </c>
      <c r="C9" s="2">
        <v>414.4</v>
      </c>
      <c r="D9" s="2">
        <v>6.1</v>
      </c>
      <c r="E9" s="2">
        <v>8.6999999999999993</v>
      </c>
      <c r="F9" s="2">
        <v>99.8</v>
      </c>
      <c r="G9" s="2">
        <v>99.7</v>
      </c>
      <c r="H9" s="2">
        <v>15.2</v>
      </c>
      <c r="I9" s="2">
        <v>15.1</v>
      </c>
      <c r="J9" s="2">
        <f t="shared" si="0"/>
        <v>22.331264000000001</v>
      </c>
      <c r="K9" s="2">
        <f t="shared" si="0"/>
        <v>21.416498000000004</v>
      </c>
      <c r="L9" s="2"/>
      <c r="M9" s="2"/>
      <c r="N9">
        <f t="shared" si="1"/>
        <v>1.8295319999999934E-2</v>
      </c>
    </row>
    <row r="10" spans="1:14" x14ac:dyDescent="0.3">
      <c r="A10" s="2">
        <v>5</v>
      </c>
      <c r="B10" s="2">
        <v>612</v>
      </c>
      <c r="C10" s="2">
        <v>367</v>
      </c>
      <c r="D10" s="2">
        <v>6.3</v>
      </c>
      <c r="E10" s="2">
        <v>9</v>
      </c>
      <c r="F10" s="2">
        <v>99.7</v>
      </c>
      <c r="G10" s="2">
        <v>99.7</v>
      </c>
      <c r="H10" s="2">
        <v>15.2</v>
      </c>
      <c r="I10" s="2">
        <v>15.2</v>
      </c>
      <c r="J10" s="2">
        <f t="shared" si="0"/>
        <v>22.142895999999997</v>
      </c>
      <c r="K10" s="2">
        <f t="shared" si="0"/>
        <v>21.407895999999997</v>
      </c>
      <c r="L10" s="2"/>
      <c r="M10" s="2"/>
      <c r="N10">
        <f t="shared" si="1"/>
        <v>1.4699999999999989E-2</v>
      </c>
    </row>
    <row r="11" spans="1:14" x14ac:dyDescent="0.3">
      <c r="A11" s="2">
        <v>6</v>
      </c>
      <c r="B11" s="2">
        <v>660</v>
      </c>
      <c r="C11" s="2">
        <v>456.7</v>
      </c>
      <c r="D11" s="2">
        <v>6.1</v>
      </c>
      <c r="E11" s="2">
        <v>7.4</v>
      </c>
      <c r="F11" s="2">
        <v>99.7</v>
      </c>
      <c r="G11" s="2">
        <v>99.7</v>
      </c>
      <c r="H11" s="2">
        <v>15.2</v>
      </c>
      <c r="I11" s="2">
        <v>14.8</v>
      </c>
      <c r="J11" s="2">
        <f t="shared" si="0"/>
        <v>22.286895999999999</v>
      </c>
      <c r="K11" s="2">
        <f t="shared" si="0"/>
        <v>21.142604000000002</v>
      </c>
      <c r="L11" s="2"/>
      <c r="M11" s="2"/>
      <c r="N11">
        <f t="shared" si="1"/>
        <v>2.2885839999999932E-2</v>
      </c>
    </row>
    <row r="12" spans="1:14" x14ac:dyDescent="0.3">
      <c r="A12" s="2">
        <v>7</v>
      </c>
      <c r="B12" s="2">
        <v>667.5</v>
      </c>
      <c r="C12" s="2">
        <v>500</v>
      </c>
      <c r="D12" s="2">
        <v>7.5</v>
      </c>
      <c r="E12" s="2">
        <v>7.4</v>
      </c>
      <c r="F12" s="2">
        <v>99.7</v>
      </c>
      <c r="G12" s="2">
        <v>99.7</v>
      </c>
      <c r="H12" s="2">
        <v>15.1</v>
      </c>
      <c r="I12" s="2">
        <v>15.4</v>
      </c>
      <c r="J12" s="2">
        <f t="shared" si="0"/>
        <v>22.175798000000004</v>
      </c>
      <c r="K12" s="2">
        <f t="shared" si="0"/>
        <v>22.074092000000004</v>
      </c>
      <c r="L12" s="2"/>
      <c r="M12" s="2"/>
      <c r="N12">
        <f t="shared" si="1"/>
        <v>2.0341200000000017E-3</v>
      </c>
    </row>
    <row r="13" spans="1:14" x14ac:dyDescent="0.3">
      <c r="A13" s="2">
        <v>8</v>
      </c>
      <c r="B13" s="2">
        <v>675.4</v>
      </c>
      <c r="C13" s="2">
        <v>469.3</v>
      </c>
      <c r="D13" s="2">
        <v>7.1</v>
      </c>
      <c r="E13" s="2">
        <v>7.5</v>
      </c>
      <c r="F13" s="2">
        <v>99.7</v>
      </c>
      <c r="G13" s="2">
        <v>99.7</v>
      </c>
      <c r="H13" s="2">
        <v>15.3</v>
      </c>
      <c r="I13" s="2">
        <v>15.1</v>
      </c>
      <c r="J13" s="2">
        <f t="shared" si="0"/>
        <v>22.466694</v>
      </c>
      <c r="K13" s="2">
        <f t="shared" si="0"/>
        <v>21.581198000000004</v>
      </c>
      <c r="L13" s="2"/>
      <c r="M13" s="2"/>
      <c r="N13">
        <f t="shared" si="1"/>
        <v>1.7709919999999928E-2</v>
      </c>
    </row>
    <row r="14" spans="1:14" x14ac:dyDescent="0.3">
      <c r="A14" s="2">
        <v>24</v>
      </c>
      <c r="B14" s="2">
        <v>602.29999999999995</v>
      </c>
      <c r="C14" s="2">
        <v>527.79999999999995</v>
      </c>
      <c r="D14" s="2">
        <v>6.9</v>
      </c>
      <c r="E14" s="2">
        <v>7.1</v>
      </c>
      <c r="F14" s="2">
        <v>99.7</v>
      </c>
      <c r="G14" s="2">
        <v>99.8</v>
      </c>
      <c r="H14" s="2">
        <v>14.9</v>
      </c>
      <c r="I14" s="2">
        <v>15.6</v>
      </c>
      <c r="J14" s="2">
        <f t="shared" si="0"/>
        <v>21.713001999999999</v>
      </c>
      <c r="K14" s="2">
        <f t="shared" si="0"/>
        <v>22.445592000000001</v>
      </c>
      <c r="L14" s="2"/>
      <c r="M14" s="2"/>
      <c r="N14">
        <f t="shared" si="1"/>
        <v>-1.4651800000000038E-2</v>
      </c>
    </row>
    <row r="15" spans="1:14" x14ac:dyDescent="0.3">
      <c r="A15" s="2"/>
      <c r="B15" s="2"/>
      <c r="C15" s="2"/>
      <c r="D15" s="2"/>
      <c r="E15" s="2" t="s">
        <v>20</v>
      </c>
      <c r="F15" s="2"/>
      <c r="G15" s="2"/>
      <c r="H15" s="2"/>
      <c r="I15" s="2"/>
      <c r="J15" s="2"/>
      <c r="K15" s="2"/>
      <c r="L15" s="2"/>
      <c r="M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2CBBC-1970-4742-9409-75F00CAB9CEE}">
  <dimension ref="A1:N15"/>
  <sheetViews>
    <sheetView workbookViewId="0">
      <selection activeCell="N1" sqref="N1"/>
    </sheetView>
  </sheetViews>
  <sheetFormatPr defaultRowHeight="14.4" x14ac:dyDescent="0.3"/>
  <cols>
    <col min="1" max="9" width="8.88671875" style="2"/>
    <col min="10" max="11" width="9.44140625" style="2" bestFit="1" customWidth="1"/>
    <col min="12" max="13" width="8.88671875" style="2"/>
    <col min="14" max="14" width="11.109375" style="2" bestFit="1" customWidth="1"/>
    <col min="15" max="16384" width="8.88671875" style="2"/>
  </cols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174.1</v>
      </c>
      <c r="C2" s="2">
        <v>66.8</v>
      </c>
      <c r="D2" s="2">
        <v>74.5</v>
      </c>
      <c r="E2" s="2">
        <v>81.7</v>
      </c>
      <c r="F2" s="2">
        <v>97.9</v>
      </c>
      <c r="G2" s="2">
        <v>71.2</v>
      </c>
      <c r="H2" s="2">
        <v>11.8</v>
      </c>
      <c r="I2" s="4">
        <v>11.8</v>
      </c>
      <c r="J2" s="2">
        <f t="shared" ref="J2:K14" si="0">(1.34*H2*(F2/100))+(0.003*B2)</f>
        <v>16.002248000000002</v>
      </c>
      <c r="K2" s="2">
        <f t="shared" si="0"/>
        <v>11.458544000000002</v>
      </c>
    </row>
    <row r="3" spans="1:14" x14ac:dyDescent="0.3">
      <c r="A3" s="3" t="s">
        <v>15</v>
      </c>
      <c r="B3" s="2">
        <v>661.7</v>
      </c>
      <c r="C3" s="2">
        <v>123.2</v>
      </c>
      <c r="D3" s="2">
        <v>18.3</v>
      </c>
      <c r="E3" s="2">
        <v>68.599999999999994</v>
      </c>
      <c r="F3" s="2">
        <v>99.7</v>
      </c>
      <c r="G3" s="2">
        <v>94.5</v>
      </c>
      <c r="H3" s="2">
        <v>11.5</v>
      </c>
      <c r="I3" s="2">
        <v>11.7</v>
      </c>
      <c r="J3" s="2">
        <f t="shared" si="0"/>
        <v>17.348870000000002</v>
      </c>
      <c r="K3" s="2">
        <f t="shared" si="0"/>
        <v>15.185309999999999</v>
      </c>
      <c r="N3" s="2">
        <f t="shared" ref="N2:N14" si="1">(J3-K3)*0.02</f>
        <v>4.3271200000000044E-2</v>
      </c>
    </row>
    <row r="4" spans="1:14" x14ac:dyDescent="0.3">
      <c r="A4" s="3" t="s">
        <v>16</v>
      </c>
      <c r="B4" s="2">
        <v>601.70000000000005</v>
      </c>
      <c r="C4" s="2">
        <v>407.3</v>
      </c>
      <c r="D4" s="2">
        <v>10.199999999999999</v>
      </c>
      <c r="E4" s="2">
        <v>21.5</v>
      </c>
      <c r="F4" s="2">
        <v>99.7</v>
      </c>
      <c r="G4" s="2">
        <v>99.7</v>
      </c>
      <c r="H4" s="2">
        <v>11.5</v>
      </c>
      <c r="I4" s="2">
        <v>11.7</v>
      </c>
      <c r="J4" s="2">
        <f t="shared" si="0"/>
        <v>17.168870000000002</v>
      </c>
      <c r="K4" s="2">
        <f t="shared" si="0"/>
        <v>16.852866000000002</v>
      </c>
      <c r="N4" s="2">
        <f t="shared" si="1"/>
        <v>6.3200799999999901E-3</v>
      </c>
    </row>
    <row r="5" spans="1:14" x14ac:dyDescent="0.3">
      <c r="A5" s="3" t="s">
        <v>17</v>
      </c>
      <c r="B5" s="2">
        <v>654.20000000000005</v>
      </c>
      <c r="C5" s="2">
        <v>441.8</v>
      </c>
      <c r="D5" s="2">
        <v>7</v>
      </c>
      <c r="E5" s="2">
        <v>11</v>
      </c>
      <c r="F5" s="2">
        <v>99.7</v>
      </c>
      <c r="G5" s="2">
        <v>99.7</v>
      </c>
      <c r="H5" s="2">
        <v>11.7</v>
      </c>
      <c r="I5" s="2">
        <v>11.2</v>
      </c>
      <c r="J5" s="2">
        <f t="shared" si="0"/>
        <v>17.593566000000003</v>
      </c>
      <c r="K5" s="2">
        <f t="shared" si="0"/>
        <v>16.288376</v>
      </c>
      <c r="N5" s="2">
        <f t="shared" si="1"/>
        <v>2.6103800000000066E-2</v>
      </c>
    </row>
    <row r="6" spans="1:14" x14ac:dyDescent="0.3">
      <c r="A6" s="2">
        <v>1</v>
      </c>
      <c r="B6" s="2">
        <v>604.6</v>
      </c>
      <c r="C6" s="2">
        <v>478.7</v>
      </c>
      <c r="D6" s="2">
        <v>6.4</v>
      </c>
      <c r="E6" s="2">
        <v>8.3000000000000007</v>
      </c>
      <c r="F6" s="2">
        <v>99.7</v>
      </c>
      <c r="G6" s="2">
        <v>99.7</v>
      </c>
      <c r="H6" s="2">
        <v>11.6</v>
      </c>
      <c r="I6" s="2">
        <v>11.9</v>
      </c>
      <c r="J6" s="2">
        <f t="shared" si="0"/>
        <v>17.311167999999999</v>
      </c>
      <c r="K6" s="2">
        <f t="shared" si="0"/>
        <v>17.334262000000003</v>
      </c>
      <c r="N6" s="2">
        <f t="shared" si="1"/>
        <v>-4.6188000000007889E-4</v>
      </c>
    </row>
    <row r="7" spans="1:14" x14ac:dyDescent="0.3">
      <c r="A7" s="2">
        <v>2</v>
      </c>
      <c r="B7" s="2">
        <v>525.6</v>
      </c>
      <c r="C7" s="2">
        <v>332.1</v>
      </c>
      <c r="D7" s="2">
        <v>5.6</v>
      </c>
      <c r="E7" s="2">
        <v>6.6</v>
      </c>
      <c r="F7" s="2">
        <v>99.7</v>
      </c>
      <c r="G7" s="2">
        <v>99.9</v>
      </c>
      <c r="H7" s="2">
        <v>12.1</v>
      </c>
      <c r="I7" s="2">
        <v>12.2</v>
      </c>
      <c r="J7" s="2">
        <f t="shared" si="0"/>
        <v>17.742158</v>
      </c>
      <c r="K7" s="2">
        <f t="shared" si="0"/>
        <v>17.327952000000003</v>
      </c>
      <c r="N7" s="2">
        <f t="shared" si="1"/>
        <v>8.2841199999999313E-3</v>
      </c>
    </row>
    <row r="8" spans="1:14" x14ac:dyDescent="0.3">
      <c r="A8" s="2">
        <v>3</v>
      </c>
      <c r="B8" s="2">
        <v>612.6</v>
      </c>
      <c r="C8" s="2">
        <v>404.4</v>
      </c>
      <c r="D8" s="2" t="s">
        <v>19</v>
      </c>
      <c r="E8" s="2">
        <v>5.7</v>
      </c>
      <c r="F8" s="2">
        <v>99.7</v>
      </c>
      <c r="G8" s="2">
        <v>99.7</v>
      </c>
      <c r="H8" s="2">
        <v>12.2</v>
      </c>
      <c r="I8" s="2">
        <v>12.1</v>
      </c>
      <c r="J8" s="2">
        <f t="shared" si="0"/>
        <v>18.136756000000002</v>
      </c>
      <c r="K8" s="2">
        <f t="shared" si="0"/>
        <v>17.378558000000002</v>
      </c>
      <c r="N8" s="2">
        <f t="shared" si="1"/>
        <v>1.5163960000000004E-2</v>
      </c>
    </row>
    <row r="9" spans="1:14" x14ac:dyDescent="0.3">
      <c r="A9" s="2">
        <v>4</v>
      </c>
      <c r="B9" s="2">
        <v>579.1</v>
      </c>
      <c r="C9" s="2">
        <v>438.4</v>
      </c>
      <c r="D9" s="2" t="s">
        <v>19</v>
      </c>
      <c r="E9" s="2">
        <v>5.4</v>
      </c>
      <c r="F9" s="2">
        <v>99.7</v>
      </c>
      <c r="G9" s="2">
        <v>99.7</v>
      </c>
      <c r="H9" s="2">
        <v>12.4</v>
      </c>
      <c r="I9" s="2">
        <v>12.4</v>
      </c>
      <c r="J9" s="2">
        <f t="shared" si="0"/>
        <v>18.303452000000004</v>
      </c>
      <c r="K9" s="2">
        <f t="shared" si="0"/>
        <v>17.881352000000003</v>
      </c>
      <c r="N9" s="2">
        <f t="shared" si="1"/>
        <v>8.4420000000000068E-3</v>
      </c>
    </row>
    <row r="10" spans="1:14" x14ac:dyDescent="0.3">
      <c r="A10" s="2">
        <v>5</v>
      </c>
      <c r="B10" s="2">
        <v>561</v>
      </c>
      <c r="C10" s="2">
        <v>414</v>
      </c>
      <c r="D10" s="2" t="s">
        <v>19</v>
      </c>
      <c r="E10" s="2">
        <v>5.7</v>
      </c>
      <c r="F10" s="2">
        <v>99.7</v>
      </c>
      <c r="G10" s="2">
        <v>99.7</v>
      </c>
      <c r="H10" s="2">
        <v>12.8</v>
      </c>
      <c r="I10" s="2">
        <v>12.6</v>
      </c>
      <c r="J10" s="2">
        <f t="shared" si="0"/>
        <v>18.783543999999999</v>
      </c>
      <c r="K10" s="2">
        <f t="shared" si="0"/>
        <v>18.075348000000002</v>
      </c>
      <c r="N10" s="2">
        <f t="shared" si="1"/>
        <v>1.4163919999999948E-2</v>
      </c>
    </row>
    <row r="11" spans="1:14" x14ac:dyDescent="0.3">
      <c r="A11" s="2">
        <v>6</v>
      </c>
      <c r="B11" s="2">
        <v>618.6</v>
      </c>
      <c r="C11" s="2">
        <v>442.7</v>
      </c>
      <c r="D11" s="2" t="s">
        <v>19</v>
      </c>
      <c r="E11" s="2">
        <v>5.4</v>
      </c>
      <c r="F11" s="2">
        <v>99.7</v>
      </c>
      <c r="G11" s="2">
        <v>99.7</v>
      </c>
      <c r="H11" s="2">
        <v>12.9</v>
      </c>
      <c r="I11" s="2">
        <v>12.5</v>
      </c>
      <c r="J11" s="2">
        <f t="shared" si="0"/>
        <v>19.089942000000001</v>
      </c>
      <c r="K11" s="2">
        <f t="shared" si="0"/>
        <v>18.027850000000001</v>
      </c>
      <c r="N11" s="2">
        <f t="shared" si="1"/>
        <v>2.1241839999999998E-2</v>
      </c>
    </row>
    <row r="12" spans="1:14" x14ac:dyDescent="0.3">
      <c r="A12" s="2">
        <v>7</v>
      </c>
      <c r="B12" s="2">
        <v>620.4</v>
      </c>
      <c r="C12" s="2">
        <v>491.4</v>
      </c>
      <c r="D12" s="2">
        <v>5.0999999999999996</v>
      </c>
      <c r="E12" s="2" t="s">
        <v>19</v>
      </c>
      <c r="F12" s="2">
        <v>99.7</v>
      </c>
      <c r="G12" s="2">
        <v>99.7</v>
      </c>
      <c r="H12" s="2">
        <v>12.5</v>
      </c>
      <c r="I12" s="2">
        <v>12.7</v>
      </c>
      <c r="J12" s="2">
        <f t="shared" si="0"/>
        <v>18.560950000000002</v>
      </c>
      <c r="K12" s="2">
        <f t="shared" si="0"/>
        <v>18.441146</v>
      </c>
      <c r="N12" s="2">
        <f t="shared" si="1"/>
        <v>2.3960800000000404E-3</v>
      </c>
    </row>
    <row r="13" spans="1:14" x14ac:dyDescent="0.3">
      <c r="A13" s="2">
        <v>8</v>
      </c>
      <c r="B13" s="2">
        <v>567</v>
      </c>
      <c r="C13" s="2">
        <v>448</v>
      </c>
      <c r="D13" s="2">
        <v>5</v>
      </c>
      <c r="E13" s="2">
        <v>5.2</v>
      </c>
      <c r="F13" s="2">
        <v>99.7</v>
      </c>
      <c r="G13" s="2">
        <v>99.7</v>
      </c>
      <c r="H13" s="2">
        <v>12.5</v>
      </c>
      <c r="I13" s="2">
        <v>12.6</v>
      </c>
      <c r="J13" s="2">
        <f t="shared" si="0"/>
        <v>18.400750000000002</v>
      </c>
      <c r="K13" s="2">
        <f t="shared" si="0"/>
        <v>18.177348000000002</v>
      </c>
      <c r="N13" s="2">
        <f t="shared" si="1"/>
        <v>4.4680400000000021E-3</v>
      </c>
    </row>
    <row r="14" spans="1:14" x14ac:dyDescent="0.3">
      <c r="A14" s="2">
        <v>24</v>
      </c>
      <c r="B14" s="2">
        <v>575.9</v>
      </c>
      <c r="C14" s="2">
        <v>445.5</v>
      </c>
      <c r="D14" s="2" t="s">
        <v>19</v>
      </c>
      <c r="E14" s="2">
        <v>5.3</v>
      </c>
      <c r="F14" s="2">
        <v>99.7</v>
      </c>
      <c r="G14" s="2">
        <v>99.7</v>
      </c>
      <c r="H14" s="2">
        <v>12.4</v>
      </c>
      <c r="I14" s="2">
        <v>12.8</v>
      </c>
      <c r="J14" s="2">
        <f t="shared" si="0"/>
        <v>18.293852000000001</v>
      </c>
      <c r="K14" s="2">
        <f t="shared" si="0"/>
        <v>18.437044</v>
      </c>
      <c r="N14" s="2">
        <f t="shared" si="1"/>
        <v>-2.8638399999999821E-3</v>
      </c>
    </row>
    <row r="15" spans="1:14" x14ac:dyDescent="0.3">
      <c r="E15" s="2" t="s">
        <v>20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E9AFB-23EB-48E4-A359-41B9FFBA0018}">
  <dimension ref="A1:B16"/>
  <sheetViews>
    <sheetView workbookViewId="0">
      <selection activeCell="B1" sqref="B1"/>
    </sheetView>
  </sheetViews>
  <sheetFormatPr defaultRowHeight="14.4" x14ac:dyDescent="0.3"/>
  <cols>
    <col min="1" max="16384" width="8.88671875" style="2"/>
  </cols>
  <sheetData>
    <row r="1" spans="1:2" x14ac:dyDescent="0.3">
      <c r="A1" s="5" t="s">
        <v>47</v>
      </c>
      <c r="B1" s="5"/>
    </row>
    <row r="2" spans="1:2" x14ac:dyDescent="0.3">
      <c r="A2" s="6"/>
      <c r="B2" s="6"/>
    </row>
    <row r="3" spans="1:2" x14ac:dyDescent="0.3">
      <c r="A3" s="6" t="s">
        <v>48</v>
      </c>
      <c r="B3" s="6">
        <v>20.183800000000002</v>
      </c>
    </row>
    <row r="4" spans="1:2" ht="28.8" x14ac:dyDescent="0.3">
      <c r="A4" s="6" t="s">
        <v>49</v>
      </c>
      <c r="B4" s="6">
        <v>1.2325060180542684</v>
      </c>
    </row>
    <row r="5" spans="1:2" x14ac:dyDescent="0.3">
      <c r="A5" s="6" t="s">
        <v>38</v>
      </c>
      <c r="B5" s="6">
        <v>19.623384999999999</v>
      </c>
    </row>
    <row r="6" spans="1:2" x14ac:dyDescent="0.3">
      <c r="A6" s="6" t="s">
        <v>50</v>
      </c>
      <c r="B6" s="6" t="e">
        <v>#N/A</v>
      </c>
    </row>
    <row r="7" spans="1:2" ht="28.8" x14ac:dyDescent="0.3">
      <c r="A7" s="6" t="s">
        <v>51</v>
      </c>
      <c r="B7" s="6">
        <v>3.019010849142469</v>
      </c>
    </row>
    <row r="8" spans="1:2" ht="28.8" x14ac:dyDescent="0.3">
      <c r="A8" s="6" t="s">
        <v>52</v>
      </c>
      <c r="B8" s="6">
        <v>9.1144265072399318</v>
      </c>
    </row>
    <row r="9" spans="1:2" x14ac:dyDescent="0.3">
      <c r="A9" s="6" t="s">
        <v>53</v>
      </c>
      <c r="B9" s="6">
        <v>-0.79129301961353704</v>
      </c>
    </row>
    <row r="10" spans="1:2" x14ac:dyDescent="0.3">
      <c r="A10" s="6" t="s">
        <v>54</v>
      </c>
      <c r="B10" s="6">
        <v>0.71158478101453193</v>
      </c>
    </row>
    <row r="11" spans="1:2" x14ac:dyDescent="0.3">
      <c r="A11" s="6" t="s">
        <v>55</v>
      </c>
      <c r="B11" s="6">
        <v>7.5946299999999987</v>
      </c>
    </row>
    <row r="12" spans="1:2" x14ac:dyDescent="0.3">
      <c r="A12" s="6" t="s">
        <v>56</v>
      </c>
      <c r="B12" s="6">
        <v>17.348870000000002</v>
      </c>
    </row>
    <row r="13" spans="1:2" ht="28.8" x14ac:dyDescent="0.3">
      <c r="A13" s="6" t="s">
        <v>57</v>
      </c>
      <c r="B13" s="6">
        <v>24.9435</v>
      </c>
    </row>
    <row r="14" spans="1:2" x14ac:dyDescent="0.3">
      <c r="A14" s="6" t="s">
        <v>58</v>
      </c>
      <c r="B14" s="6">
        <v>121.1028</v>
      </c>
    </row>
    <row r="15" spans="1:2" x14ac:dyDescent="0.3">
      <c r="A15" s="6" t="s">
        <v>59</v>
      </c>
      <c r="B15" s="6">
        <v>6</v>
      </c>
    </row>
    <row r="16" spans="1:2" ht="58.2" thickBot="1" x14ac:dyDescent="0.35">
      <c r="A16" s="7" t="s">
        <v>60</v>
      </c>
      <c r="B16" s="7">
        <v>3.1682575823227466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998C-74C6-48F9-BC67-4708DA36C0A3}">
  <dimension ref="A1:I20"/>
  <sheetViews>
    <sheetView workbookViewId="0">
      <selection activeCell="K1" sqref="K1:K14"/>
    </sheetView>
  </sheetViews>
  <sheetFormatPr defaultRowHeight="14.4" x14ac:dyDescent="0.3"/>
  <cols>
    <col min="1" max="1" width="9.88671875" style="3" customWidth="1"/>
    <col min="2" max="2" width="9.21875" style="3" bestFit="1" customWidth="1"/>
    <col min="3" max="3" width="9.21875" style="3" customWidth="1"/>
    <col min="4" max="4" width="11" style="3" customWidth="1"/>
    <col min="5" max="6" width="9.21875" style="3" customWidth="1"/>
    <col min="7" max="7" width="8.88671875" style="3"/>
    <col min="8" max="8" width="9.44140625" style="3" bestFit="1" customWidth="1"/>
    <col min="9" max="16384" width="8.88671875" style="3"/>
  </cols>
  <sheetData>
    <row r="1" spans="1:9" ht="57.6" x14ac:dyDescent="0.3">
      <c r="A1" s="1" t="s">
        <v>37</v>
      </c>
      <c r="B1" s="1" t="s">
        <v>41</v>
      </c>
      <c r="C1" s="1" t="s">
        <v>42</v>
      </c>
      <c r="E1" s="1" t="s">
        <v>43</v>
      </c>
      <c r="F1" s="1" t="s">
        <v>44</v>
      </c>
      <c r="H1" s="1" t="s">
        <v>46</v>
      </c>
    </row>
    <row r="2" spans="1:9" x14ac:dyDescent="0.3">
      <c r="A2" s="3" t="s">
        <v>23</v>
      </c>
      <c r="B2" s="3">
        <v>133.4</v>
      </c>
      <c r="C2" s="3">
        <v>183.9</v>
      </c>
      <c r="E2" s="3">
        <v>91.5</v>
      </c>
      <c r="F2" s="3">
        <v>77.2</v>
      </c>
    </row>
    <row r="3" spans="1:9" x14ac:dyDescent="0.3">
      <c r="A3" s="3" t="s">
        <v>24</v>
      </c>
      <c r="B3" s="3">
        <v>105.6</v>
      </c>
      <c r="C3" s="3">
        <v>198</v>
      </c>
    </row>
    <row r="4" spans="1:9" x14ac:dyDescent="0.3">
      <c r="A4" s="3" t="s">
        <v>25</v>
      </c>
      <c r="B4" s="3">
        <v>168.6</v>
      </c>
      <c r="C4" s="3">
        <v>209.5</v>
      </c>
      <c r="E4" s="3">
        <v>85.2</v>
      </c>
      <c r="F4" s="3">
        <v>64.099999999999994</v>
      </c>
    </row>
    <row r="5" spans="1:9" x14ac:dyDescent="0.3">
      <c r="A5" s="3" t="s">
        <v>26</v>
      </c>
      <c r="B5" s="3">
        <v>156.1</v>
      </c>
      <c r="C5" s="3">
        <v>214.3</v>
      </c>
    </row>
    <row r="6" spans="1:9" x14ac:dyDescent="0.3">
      <c r="A6" s="3" t="s">
        <v>27</v>
      </c>
      <c r="B6" s="3">
        <v>152.1</v>
      </c>
      <c r="C6" s="3">
        <v>178.3</v>
      </c>
      <c r="E6" s="3">
        <v>62.5</v>
      </c>
      <c r="F6" s="3">
        <v>60.6</v>
      </c>
    </row>
    <row r="7" spans="1:9" x14ac:dyDescent="0.3">
      <c r="A7" s="3" t="s">
        <v>28</v>
      </c>
      <c r="B7" s="3">
        <v>179.4</v>
      </c>
      <c r="C7" s="3">
        <v>185.9</v>
      </c>
      <c r="E7" s="3">
        <v>62</v>
      </c>
      <c r="F7" s="3">
        <v>48.3</v>
      </c>
    </row>
    <row r="8" spans="1:9" x14ac:dyDescent="0.3">
      <c r="A8" s="3" t="s">
        <v>38</v>
      </c>
      <c r="B8" s="3">
        <f>MEDIAN(B2:B7)</f>
        <v>154.1</v>
      </c>
      <c r="C8" s="3">
        <f>MEDIAN(C2:C7)</f>
        <v>191.95</v>
      </c>
      <c r="E8" s="3">
        <f>MEDIAN(E2:E7)</f>
        <v>73.849999999999994</v>
      </c>
      <c r="F8" s="3">
        <f>MEDIAN(F2:F7)</f>
        <v>62.349999999999994</v>
      </c>
    </row>
    <row r="9" spans="1:9" x14ac:dyDescent="0.3">
      <c r="A9" s="3" t="s">
        <v>39</v>
      </c>
      <c r="C9" s="3">
        <f>192-154.1</f>
        <v>37.900000000000006</v>
      </c>
      <c r="F9" s="3">
        <f>73.9-62.4</f>
        <v>11.500000000000007</v>
      </c>
    </row>
    <row r="10" spans="1:9" x14ac:dyDescent="0.3">
      <c r="A10" s="3" t="s">
        <v>40</v>
      </c>
      <c r="C10" s="3">
        <f>(37.9/154.1)*100</f>
        <v>24.594419208306295</v>
      </c>
      <c r="D10" s="3" t="s">
        <v>45</v>
      </c>
      <c r="F10" s="3">
        <f>(11.5/73.9)*100</f>
        <v>15.561569688768607</v>
      </c>
    </row>
    <row r="12" spans="1:9" x14ac:dyDescent="0.3">
      <c r="A12" s="3" t="s">
        <v>29</v>
      </c>
      <c r="B12" s="3">
        <v>132.30000000000001</v>
      </c>
      <c r="C12" s="3">
        <v>695.4</v>
      </c>
      <c r="E12" s="3">
        <v>72</v>
      </c>
      <c r="F12" s="3">
        <v>6.9</v>
      </c>
      <c r="H12" s="3">
        <v>21.244610000000002</v>
      </c>
      <c r="I12" s="3">
        <v>24.15</v>
      </c>
    </row>
    <row r="13" spans="1:9" x14ac:dyDescent="0.3">
      <c r="A13" s="3" t="s">
        <v>30</v>
      </c>
      <c r="B13" s="3">
        <v>91.7</v>
      </c>
      <c r="C13" s="3">
        <v>576</v>
      </c>
      <c r="E13" s="3">
        <v>73.599999999999994</v>
      </c>
      <c r="F13" s="3">
        <v>7.4</v>
      </c>
      <c r="H13" s="3">
        <v>24.9435</v>
      </c>
      <c r="I13" s="3">
        <v>24.6</v>
      </c>
    </row>
    <row r="14" spans="1:9" x14ac:dyDescent="0.3">
      <c r="A14" s="3" t="s">
        <v>31</v>
      </c>
      <c r="B14" s="3">
        <v>91.2</v>
      </c>
      <c r="C14" s="3">
        <v>593.5</v>
      </c>
      <c r="E14" s="3">
        <v>80.7</v>
      </c>
      <c r="F14" s="3">
        <v>6.5</v>
      </c>
      <c r="H14" s="3">
        <v>17.699459999999998</v>
      </c>
      <c r="I14" s="3">
        <v>17.28</v>
      </c>
    </row>
    <row r="15" spans="1:9" x14ac:dyDescent="0.3">
      <c r="A15" s="3" t="s">
        <v>32</v>
      </c>
      <c r="B15" s="3">
        <v>131.4</v>
      </c>
      <c r="C15" s="3">
        <v>551.6</v>
      </c>
      <c r="E15" s="3">
        <v>88.9</v>
      </c>
      <c r="F15" s="3">
        <v>8.6999999999999993</v>
      </c>
      <c r="H15" s="3">
        <v>18.00216</v>
      </c>
      <c r="I15" s="3">
        <v>18.489999999999998</v>
      </c>
    </row>
    <row r="16" spans="1:9" x14ac:dyDescent="0.3">
      <c r="A16" s="3" t="s">
        <v>33</v>
      </c>
      <c r="B16" s="3">
        <v>97.3</v>
      </c>
      <c r="C16" s="3">
        <v>687.2</v>
      </c>
      <c r="E16" s="3">
        <v>132</v>
      </c>
      <c r="F16" s="3">
        <v>7.8</v>
      </c>
      <c r="H16" s="3">
        <v>21.8642</v>
      </c>
      <c r="I16" s="3">
        <v>22.1</v>
      </c>
    </row>
    <row r="17" spans="1:9" x14ac:dyDescent="0.3">
      <c r="A17" s="3" t="s">
        <v>34</v>
      </c>
      <c r="B17" s="3">
        <v>174.1</v>
      </c>
      <c r="C17" s="3">
        <v>604.6</v>
      </c>
      <c r="E17" s="3">
        <v>74.5</v>
      </c>
      <c r="F17" s="3">
        <v>6.4</v>
      </c>
      <c r="H17" s="3">
        <v>17.348870000000002</v>
      </c>
      <c r="I17" s="3">
        <v>17.309999999999999</v>
      </c>
    </row>
    <row r="18" spans="1:9" x14ac:dyDescent="0.3">
      <c r="A18" s="3" t="s">
        <v>38</v>
      </c>
      <c r="B18" s="3">
        <f>MEDIAN(B12:B17)</f>
        <v>114.35</v>
      </c>
      <c r="C18" s="3">
        <f>MEDIAN(C12:C17)</f>
        <v>599.04999999999995</v>
      </c>
      <c r="E18" s="3">
        <f>MEDIAN(E12:E17)</f>
        <v>77.599999999999994</v>
      </c>
      <c r="F18" s="3">
        <f>MEDIAN(F12:F17)</f>
        <v>7.15</v>
      </c>
      <c r="G18" s="3" t="s">
        <v>38</v>
      </c>
      <c r="H18" s="3">
        <f>MEDIAN(H12:H17)</f>
        <v>19.623384999999999</v>
      </c>
      <c r="I18" s="3">
        <f>MEDIAN(I12:I17)</f>
        <v>20.295000000000002</v>
      </c>
    </row>
    <row r="19" spans="1:9" x14ac:dyDescent="0.3">
      <c r="A19" s="3" t="s">
        <v>39</v>
      </c>
      <c r="C19" s="3">
        <f>599-114.4</f>
        <v>484.6</v>
      </c>
      <c r="F19" s="3">
        <f>77.6-7.2</f>
        <v>70.399999999999991</v>
      </c>
      <c r="G19" s="3" t="s">
        <v>61</v>
      </c>
      <c r="H19" s="3">
        <v>18.00216</v>
      </c>
      <c r="I19" s="3">
        <f>AVERAGE(I12:I17)</f>
        <v>20.655000000000001</v>
      </c>
    </row>
    <row r="20" spans="1:9" x14ac:dyDescent="0.3">
      <c r="A20" s="3" t="s">
        <v>40</v>
      </c>
      <c r="C20" s="3">
        <f>(484.6/114.35)*100</f>
        <v>423.78662002623525</v>
      </c>
      <c r="F20" s="3">
        <f>(70.4/77.6)*100</f>
        <v>90.721649484536087</v>
      </c>
      <c r="G20" s="3" t="s">
        <v>62</v>
      </c>
      <c r="H20" s="3">
        <v>21.8642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6D972-C3A1-4DCE-8155-372951BC70CA}">
  <dimension ref="A1:N14"/>
  <sheetViews>
    <sheetView tabSelected="1" zoomScaleNormal="100" workbookViewId="0">
      <selection activeCell="M16" sqref="M16"/>
    </sheetView>
  </sheetViews>
  <sheetFormatPr defaultRowHeight="14.4" x14ac:dyDescent="0.3"/>
  <cols>
    <col min="1" max="9" width="8.88671875" style="2"/>
    <col min="10" max="11" width="9.44140625" style="2" bestFit="1" customWidth="1"/>
    <col min="12" max="13" width="8.88671875" style="2"/>
    <col min="14" max="14" width="11.109375" style="2" bestFit="1" customWidth="1"/>
    <col min="15" max="16384" width="8.88671875" style="2"/>
  </cols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133.4</v>
      </c>
      <c r="C2" s="2">
        <v>112.9</v>
      </c>
      <c r="D2" s="2">
        <v>91.5</v>
      </c>
      <c r="E2" s="2">
        <v>102.7</v>
      </c>
      <c r="F2" s="2">
        <v>95.4</v>
      </c>
      <c r="G2" s="2">
        <v>91.9</v>
      </c>
      <c r="H2" s="2">
        <v>15.5</v>
      </c>
      <c r="I2" s="2">
        <v>17</v>
      </c>
      <c r="J2" s="2">
        <f t="shared" ref="J2:J14" si="0">(1.34*H2*(F2/100))+(0.003*B2)</f>
        <v>20.214780000000001</v>
      </c>
      <c r="K2" s="2">
        <f t="shared" ref="K2:K14" si="1">(1.34*I2*(G2/100))+(0.003*C2)</f>
        <v>21.273520000000001</v>
      </c>
      <c r="N2" s="2">
        <f t="shared" ref="N2:N14" si="2">(J2-K2)*0.02</f>
        <v>-2.1174800000000004E-2</v>
      </c>
    </row>
    <row r="3" spans="1:14" x14ac:dyDescent="0.3">
      <c r="A3" s="2">
        <v>1</v>
      </c>
      <c r="B3" s="2">
        <v>183.9</v>
      </c>
      <c r="C3" s="2">
        <v>118.3</v>
      </c>
      <c r="D3" s="2">
        <v>77.2</v>
      </c>
      <c r="E3" s="2">
        <v>77.900000000000006</v>
      </c>
      <c r="F3" s="2">
        <v>98.5</v>
      </c>
      <c r="G3" s="2">
        <v>93.2</v>
      </c>
      <c r="H3" s="2">
        <v>15.4</v>
      </c>
      <c r="I3" s="2">
        <v>14.9</v>
      </c>
      <c r="J3" s="2">
        <f t="shared" si="0"/>
        <v>20.878160000000001</v>
      </c>
      <c r="K3" s="2">
        <f t="shared" si="1"/>
        <v>18.963212000000002</v>
      </c>
      <c r="N3" s="2">
        <f t="shared" si="2"/>
        <v>3.8298959999999979E-2</v>
      </c>
    </row>
    <row r="4" spans="1:14" x14ac:dyDescent="0.3">
      <c r="A4" s="2">
        <v>2</v>
      </c>
      <c r="B4" s="2">
        <v>191.4</v>
      </c>
      <c r="C4" s="2">
        <v>141.9</v>
      </c>
      <c r="D4" s="2">
        <v>63.9</v>
      </c>
      <c r="E4" s="2">
        <v>70</v>
      </c>
      <c r="F4" s="2">
        <v>97.1</v>
      </c>
      <c r="G4" s="2">
        <v>93.8</v>
      </c>
      <c r="H4" s="2" t="s">
        <v>5</v>
      </c>
      <c r="I4" s="2" t="s">
        <v>5</v>
      </c>
      <c r="J4" s="2" t="e">
        <f t="shared" si="0"/>
        <v>#VALUE!</v>
      </c>
      <c r="K4" s="2" t="e">
        <f t="shared" si="1"/>
        <v>#VALUE!</v>
      </c>
      <c r="N4" s="2" t="e">
        <f t="shared" si="2"/>
        <v>#VALUE!</v>
      </c>
    </row>
    <row r="5" spans="1:14" x14ac:dyDescent="0.3">
      <c r="A5" s="2">
        <v>3</v>
      </c>
      <c r="B5" s="2">
        <v>197.1</v>
      </c>
      <c r="C5" s="2">
        <v>129.9</v>
      </c>
      <c r="D5" s="2">
        <v>63.3</v>
      </c>
      <c r="E5" s="2">
        <v>64.7</v>
      </c>
      <c r="F5" s="2">
        <v>97.3</v>
      </c>
      <c r="G5" s="2">
        <v>92.3</v>
      </c>
      <c r="H5" s="2" t="s">
        <v>5</v>
      </c>
      <c r="I5" s="2" t="s">
        <v>5</v>
      </c>
      <c r="J5" s="2" t="e">
        <f t="shared" si="0"/>
        <v>#VALUE!</v>
      </c>
      <c r="K5" s="2" t="e">
        <f t="shared" si="1"/>
        <v>#VALUE!</v>
      </c>
      <c r="N5" s="2" t="e">
        <f t="shared" si="2"/>
        <v>#VALUE!</v>
      </c>
    </row>
    <row r="6" spans="1:14" x14ac:dyDescent="0.3">
      <c r="A6" s="2">
        <v>4</v>
      </c>
      <c r="B6" s="2">
        <v>206.6</v>
      </c>
      <c r="C6" s="2">
        <v>145.4</v>
      </c>
      <c r="D6" s="2">
        <v>51.6</v>
      </c>
      <c r="E6" s="2">
        <v>53.3</v>
      </c>
      <c r="F6" s="2">
        <v>98.7</v>
      </c>
      <c r="G6" s="2">
        <v>96.4</v>
      </c>
      <c r="H6" s="2">
        <v>14.6</v>
      </c>
      <c r="I6" s="2">
        <v>14.3</v>
      </c>
      <c r="J6" s="2">
        <f t="shared" si="0"/>
        <v>19.929468</v>
      </c>
      <c r="K6" s="2">
        <f t="shared" si="1"/>
        <v>18.908368000000003</v>
      </c>
      <c r="N6" s="2">
        <f t="shared" si="2"/>
        <v>2.042199999999994E-2</v>
      </c>
    </row>
    <row r="7" spans="1:14" x14ac:dyDescent="0.3">
      <c r="A7" s="2">
        <v>5</v>
      </c>
      <c r="B7" s="2">
        <v>211.7</v>
      </c>
      <c r="C7" s="2">
        <v>161.9</v>
      </c>
      <c r="D7" s="2">
        <v>48.6</v>
      </c>
      <c r="E7" s="2">
        <v>49</v>
      </c>
      <c r="F7" s="2">
        <v>98.7</v>
      </c>
      <c r="G7" s="2">
        <v>97.8</v>
      </c>
      <c r="H7" s="2">
        <v>14.5</v>
      </c>
      <c r="I7" s="2">
        <v>14</v>
      </c>
      <c r="J7" s="2">
        <f t="shared" si="0"/>
        <v>19.81251</v>
      </c>
      <c r="K7" s="2">
        <f t="shared" si="1"/>
        <v>18.832980000000003</v>
      </c>
      <c r="N7" s="2">
        <f t="shared" si="2"/>
        <v>1.9590599999999937E-2</v>
      </c>
    </row>
    <row r="8" spans="1:14" x14ac:dyDescent="0.3">
      <c r="A8" s="2">
        <v>6</v>
      </c>
      <c r="B8" s="2">
        <v>211.7</v>
      </c>
      <c r="C8" s="2">
        <v>197.6</v>
      </c>
      <c r="D8" s="2">
        <v>45.8</v>
      </c>
      <c r="E8" s="2">
        <v>44.1</v>
      </c>
      <c r="F8" s="2">
        <v>98.9</v>
      </c>
      <c r="G8" s="2">
        <v>98.9</v>
      </c>
      <c r="H8" s="2">
        <v>14.4</v>
      </c>
      <c r="I8" s="2">
        <v>14.2</v>
      </c>
      <c r="J8" s="2">
        <f t="shared" si="0"/>
        <v>19.718844000000008</v>
      </c>
      <c r="K8" s="2">
        <f t="shared" si="1"/>
        <v>19.411492000000003</v>
      </c>
      <c r="N8" s="2">
        <f t="shared" si="2"/>
        <v>6.1470400000001035E-3</v>
      </c>
    </row>
    <row r="9" spans="1:14" x14ac:dyDescent="0.3">
      <c r="A9" s="2">
        <v>7</v>
      </c>
      <c r="B9" s="2">
        <v>208</v>
      </c>
      <c r="C9" s="2">
        <v>195.9</v>
      </c>
      <c r="D9" s="2">
        <v>40</v>
      </c>
      <c r="E9" s="2">
        <v>39.4</v>
      </c>
      <c r="F9" s="2">
        <v>98.9</v>
      </c>
      <c r="G9" s="2">
        <v>98.6</v>
      </c>
      <c r="H9" s="2">
        <v>14.3</v>
      </c>
      <c r="I9" s="2">
        <v>13.9</v>
      </c>
      <c r="J9" s="2">
        <f t="shared" si="0"/>
        <v>19.575218000000003</v>
      </c>
      <c r="K9" s="2">
        <f t="shared" si="1"/>
        <v>18.952936000000001</v>
      </c>
      <c r="N9" s="2">
        <f t="shared" si="2"/>
        <v>1.2445640000000041E-2</v>
      </c>
    </row>
    <row r="10" spans="1:14" x14ac:dyDescent="0.3">
      <c r="A10" s="2">
        <v>8</v>
      </c>
      <c r="B10" s="2">
        <v>204.4</v>
      </c>
      <c r="C10" s="2">
        <v>197.2</v>
      </c>
      <c r="D10" s="2">
        <v>38</v>
      </c>
      <c r="E10" s="2">
        <v>36.9</v>
      </c>
      <c r="F10" s="2">
        <v>98.7</v>
      </c>
      <c r="G10" s="2">
        <v>98.8</v>
      </c>
      <c r="H10" s="2">
        <v>13.5</v>
      </c>
      <c r="I10" s="2">
        <v>14.1</v>
      </c>
      <c r="J10" s="2">
        <f t="shared" si="0"/>
        <v>18.468029999999999</v>
      </c>
      <c r="K10" s="2">
        <f t="shared" si="1"/>
        <v>19.258872</v>
      </c>
      <c r="N10" s="2">
        <f t="shared" si="2"/>
        <v>-1.5816840000000026E-2</v>
      </c>
    </row>
    <row r="11" spans="1:14" x14ac:dyDescent="0.3">
      <c r="A11" s="2">
        <v>24</v>
      </c>
      <c r="B11" s="2">
        <v>201.1</v>
      </c>
      <c r="C11" s="2">
        <v>185.7</v>
      </c>
      <c r="D11" s="2">
        <v>23.2</v>
      </c>
      <c r="E11" s="2">
        <v>23.5</v>
      </c>
      <c r="F11" s="2">
        <v>99.3</v>
      </c>
      <c r="G11" s="2">
        <v>98.9</v>
      </c>
      <c r="H11" s="2">
        <v>14.5</v>
      </c>
      <c r="I11" s="2">
        <v>14.4</v>
      </c>
      <c r="J11" s="2">
        <f t="shared" si="0"/>
        <v>19.897290000000002</v>
      </c>
      <c r="K11" s="2">
        <f t="shared" si="1"/>
        <v>19.640844000000005</v>
      </c>
      <c r="N11" s="2">
        <f t="shared" si="2"/>
        <v>5.128919999999937E-3</v>
      </c>
    </row>
    <row r="12" spans="1:14" x14ac:dyDescent="0.3">
      <c r="A12" s="2">
        <v>32</v>
      </c>
      <c r="B12" s="2">
        <v>206.9</v>
      </c>
      <c r="C12" s="2">
        <v>189.1</v>
      </c>
      <c r="D12" s="2">
        <v>17.399999999999999</v>
      </c>
      <c r="E12" s="2">
        <v>17.7</v>
      </c>
      <c r="F12" s="2">
        <v>99.3</v>
      </c>
      <c r="G12" s="2">
        <v>98.9</v>
      </c>
      <c r="H12" s="2">
        <v>14.5</v>
      </c>
      <c r="I12" s="2">
        <v>14.5</v>
      </c>
      <c r="J12" s="2">
        <f t="shared" si="0"/>
        <v>19.91469</v>
      </c>
      <c r="K12" s="2">
        <f t="shared" si="1"/>
        <v>19.783570000000001</v>
      </c>
      <c r="N12" s="2">
        <f t="shared" si="2"/>
        <v>2.6223999999999848E-3</v>
      </c>
    </row>
    <row r="13" spans="1:14" x14ac:dyDescent="0.3">
      <c r="A13" s="2">
        <v>48</v>
      </c>
      <c r="B13" s="2">
        <v>190.5</v>
      </c>
      <c r="C13" s="2">
        <v>174.2</v>
      </c>
      <c r="D13" s="2">
        <v>13.8</v>
      </c>
      <c r="E13" s="2">
        <v>13.5</v>
      </c>
      <c r="F13" s="2">
        <v>99.1</v>
      </c>
      <c r="G13" s="2">
        <v>98.6</v>
      </c>
      <c r="H13" s="2">
        <v>15.4</v>
      </c>
      <c r="I13" s="2">
        <v>15.3</v>
      </c>
      <c r="J13" s="2">
        <f t="shared" si="0"/>
        <v>21.021776000000003</v>
      </c>
      <c r="K13" s="2">
        <f t="shared" si="1"/>
        <v>20.737572000000004</v>
      </c>
      <c r="N13" s="2">
        <f t="shared" si="2"/>
        <v>5.6840799999999803E-3</v>
      </c>
    </row>
    <row r="14" spans="1:14" x14ac:dyDescent="0.3">
      <c r="A14" s="2">
        <v>56</v>
      </c>
      <c r="B14" s="2">
        <v>175.6</v>
      </c>
      <c r="C14" s="2">
        <v>153.9</v>
      </c>
      <c r="D14" s="2">
        <v>14.8</v>
      </c>
      <c r="E14" s="2">
        <v>14.4</v>
      </c>
      <c r="F14" s="2">
        <v>98.6</v>
      </c>
      <c r="G14" s="2">
        <v>97.7</v>
      </c>
      <c r="H14" s="2">
        <v>15.7</v>
      </c>
      <c r="I14" s="2">
        <v>15.3</v>
      </c>
      <c r="J14" s="2">
        <f t="shared" si="0"/>
        <v>21.270268000000002</v>
      </c>
      <c r="K14" s="2">
        <f t="shared" si="1"/>
        <v>20.492154000000003</v>
      </c>
      <c r="N14" s="2">
        <f t="shared" si="2"/>
        <v>1.5562279999999973E-2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EE299-5967-4E23-B658-AC984466BB78}">
  <dimension ref="A1:N14"/>
  <sheetViews>
    <sheetView workbookViewId="0">
      <selection activeCell="E27" sqref="E27"/>
    </sheetView>
  </sheetViews>
  <sheetFormatPr defaultRowHeight="14.4" x14ac:dyDescent="0.3"/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105.6</v>
      </c>
      <c r="C2" s="2">
        <v>81.099999999999994</v>
      </c>
      <c r="D2" s="2" t="s">
        <v>5</v>
      </c>
      <c r="E2" s="2" t="s">
        <v>5</v>
      </c>
      <c r="F2" s="2">
        <v>91.4</v>
      </c>
      <c r="G2" s="2">
        <v>83</v>
      </c>
      <c r="H2" s="2">
        <v>13.5</v>
      </c>
      <c r="I2" s="2">
        <v>13.8</v>
      </c>
      <c r="J2" s="2">
        <f t="shared" ref="J2:K14" si="0">(1.34*H2*(F2/100))+(0.003*B2)</f>
        <v>16.85106</v>
      </c>
      <c r="K2" s="2">
        <f t="shared" si="0"/>
        <v>15.591659999999999</v>
      </c>
      <c r="L2" s="2"/>
      <c r="M2" s="2"/>
      <c r="N2">
        <f t="shared" ref="N2:N14" si="1">(J2-K2)*0.02</f>
        <v>2.5188000000000023E-2</v>
      </c>
    </row>
    <row r="3" spans="1:14" x14ac:dyDescent="0.3">
      <c r="A3" s="2">
        <v>1</v>
      </c>
      <c r="B3" s="2">
        <v>198</v>
      </c>
      <c r="C3" s="2">
        <v>167.2</v>
      </c>
      <c r="D3" s="2" t="s">
        <v>5</v>
      </c>
      <c r="E3" s="2" t="s">
        <v>5</v>
      </c>
      <c r="F3" s="2">
        <v>99.6</v>
      </c>
      <c r="G3" s="2">
        <v>98.9</v>
      </c>
      <c r="H3" s="2">
        <v>13.8</v>
      </c>
      <c r="I3" s="2">
        <v>13.8</v>
      </c>
      <c r="J3" s="2">
        <f t="shared" si="0"/>
        <v>19.012032000000001</v>
      </c>
      <c r="K3" s="2">
        <f t="shared" si="0"/>
        <v>18.790188000000004</v>
      </c>
      <c r="L3" s="2"/>
      <c r="M3" s="2"/>
      <c r="N3">
        <f t="shared" si="1"/>
        <v>4.4368799999999452E-3</v>
      </c>
    </row>
    <row r="4" spans="1:14" x14ac:dyDescent="0.3">
      <c r="A4" s="2">
        <v>2</v>
      </c>
      <c r="B4" s="2">
        <v>212.2</v>
      </c>
      <c r="C4" s="2">
        <v>119.3</v>
      </c>
      <c r="D4" s="2" t="s">
        <v>5</v>
      </c>
      <c r="E4" s="2" t="s">
        <v>5</v>
      </c>
      <c r="F4" s="2">
        <v>99.6</v>
      </c>
      <c r="G4" s="2">
        <v>94.8</v>
      </c>
      <c r="H4" s="2">
        <v>14</v>
      </c>
      <c r="I4" s="2">
        <v>13.3</v>
      </c>
      <c r="J4" s="2">
        <f t="shared" si="0"/>
        <v>19.321560000000002</v>
      </c>
      <c r="K4" s="2">
        <f t="shared" si="0"/>
        <v>17.253156000000004</v>
      </c>
      <c r="L4" s="2"/>
      <c r="M4" s="2"/>
      <c r="N4">
        <f t="shared" si="1"/>
        <v>4.1368079999999953E-2</v>
      </c>
    </row>
    <row r="5" spans="1:14" x14ac:dyDescent="0.3">
      <c r="A5" s="2">
        <v>3</v>
      </c>
      <c r="B5" s="2">
        <v>215</v>
      </c>
      <c r="C5" s="2">
        <v>137.9</v>
      </c>
      <c r="D5" s="2" t="s">
        <v>5</v>
      </c>
      <c r="E5" s="2" t="s">
        <v>5</v>
      </c>
      <c r="F5" s="2">
        <v>99.6</v>
      </c>
      <c r="G5" s="2">
        <v>96.9</v>
      </c>
      <c r="H5" s="2">
        <v>13.8</v>
      </c>
      <c r="I5" s="2">
        <v>13.6</v>
      </c>
      <c r="J5" s="2">
        <f t="shared" si="0"/>
        <v>19.063032</v>
      </c>
      <c r="K5" s="2">
        <f t="shared" si="0"/>
        <v>18.072756000000002</v>
      </c>
      <c r="L5" s="2"/>
      <c r="M5" s="2"/>
      <c r="N5">
        <f t="shared" si="1"/>
        <v>1.9805519999999958E-2</v>
      </c>
    </row>
    <row r="6" spans="1:14" x14ac:dyDescent="0.3">
      <c r="A6" s="2">
        <v>4</v>
      </c>
      <c r="B6" s="2">
        <v>222.4</v>
      </c>
      <c r="C6" s="2">
        <v>200.1</v>
      </c>
      <c r="D6" s="2" t="s">
        <v>5</v>
      </c>
      <c r="E6" s="2" t="s">
        <v>5</v>
      </c>
      <c r="F6" s="2">
        <v>99.6</v>
      </c>
      <c r="G6" s="2">
        <v>99.9</v>
      </c>
      <c r="H6" s="2">
        <v>13.7</v>
      </c>
      <c r="I6" s="2">
        <v>13.8</v>
      </c>
      <c r="J6" s="2">
        <f t="shared" si="0"/>
        <v>18.951768000000001</v>
      </c>
      <c r="K6" s="2">
        <f t="shared" si="0"/>
        <v>19.073808000000003</v>
      </c>
      <c r="L6" s="2"/>
      <c r="M6" s="2"/>
      <c r="N6">
        <f t="shared" si="1"/>
        <v>-2.4408000000000385E-3</v>
      </c>
    </row>
    <row r="7" spans="1:14" x14ac:dyDescent="0.3">
      <c r="A7" s="2">
        <v>5</v>
      </c>
      <c r="B7" s="2">
        <v>222.2</v>
      </c>
      <c r="C7" s="2">
        <v>203.4</v>
      </c>
      <c r="D7" s="2" t="s">
        <v>5</v>
      </c>
      <c r="E7" s="2" t="s">
        <v>5</v>
      </c>
      <c r="F7" s="2">
        <v>99.6</v>
      </c>
      <c r="G7" s="2">
        <v>99.6</v>
      </c>
      <c r="H7" s="2">
        <v>13.4</v>
      </c>
      <c r="I7" s="2">
        <v>13.2</v>
      </c>
      <c r="J7" s="2">
        <f t="shared" si="0"/>
        <v>18.550776000000003</v>
      </c>
      <c r="K7" s="2">
        <f t="shared" si="0"/>
        <v>18.227447999999999</v>
      </c>
      <c r="L7" s="2"/>
      <c r="M7" s="2"/>
      <c r="N7">
        <f t="shared" si="1"/>
        <v>6.4665600000000725E-3</v>
      </c>
    </row>
    <row r="8" spans="1:14" x14ac:dyDescent="0.3">
      <c r="A8" s="2">
        <v>6</v>
      </c>
      <c r="B8" s="2">
        <v>223.6</v>
      </c>
      <c r="C8" s="2">
        <v>142.80000000000001</v>
      </c>
      <c r="D8" s="2" t="s">
        <v>5</v>
      </c>
      <c r="E8" s="2" t="s">
        <v>5</v>
      </c>
      <c r="F8" s="2">
        <v>99.6</v>
      </c>
      <c r="G8" s="2">
        <v>97.7</v>
      </c>
      <c r="H8" s="2">
        <v>13.5</v>
      </c>
      <c r="I8" s="2">
        <v>13.2</v>
      </c>
      <c r="J8" s="2">
        <f t="shared" si="0"/>
        <v>18.68844</v>
      </c>
      <c r="K8" s="2">
        <f t="shared" si="0"/>
        <v>17.709575999999998</v>
      </c>
      <c r="L8" s="2"/>
      <c r="M8" s="2"/>
      <c r="N8">
        <f t="shared" si="1"/>
        <v>1.957728000000003E-2</v>
      </c>
    </row>
    <row r="9" spans="1:14" x14ac:dyDescent="0.3">
      <c r="A9" s="2">
        <v>7</v>
      </c>
      <c r="B9" s="2">
        <v>221.9</v>
      </c>
      <c r="C9" s="2">
        <v>212.1</v>
      </c>
      <c r="D9" s="2" t="s">
        <v>5</v>
      </c>
      <c r="E9" s="2" t="s">
        <v>5</v>
      </c>
      <c r="F9" s="2">
        <v>99.6</v>
      </c>
      <c r="G9" s="2">
        <v>99.6</v>
      </c>
      <c r="H9" s="2">
        <v>13.7</v>
      </c>
      <c r="I9" s="2">
        <v>13.6</v>
      </c>
      <c r="J9" s="2">
        <f t="shared" si="0"/>
        <v>18.950268000000001</v>
      </c>
      <c r="K9" s="2">
        <f t="shared" si="0"/>
        <v>18.787403999999999</v>
      </c>
      <c r="L9" s="2"/>
      <c r="M9" s="2"/>
      <c r="N9">
        <f t="shared" si="1"/>
        <v>3.2572800000000512E-3</v>
      </c>
    </row>
    <row r="10" spans="1:14" x14ac:dyDescent="0.3">
      <c r="A10" s="2">
        <v>8</v>
      </c>
      <c r="B10" s="2">
        <v>223.9</v>
      </c>
      <c r="C10" s="2">
        <v>168.6</v>
      </c>
      <c r="D10" s="2" t="s">
        <v>5</v>
      </c>
      <c r="E10" s="2" t="s">
        <v>5</v>
      </c>
      <c r="F10" s="2">
        <v>99.8</v>
      </c>
      <c r="G10" s="2">
        <v>99.5</v>
      </c>
      <c r="H10" s="2">
        <v>13.5</v>
      </c>
      <c r="I10" s="2">
        <v>13.4</v>
      </c>
      <c r="J10" s="2">
        <f t="shared" si="0"/>
        <v>18.725519999999999</v>
      </c>
      <c r="K10" s="2">
        <f t="shared" si="0"/>
        <v>18.372020000000003</v>
      </c>
      <c r="L10" s="2"/>
      <c r="M10" s="2"/>
      <c r="N10">
        <f t="shared" si="1"/>
        <v>7.0699999999999366E-3</v>
      </c>
    </row>
    <row r="11" spans="1:14" x14ac:dyDescent="0.3">
      <c r="A11" s="2">
        <v>24</v>
      </c>
      <c r="B11" s="2">
        <v>202.7</v>
      </c>
      <c r="C11" s="2">
        <v>200.6</v>
      </c>
      <c r="D11" s="2">
        <v>12.1</v>
      </c>
      <c r="E11" s="2" t="s">
        <v>5</v>
      </c>
      <c r="F11" s="2">
        <v>99.6</v>
      </c>
      <c r="G11" s="2">
        <v>99.6</v>
      </c>
      <c r="H11" s="2">
        <v>13.3</v>
      </c>
      <c r="I11" s="2">
        <v>14</v>
      </c>
      <c r="J11" s="2">
        <f t="shared" si="0"/>
        <v>18.358812000000004</v>
      </c>
      <c r="K11" s="2">
        <f t="shared" si="0"/>
        <v>19.286760000000001</v>
      </c>
      <c r="L11" s="2"/>
      <c r="M11" s="2"/>
      <c r="N11">
        <f t="shared" si="1"/>
        <v>-1.8558959999999944E-2</v>
      </c>
    </row>
    <row r="12" spans="1:14" x14ac:dyDescent="0.3">
      <c r="A12" s="2">
        <v>32</v>
      </c>
      <c r="B12" s="2">
        <v>188.7</v>
      </c>
      <c r="C12" s="2">
        <v>187.3</v>
      </c>
      <c r="D12" s="2" t="s">
        <v>5</v>
      </c>
      <c r="E12" s="2" t="s">
        <v>5</v>
      </c>
      <c r="F12" s="2">
        <v>99.6</v>
      </c>
      <c r="G12" s="2">
        <v>99.6</v>
      </c>
      <c r="H12" s="2">
        <v>14.2</v>
      </c>
      <c r="I12" s="2">
        <v>14.3</v>
      </c>
      <c r="J12" s="2">
        <f t="shared" si="0"/>
        <v>19.517987999999999</v>
      </c>
      <c r="K12" s="2">
        <f t="shared" si="0"/>
        <v>19.647252000000005</v>
      </c>
      <c r="L12" s="2"/>
      <c r="M12" s="2"/>
      <c r="N12">
        <f t="shared" si="1"/>
        <v>-2.5852800000001255E-3</v>
      </c>
    </row>
    <row r="13" spans="1:14" x14ac:dyDescent="0.3">
      <c r="A13" s="2">
        <v>48</v>
      </c>
      <c r="B13" s="2">
        <v>191.6</v>
      </c>
      <c r="C13" s="2">
        <v>187.1</v>
      </c>
      <c r="D13" s="2" t="s">
        <v>5</v>
      </c>
      <c r="E13" s="2" t="s">
        <v>5</v>
      </c>
      <c r="F13" s="2">
        <v>99.6</v>
      </c>
      <c r="G13" s="2">
        <v>99.6</v>
      </c>
      <c r="H13" s="2">
        <v>13.9</v>
      </c>
      <c r="I13" s="2">
        <v>14.8</v>
      </c>
      <c r="J13" s="2">
        <f t="shared" si="0"/>
        <v>19.126296</v>
      </c>
      <c r="K13" s="2">
        <f t="shared" si="0"/>
        <v>20.313972</v>
      </c>
      <c r="L13" s="2"/>
      <c r="M13" s="2"/>
      <c r="N13">
        <f t="shared" si="1"/>
        <v>-2.3753519999999997E-2</v>
      </c>
    </row>
    <row r="14" spans="1:14" x14ac:dyDescent="0.3">
      <c r="A14" s="2">
        <v>56</v>
      </c>
      <c r="B14" s="2">
        <v>179.7</v>
      </c>
      <c r="C14" s="2" t="s">
        <v>5</v>
      </c>
      <c r="D14" s="2" t="s">
        <v>5</v>
      </c>
      <c r="E14" s="2" t="s">
        <v>5</v>
      </c>
      <c r="F14" s="2">
        <v>99.6</v>
      </c>
      <c r="G14" s="2">
        <v>99.6</v>
      </c>
      <c r="H14" s="2">
        <v>14.6</v>
      </c>
      <c r="I14" s="2">
        <v>14.4</v>
      </c>
      <c r="J14" s="2">
        <f t="shared" si="0"/>
        <v>20.024844000000002</v>
      </c>
      <c r="K14" s="2" t="e">
        <f t="shared" si="0"/>
        <v>#VALUE!</v>
      </c>
      <c r="L14" s="2"/>
      <c r="M14" s="2"/>
      <c r="N14" t="e">
        <f t="shared" si="1"/>
        <v>#VALUE!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46250-3B12-47EA-8BD8-F72990D7A956}">
  <dimension ref="A1:N14"/>
  <sheetViews>
    <sheetView workbookViewId="0">
      <selection activeCell="N1" sqref="N1"/>
    </sheetView>
  </sheetViews>
  <sheetFormatPr defaultRowHeight="14.4" x14ac:dyDescent="0.3"/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168.6</v>
      </c>
      <c r="C2" s="2">
        <v>135.5</v>
      </c>
      <c r="D2" s="2">
        <v>85.2</v>
      </c>
      <c r="E2" s="2">
        <v>87</v>
      </c>
      <c r="F2" s="2">
        <v>97</v>
      </c>
      <c r="G2" s="2">
        <v>93.8</v>
      </c>
      <c r="H2" s="2">
        <v>12.6</v>
      </c>
      <c r="I2" s="2">
        <v>12.7</v>
      </c>
      <c r="J2" s="2">
        <f t="shared" ref="J2:K14" si="0">(1.34*H2*(F2/100))+(0.003*B2)</f>
        <v>16.883279999999999</v>
      </c>
      <c r="K2" s="2">
        <f t="shared" si="0"/>
        <v>16.369384</v>
      </c>
      <c r="L2" s="2"/>
      <c r="M2" s="2"/>
      <c r="N2">
        <f t="shared" ref="N2:N14" si="1">(J2-K2)*0.02</f>
        <v>1.027791999999998E-2</v>
      </c>
    </row>
    <row r="3" spans="1:14" x14ac:dyDescent="0.3">
      <c r="A3" s="2">
        <v>1</v>
      </c>
      <c r="B3" s="2">
        <v>209.5</v>
      </c>
      <c r="C3" s="2">
        <v>151.1</v>
      </c>
      <c r="D3" s="2">
        <v>64.099999999999994</v>
      </c>
      <c r="E3" s="2">
        <v>60.6</v>
      </c>
      <c r="F3" s="2">
        <v>98.5</v>
      </c>
      <c r="G3" s="2">
        <v>96.4</v>
      </c>
      <c r="H3" s="2">
        <v>12.5</v>
      </c>
      <c r="I3" s="2">
        <v>12.5</v>
      </c>
      <c r="J3" s="2">
        <f t="shared" si="0"/>
        <v>17.12725</v>
      </c>
      <c r="K3" s="2">
        <f t="shared" si="0"/>
        <v>16.600300000000001</v>
      </c>
      <c r="L3" s="2"/>
      <c r="M3" s="2"/>
      <c r="N3">
        <f t="shared" si="1"/>
        <v>1.0538999999999988E-2</v>
      </c>
    </row>
    <row r="4" spans="1:14" x14ac:dyDescent="0.3">
      <c r="A4" s="2">
        <v>2</v>
      </c>
      <c r="B4" s="2">
        <v>212.1</v>
      </c>
      <c r="C4" s="2">
        <v>177.3</v>
      </c>
      <c r="D4" s="2">
        <v>52.7</v>
      </c>
      <c r="E4" s="2">
        <v>55</v>
      </c>
      <c r="F4" s="2">
        <v>98.5</v>
      </c>
      <c r="G4" s="2">
        <v>97.2</v>
      </c>
      <c r="H4" s="2">
        <v>12.1</v>
      </c>
      <c r="I4" s="2">
        <v>12.5</v>
      </c>
      <c r="J4" s="2">
        <f t="shared" si="0"/>
        <v>16.607090000000003</v>
      </c>
      <c r="K4" s="2">
        <f t="shared" si="0"/>
        <v>16.812899999999999</v>
      </c>
      <c r="L4" s="2"/>
      <c r="M4" s="2"/>
      <c r="N4">
        <f t="shared" si="1"/>
        <v>-4.1161999999999215E-3</v>
      </c>
    </row>
    <row r="5" spans="1:14" x14ac:dyDescent="0.3">
      <c r="A5" s="2">
        <v>3</v>
      </c>
      <c r="B5" s="2">
        <v>213.7</v>
      </c>
      <c r="C5" s="2">
        <v>158.1</v>
      </c>
      <c r="D5" s="2">
        <v>47.8</v>
      </c>
      <c r="E5" s="2">
        <v>51.1</v>
      </c>
      <c r="F5" s="2">
        <v>98.5</v>
      </c>
      <c r="G5" s="2">
        <v>96.9</v>
      </c>
      <c r="H5" s="2">
        <v>12.5</v>
      </c>
      <c r="I5" s="2">
        <v>12.1</v>
      </c>
      <c r="J5" s="2">
        <f t="shared" si="0"/>
        <v>17.139850000000003</v>
      </c>
      <c r="K5" s="2">
        <f t="shared" si="0"/>
        <v>16.185666000000005</v>
      </c>
      <c r="L5" s="2"/>
      <c r="M5" s="2"/>
      <c r="N5">
        <f t="shared" si="1"/>
        <v>1.9083679999999961E-2</v>
      </c>
    </row>
    <row r="6" spans="1:14" x14ac:dyDescent="0.3">
      <c r="A6" s="2">
        <v>4</v>
      </c>
      <c r="B6" s="2">
        <v>215.7</v>
      </c>
      <c r="C6" s="2">
        <v>174.3</v>
      </c>
      <c r="D6" s="2">
        <v>41.5</v>
      </c>
      <c r="E6" s="2">
        <v>43</v>
      </c>
      <c r="F6" s="2">
        <v>98.6</v>
      </c>
      <c r="G6" s="2">
        <v>97.6</v>
      </c>
      <c r="H6" s="2">
        <v>11.6</v>
      </c>
      <c r="I6" s="2">
        <v>12.1</v>
      </c>
      <c r="J6" s="2">
        <f t="shared" si="0"/>
        <v>15.973484000000001</v>
      </c>
      <c r="K6" s="2">
        <f t="shared" si="0"/>
        <v>16.347764000000002</v>
      </c>
      <c r="L6" s="2"/>
      <c r="M6" s="2"/>
      <c r="N6">
        <f t="shared" si="1"/>
        <v>-7.4856000000000124E-3</v>
      </c>
    </row>
    <row r="7" spans="1:14" x14ac:dyDescent="0.3">
      <c r="A7" s="2">
        <v>5</v>
      </c>
      <c r="B7" s="2">
        <v>217</v>
      </c>
      <c r="C7" s="2">
        <v>194.3</v>
      </c>
      <c r="D7" s="2">
        <v>40.700000000000003</v>
      </c>
      <c r="E7" s="2">
        <v>38.6</v>
      </c>
      <c r="F7" s="2">
        <v>98.3</v>
      </c>
      <c r="G7" s="2">
        <v>98.3</v>
      </c>
      <c r="H7" s="2">
        <v>11.9</v>
      </c>
      <c r="I7" s="2">
        <v>11.9</v>
      </c>
      <c r="J7" s="2">
        <f t="shared" si="0"/>
        <v>16.325918000000001</v>
      </c>
      <c r="K7" s="2">
        <f t="shared" si="0"/>
        <v>16.257818</v>
      </c>
      <c r="L7" s="2"/>
      <c r="M7" s="2"/>
      <c r="N7">
        <f t="shared" si="1"/>
        <v>1.3620000000000231E-3</v>
      </c>
    </row>
    <row r="8" spans="1:14" x14ac:dyDescent="0.3">
      <c r="A8" s="2">
        <v>6</v>
      </c>
      <c r="B8" s="2">
        <v>226.7</v>
      </c>
      <c r="C8" s="2">
        <v>208.8</v>
      </c>
      <c r="D8" s="2">
        <v>40</v>
      </c>
      <c r="E8" s="2">
        <v>35.799999999999997</v>
      </c>
      <c r="F8" s="2">
        <v>98.8</v>
      </c>
      <c r="G8" s="2">
        <v>98.3</v>
      </c>
      <c r="H8" s="2">
        <v>12.1</v>
      </c>
      <c r="I8" s="2">
        <v>11.9</v>
      </c>
      <c r="J8" s="2">
        <f t="shared" si="0"/>
        <v>16.699532000000001</v>
      </c>
      <c r="K8" s="2">
        <f t="shared" si="0"/>
        <v>16.301318000000002</v>
      </c>
      <c r="L8" s="2"/>
      <c r="M8" s="2"/>
      <c r="N8">
        <f t="shared" si="1"/>
        <v>7.9642799999999885E-3</v>
      </c>
    </row>
    <row r="9" spans="1:14" x14ac:dyDescent="0.3">
      <c r="A9" s="2">
        <v>7</v>
      </c>
      <c r="B9" s="2">
        <v>221.6</v>
      </c>
      <c r="C9" s="2">
        <v>207.4</v>
      </c>
      <c r="D9" s="2">
        <v>35.4</v>
      </c>
      <c r="E9" s="2">
        <v>34.6</v>
      </c>
      <c r="F9" s="2">
        <v>99.1</v>
      </c>
      <c r="G9" s="2">
        <v>98.7</v>
      </c>
      <c r="H9" s="2">
        <v>12.1</v>
      </c>
      <c r="I9" s="2">
        <v>12.3</v>
      </c>
      <c r="J9" s="2">
        <f t="shared" si="0"/>
        <v>16.732874000000002</v>
      </c>
      <c r="K9" s="2">
        <f t="shared" si="0"/>
        <v>16.889934000000004</v>
      </c>
      <c r="L9" s="2"/>
      <c r="M9" s="2"/>
      <c r="N9">
        <f t="shared" si="1"/>
        <v>-3.1412000000000263E-3</v>
      </c>
    </row>
    <row r="10" spans="1:14" x14ac:dyDescent="0.3">
      <c r="A10" s="2">
        <v>8</v>
      </c>
      <c r="B10" s="2">
        <v>219.8</v>
      </c>
      <c r="C10" s="2">
        <v>195.3</v>
      </c>
      <c r="D10" s="2">
        <v>30.9</v>
      </c>
      <c r="E10" s="2">
        <v>32.299999999999997</v>
      </c>
      <c r="F10" s="2">
        <v>98.8</v>
      </c>
      <c r="G10" s="2">
        <v>98</v>
      </c>
      <c r="H10" s="2">
        <v>12.1</v>
      </c>
      <c r="I10" s="2">
        <v>12.1</v>
      </c>
      <c r="J10" s="2">
        <f t="shared" si="0"/>
        <v>16.678832000000003</v>
      </c>
      <c r="K10" s="2">
        <f t="shared" si="0"/>
        <v>16.475620000000003</v>
      </c>
      <c r="L10" s="2"/>
      <c r="M10" s="2"/>
      <c r="N10">
        <f t="shared" si="1"/>
        <v>4.0642400000000124E-3</v>
      </c>
    </row>
    <row r="11" spans="1:14" x14ac:dyDescent="0.3">
      <c r="A11" s="2">
        <v>24</v>
      </c>
      <c r="B11" s="2">
        <v>193.3</v>
      </c>
      <c r="C11" s="2">
        <v>183.3</v>
      </c>
      <c r="D11" s="2">
        <v>16.7</v>
      </c>
      <c r="E11" s="2">
        <v>18.399999999999999</v>
      </c>
      <c r="F11" s="2">
        <v>98.2</v>
      </c>
      <c r="G11" s="2">
        <v>98.1</v>
      </c>
      <c r="H11" s="2">
        <v>11.1</v>
      </c>
      <c r="I11" s="2">
        <v>12.5</v>
      </c>
      <c r="J11" s="2">
        <f t="shared" si="0"/>
        <v>15.186168</v>
      </c>
      <c r="K11" s="2">
        <f t="shared" si="0"/>
        <v>16.981650000000002</v>
      </c>
      <c r="L11" s="2"/>
      <c r="M11" s="2"/>
      <c r="N11">
        <f t="shared" si="1"/>
        <v>-3.5909640000000034E-2</v>
      </c>
    </row>
    <row r="12" spans="1:14" x14ac:dyDescent="0.3">
      <c r="A12" s="2">
        <v>32</v>
      </c>
      <c r="B12" s="2">
        <v>186.3</v>
      </c>
      <c r="C12" s="2">
        <v>177.6</v>
      </c>
      <c r="D12" s="2">
        <v>13.1</v>
      </c>
      <c r="E12" s="2">
        <v>15.4</v>
      </c>
      <c r="F12" s="2">
        <v>98.1</v>
      </c>
      <c r="G12" s="2">
        <v>97.7</v>
      </c>
      <c r="H12" s="2">
        <v>11.7</v>
      </c>
      <c r="I12" s="2">
        <v>12</v>
      </c>
      <c r="J12" s="2">
        <f t="shared" si="0"/>
        <v>15.939018000000001</v>
      </c>
      <c r="K12" s="2">
        <f t="shared" si="0"/>
        <v>16.242960000000004</v>
      </c>
      <c r="L12" s="2"/>
      <c r="M12" s="2"/>
      <c r="N12">
        <f t="shared" si="1"/>
        <v>-6.0788400000000567E-3</v>
      </c>
    </row>
    <row r="13" spans="1:14" x14ac:dyDescent="0.3">
      <c r="A13" s="2">
        <v>48</v>
      </c>
      <c r="B13" s="2">
        <v>190.6</v>
      </c>
      <c r="C13" s="2">
        <v>168.5</v>
      </c>
      <c r="D13" s="2" t="s">
        <v>5</v>
      </c>
      <c r="E13" s="2" t="s">
        <v>5</v>
      </c>
      <c r="F13" s="2">
        <v>98.1</v>
      </c>
      <c r="G13" s="2">
        <v>97.5</v>
      </c>
      <c r="H13" s="2">
        <v>11.5</v>
      </c>
      <c r="I13" s="2">
        <v>12.4</v>
      </c>
      <c r="J13" s="2">
        <f t="shared" si="0"/>
        <v>15.68901</v>
      </c>
      <c r="K13" s="2">
        <f t="shared" si="0"/>
        <v>16.706100000000003</v>
      </c>
      <c r="L13" s="2"/>
      <c r="M13" s="2"/>
      <c r="N13">
        <f t="shared" si="1"/>
        <v>-2.0341800000000063E-2</v>
      </c>
    </row>
    <row r="14" spans="1:14" x14ac:dyDescent="0.3">
      <c r="A14" s="2">
        <v>56</v>
      </c>
      <c r="B14" s="2">
        <v>189.3</v>
      </c>
      <c r="C14" s="2">
        <v>167.4</v>
      </c>
      <c r="D14" s="2" t="s">
        <v>5</v>
      </c>
      <c r="E14" s="2" t="s">
        <v>5</v>
      </c>
      <c r="F14" s="2">
        <v>98.4</v>
      </c>
      <c r="G14" s="2">
        <v>97.8</v>
      </c>
      <c r="H14" s="2">
        <v>11.5</v>
      </c>
      <c r="I14" s="2">
        <v>12.1</v>
      </c>
      <c r="J14" s="2">
        <f t="shared" si="0"/>
        <v>15.731340000000001</v>
      </c>
      <c r="K14" s="2">
        <f t="shared" si="0"/>
        <v>16.359491999999999</v>
      </c>
      <c r="L14" s="2"/>
      <c r="M14" s="2"/>
      <c r="N14">
        <f t="shared" si="1"/>
        <v>-1.2563039999999966E-2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F284F-009D-4A4C-BC28-9ABA52EC568B}">
  <dimension ref="A1:N14"/>
  <sheetViews>
    <sheetView workbookViewId="0">
      <selection activeCell="N1" sqref="N1"/>
    </sheetView>
  </sheetViews>
  <sheetFormatPr defaultRowHeight="14.4" x14ac:dyDescent="0.3"/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156.1</v>
      </c>
      <c r="C2" s="2">
        <v>135.5</v>
      </c>
      <c r="D2" s="2" t="s">
        <v>5</v>
      </c>
      <c r="E2" s="2" t="s">
        <v>5</v>
      </c>
      <c r="F2" s="2">
        <v>95.1</v>
      </c>
      <c r="G2" s="2">
        <v>94.7</v>
      </c>
      <c r="H2" s="2">
        <v>14.8</v>
      </c>
      <c r="I2" s="2">
        <v>14.6</v>
      </c>
      <c r="J2" s="2">
        <f t="shared" ref="J2:K14" si="0">(1.34*H2*(F2/100))+(0.003*B2)</f>
        <v>19.328531999999999</v>
      </c>
      <c r="K2" s="2">
        <f t="shared" si="0"/>
        <v>18.933608000000003</v>
      </c>
      <c r="L2" s="2"/>
      <c r="M2" s="2"/>
      <c r="N2">
        <f t="shared" ref="N2:N14" si="1">(J2-K2)*0.02</f>
        <v>7.8984799999999213E-3</v>
      </c>
    </row>
    <row r="3" spans="1:14" x14ac:dyDescent="0.3">
      <c r="A3" s="2">
        <v>1</v>
      </c>
      <c r="B3" s="2">
        <v>214.3</v>
      </c>
      <c r="C3" s="2">
        <v>151.1</v>
      </c>
      <c r="D3" s="2" t="s">
        <v>5</v>
      </c>
      <c r="E3" s="2" t="s">
        <v>5</v>
      </c>
      <c r="F3" s="2">
        <v>97.9</v>
      </c>
      <c r="G3" s="2">
        <v>94.6</v>
      </c>
      <c r="H3" s="2">
        <v>14.5</v>
      </c>
      <c r="I3" s="2">
        <v>14.6</v>
      </c>
      <c r="J3" s="2">
        <f t="shared" si="0"/>
        <v>19.664870000000004</v>
      </c>
      <c r="K3" s="2">
        <f t="shared" si="0"/>
        <v>18.960843999999998</v>
      </c>
      <c r="L3" s="2"/>
      <c r="M3" s="2"/>
      <c r="N3">
        <f t="shared" si="1"/>
        <v>1.4080520000000121E-2</v>
      </c>
    </row>
    <row r="4" spans="1:14" x14ac:dyDescent="0.3">
      <c r="A4" s="2">
        <v>2</v>
      </c>
      <c r="B4" s="2">
        <v>224.5</v>
      </c>
      <c r="C4" s="2">
        <v>177.3</v>
      </c>
      <c r="D4" s="2" t="s">
        <v>5</v>
      </c>
      <c r="E4" s="2" t="s">
        <v>5</v>
      </c>
      <c r="F4" s="2">
        <v>98.5</v>
      </c>
      <c r="G4" s="2">
        <v>94.7</v>
      </c>
      <c r="H4" s="2">
        <v>14.8</v>
      </c>
      <c r="I4" s="2">
        <v>14.3</v>
      </c>
      <c r="J4" s="2">
        <f t="shared" si="0"/>
        <v>20.208020000000001</v>
      </c>
      <c r="K4" s="2">
        <f t="shared" si="0"/>
        <v>18.678314000000004</v>
      </c>
      <c r="L4" s="2"/>
      <c r="M4" s="2"/>
      <c r="N4">
        <f t="shared" si="1"/>
        <v>3.0594119999999947E-2</v>
      </c>
    </row>
    <row r="5" spans="1:14" x14ac:dyDescent="0.3">
      <c r="A5" s="2">
        <v>3</v>
      </c>
      <c r="B5" s="2">
        <v>229.5</v>
      </c>
      <c r="C5" s="2">
        <v>158.1</v>
      </c>
      <c r="D5" s="2" t="s">
        <v>5</v>
      </c>
      <c r="E5" s="2" t="s">
        <v>5</v>
      </c>
      <c r="F5" s="2">
        <v>98.7</v>
      </c>
      <c r="G5" s="2">
        <v>94.7</v>
      </c>
      <c r="H5" s="2">
        <v>14.9</v>
      </c>
      <c r="I5" s="2">
        <v>14.2</v>
      </c>
      <c r="J5" s="2">
        <f t="shared" si="0"/>
        <v>20.394942</v>
      </c>
      <c r="K5" s="2">
        <f t="shared" si="0"/>
        <v>18.493815999999999</v>
      </c>
      <c r="L5" s="2"/>
      <c r="M5" s="2"/>
      <c r="N5">
        <f t="shared" si="1"/>
        <v>3.8022520000000032E-2</v>
      </c>
    </row>
    <row r="6" spans="1:14" x14ac:dyDescent="0.3">
      <c r="A6" s="2">
        <v>4</v>
      </c>
      <c r="B6" s="2">
        <v>240.1</v>
      </c>
      <c r="C6" s="2">
        <v>174.3</v>
      </c>
      <c r="D6" s="2" t="s">
        <v>5</v>
      </c>
      <c r="E6" s="2" t="s">
        <v>5</v>
      </c>
      <c r="F6" s="2">
        <v>98.7</v>
      </c>
      <c r="G6" s="2">
        <v>96.3</v>
      </c>
      <c r="H6" s="2">
        <v>15.1</v>
      </c>
      <c r="I6" s="2">
        <v>14.7</v>
      </c>
      <c r="J6" s="2">
        <f t="shared" si="0"/>
        <v>20.691258000000005</v>
      </c>
      <c r="K6" s="2">
        <f t="shared" si="0"/>
        <v>19.492073999999999</v>
      </c>
      <c r="L6" s="2"/>
      <c r="M6" s="2"/>
      <c r="N6">
        <f t="shared" si="1"/>
        <v>2.3983680000000122E-2</v>
      </c>
    </row>
    <row r="7" spans="1:14" x14ac:dyDescent="0.3">
      <c r="A7" s="2">
        <v>5</v>
      </c>
      <c r="B7" s="2">
        <v>236.1</v>
      </c>
      <c r="C7" s="2">
        <v>194.3</v>
      </c>
      <c r="D7" s="2" t="s">
        <v>5</v>
      </c>
      <c r="E7" s="2" t="s">
        <v>5</v>
      </c>
      <c r="F7" s="2">
        <v>98.7</v>
      </c>
      <c r="G7" s="2">
        <v>98.4</v>
      </c>
      <c r="H7" s="2">
        <v>14.3</v>
      </c>
      <c r="I7" s="2">
        <v>14.4</v>
      </c>
      <c r="J7" s="2">
        <f t="shared" si="0"/>
        <v>19.621194000000003</v>
      </c>
      <c r="K7" s="2">
        <f t="shared" si="0"/>
        <v>19.570164000000002</v>
      </c>
      <c r="L7" s="2"/>
      <c r="M7" s="2"/>
      <c r="N7">
        <f t="shared" si="1"/>
        <v>1.020600000000016E-3</v>
      </c>
    </row>
    <row r="8" spans="1:14" x14ac:dyDescent="0.3">
      <c r="A8" s="2">
        <v>6</v>
      </c>
      <c r="B8" s="2">
        <v>238.4</v>
      </c>
      <c r="C8" s="2">
        <v>208.8</v>
      </c>
      <c r="D8" s="2" t="s">
        <v>5</v>
      </c>
      <c r="E8" s="2" t="s">
        <v>5</v>
      </c>
      <c r="F8" s="2">
        <v>98.7</v>
      </c>
      <c r="G8" s="2">
        <v>97.3</v>
      </c>
      <c r="H8" s="2">
        <v>14.4</v>
      </c>
      <c r="I8" s="2">
        <v>14.5</v>
      </c>
      <c r="J8" s="2">
        <f t="shared" si="0"/>
        <v>19.760352000000001</v>
      </c>
      <c r="K8" s="2">
        <f t="shared" si="0"/>
        <v>19.531790000000001</v>
      </c>
      <c r="L8" s="2"/>
      <c r="M8" s="2"/>
      <c r="N8">
        <f t="shared" si="1"/>
        <v>4.5712400000000033E-3</v>
      </c>
    </row>
    <row r="9" spans="1:14" x14ac:dyDescent="0.3">
      <c r="A9" s="2">
        <v>7</v>
      </c>
      <c r="B9" s="2">
        <v>237.9</v>
      </c>
      <c r="C9" s="2">
        <v>207.4</v>
      </c>
      <c r="D9" s="2" t="s">
        <v>5</v>
      </c>
      <c r="E9" s="2" t="s">
        <v>5</v>
      </c>
      <c r="F9" s="2">
        <v>98.6</v>
      </c>
      <c r="G9" s="2">
        <v>98.2</v>
      </c>
      <c r="H9" s="2">
        <v>14.8</v>
      </c>
      <c r="I9" s="2">
        <v>14.8</v>
      </c>
      <c r="J9" s="2">
        <f t="shared" si="0"/>
        <v>20.268052000000001</v>
      </c>
      <c r="K9" s="2">
        <f t="shared" si="0"/>
        <v>20.097224000000001</v>
      </c>
      <c r="L9" s="2"/>
      <c r="M9" s="2"/>
      <c r="N9">
        <f t="shared" si="1"/>
        <v>3.4165600000000042E-3</v>
      </c>
    </row>
    <row r="10" spans="1:14" x14ac:dyDescent="0.3">
      <c r="A10" s="2">
        <v>8</v>
      </c>
      <c r="B10" s="2">
        <v>233</v>
      </c>
      <c r="C10" s="2">
        <v>195.3</v>
      </c>
      <c r="D10" s="2" t="s">
        <v>5</v>
      </c>
      <c r="E10" s="2" t="s">
        <v>5</v>
      </c>
      <c r="F10" s="2">
        <v>98.7</v>
      </c>
      <c r="G10" s="2">
        <v>98.2</v>
      </c>
      <c r="H10" s="2">
        <v>14.7</v>
      </c>
      <c r="I10" s="2">
        <v>14.3</v>
      </c>
      <c r="J10" s="2">
        <f t="shared" si="0"/>
        <v>20.140926</v>
      </c>
      <c r="K10" s="2">
        <f t="shared" si="0"/>
        <v>19.402984</v>
      </c>
      <c r="L10" s="2"/>
      <c r="M10" s="2"/>
      <c r="N10">
        <f t="shared" si="1"/>
        <v>1.4758840000000007E-2</v>
      </c>
    </row>
    <row r="11" spans="1:14" x14ac:dyDescent="0.3">
      <c r="A11" s="2">
        <v>24</v>
      </c>
      <c r="B11" s="2">
        <v>199.5</v>
      </c>
      <c r="C11" s="2">
        <v>183.3</v>
      </c>
      <c r="D11" s="2" t="s">
        <v>5</v>
      </c>
      <c r="E11" s="2" t="s">
        <v>5</v>
      </c>
      <c r="F11" s="2">
        <v>98</v>
      </c>
      <c r="G11" s="2">
        <v>97.8</v>
      </c>
      <c r="H11" s="2">
        <v>15.2</v>
      </c>
      <c r="I11" s="2">
        <v>15</v>
      </c>
      <c r="J11" s="2">
        <f t="shared" si="0"/>
        <v>20.559139999999999</v>
      </c>
      <c r="K11" s="2">
        <f t="shared" si="0"/>
        <v>20.207700000000003</v>
      </c>
      <c r="L11" s="2"/>
      <c r="M11" s="2"/>
      <c r="N11">
        <f t="shared" si="1"/>
        <v>7.0287999999999332E-3</v>
      </c>
    </row>
    <row r="12" spans="1:14" x14ac:dyDescent="0.3">
      <c r="A12" s="2">
        <v>32</v>
      </c>
      <c r="B12" s="2">
        <v>187</v>
      </c>
      <c r="C12" s="2">
        <v>177.6</v>
      </c>
      <c r="D12" s="2" t="s">
        <v>5</v>
      </c>
      <c r="E12" s="2" t="s">
        <v>5</v>
      </c>
      <c r="F12" s="2">
        <v>97.8</v>
      </c>
      <c r="G12" s="2">
        <v>97.3</v>
      </c>
      <c r="H12" s="2">
        <v>14.7</v>
      </c>
      <c r="I12" s="2">
        <v>15.1</v>
      </c>
      <c r="J12" s="2">
        <f t="shared" si="0"/>
        <v>19.825644</v>
      </c>
      <c r="K12" s="2">
        <f t="shared" si="0"/>
        <v>20.220482000000004</v>
      </c>
      <c r="L12" s="2"/>
      <c r="M12" s="2"/>
      <c r="N12">
        <f t="shared" si="1"/>
        <v>-7.8967600000000721E-3</v>
      </c>
    </row>
    <row r="13" spans="1:14" x14ac:dyDescent="0.3">
      <c r="A13" s="2">
        <v>48</v>
      </c>
      <c r="B13" s="2">
        <v>180.6</v>
      </c>
      <c r="C13" s="2">
        <v>168.5</v>
      </c>
      <c r="D13" s="2" t="s">
        <v>5</v>
      </c>
      <c r="E13" s="2" t="s">
        <v>5</v>
      </c>
      <c r="F13" s="2">
        <v>98.6</v>
      </c>
      <c r="G13" s="2">
        <v>98</v>
      </c>
      <c r="H13" s="2">
        <v>15.1</v>
      </c>
      <c r="I13" s="2">
        <v>15.2</v>
      </c>
      <c r="J13" s="2">
        <f t="shared" si="0"/>
        <v>20.492524</v>
      </c>
      <c r="K13" s="2">
        <f t="shared" si="0"/>
        <v>20.466139999999999</v>
      </c>
      <c r="L13" s="2"/>
      <c r="M13" s="2"/>
      <c r="N13">
        <f t="shared" si="1"/>
        <v>5.2768000000000368E-4</v>
      </c>
    </row>
    <row r="14" spans="1:14" x14ac:dyDescent="0.3">
      <c r="A14" s="2">
        <v>56</v>
      </c>
      <c r="B14" s="2">
        <v>177.3</v>
      </c>
      <c r="C14" s="2">
        <v>167.4</v>
      </c>
      <c r="D14" s="2" t="s">
        <v>5</v>
      </c>
      <c r="E14" s="2" t="s">
        <v>5</v>
      </c>
      <c r="F14" s="2">
        <v>98.8</v>
      </c>
      <c r="G14" s="2">
        <v>98.4</v>
      </c>
      <c r="H14" s="2">
        <v>14.9</v>
      </c>
      <c r="I14" s="2">
        <v>15.1</v>
      </c>
      <c r="J14" s="2">
        <f t="shared" si="0"/>
        <v>20.258308</v>
      </c>
      <c r="K14" s="2">
        <f t="shared" si="0"/>
        <v>20.412456000000002</v>
      </c>
      <c r="L14" s="2"/>
      <c r="M14" s="2"/>
      <c r="N14">
        <f t="shared" si="1"/>
        <v>-3.0829600000000569E-3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DA5B4-C55F-45F4-8983-0EA274EDD997}">
  <dimension ref="A1:N14"/>
  <sheetViews>
    <sheetView workbookViewId="0">
      <selection activeCell="N1" sqref="N1"/>
    </sheetView>
  </sheetViews>
  <sheetFormatPr defaultRowHeight="14.4" x14ac:dyDescent="0.3"/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152.1</v>
      </c>
      <c r="C2" s="2">
        <v>130.69999999999999</v>
      </c>
      <c r="D2" s="2">
        <v>62.5</v>
      </c>
      <c r="E2" s="2">
        <v>65.400000000000006</v>
      </c>
      <c r="F2" s="2">
        <v>98.3</v>
      </c>
      <c r="G2" s="2">
        <v>97.1</v>
      </c>
      <c r="H2" s="2">
        <v>12.9</v>
      </c>
      <c r="I2" s="2">
        <v>14</v>
      </c>
      <c r="J2" s="2">
        <f t="shared" ref="J2:K12" si="0">(1.34*H2*(F2/100))+(0.003*B2)</f>
        <v>17.448437999999999</v>
      </c>
      <c r="K2" s="2">
        <f t="shared" si="0"/>
        <v>18.608060000000002</v>
      </c>
      <c r="L2" s="2"/>
      <c r="M2" s="2"/>
      <c r="N2">
        <f t="shared" ref="N2:N12" si="1">(J2-K2)*0.02</f>
        <v>-2.3192440000000047E-2</v>
      </c>
    </row>
    <row r="3" spans="1:14" x14ac:dyDescent="0.3">
      <c r="A3" s="2">
        <v>1</v>
      </c>
      <c r="B3" s="2">
        <v>178.3</v>
      </c>
      <c r="C3" s="2">
        <v>167</v>
      </c>
      <c r="D3" s="2">
        <v>60.6</v>
      </c>
      <c r="E3" s="2">
        <v>60.5</v>
      </c>
      <c r="F3" s="2">
        <v>99.1</v>
      </c>
      <c r="G3" s="2">
        <v>98.8</v>
      </c>
      <c r="H3" s="2">
        <v>12.9</v>
      </c>
      <c r="I3" s="2">
        <v>13.7</v>
      </c>
      <c r="J3" s="2">
        <f t="shared" si="0"/>
        <v>17.665326</v>
      </c>
      <c r="K3" s="2">
        <f t="shared" si="0"/>
        <v>18.638704000000001</v>
      </c>
      <c r="L3" s="2"/>
      <c r="M3" s="2"/>
      <c r="N3">
        <f t="shared" si="1"/>
        <v>-1.9467560000000005E-2</v>
      </c>
    </row>
    <row r="4" spans="1:14" x14ac:dyDescent="0.3">
      <c r="A4" s="2">
        <v>2</v>
      </c>
      <c r="B4" s="2">
        <v>181.1</v>
      </c>
      <c r="C4" s="2">
        <v>176.8</v>
      </c>
      <c r="D4" s="2">
        <v>51.7</v>
      </c>
      <c r="E4" s="2">
        <v>51.7</v>
      </c>
      <c r="F4" s="2">
        <v>99.2</v>
      </c>
      <c r="G4" s="2">
        <v>99.3</v>
      </c>
      <c r="H4" s="2">
        <v>14.5</v>
      </c>
      <c r="I4" s="2">
        <v>14.9</v>
      </c>
      <c r="J4" s="2">
        <f t="shared" si="0"/>
        <v>19.81786</v>
      </c>
      <c r="K4" s="2">
        <f t="shared" si="0"/>
        <v>20.356638</v>
      </c>
      <c r="L4" s="2"/>
      <c r="M4" s="2"/>
      <c r="N4">
        <f t="shared" si="1"/>
        <v>-1.0775560000000014E-2</v>
      </c>
    </row>
    <row r="5" spans="1:14" x14ac:dyDescent="0.3">
      <c r="A5" s="2">
        <v>3</v>
      </c>
      <c r="B5" s="2">
        <v>190</v>
      </c>
      <c r="C5" s="2">
        <v>175.3</v>
      </c>
      <c r="D5" s="2">
        <v>44.2</v>
      </c>
      <c r="E5" s="2">
        <v>46.8</v>
      </c>
      <c r="F5" s="2">
        <v>99.7</v>
      </c>
      <c r="G5" s="2">
        <v>99.8</v>
      </c>
      <c r="H5" s="2">
        <v>15.2</v>
      </c>
      <c r="I5" s="2">
        <v>15.4</v>
      </c>
      <c r="J5" s="2">
        <f t="shared" si="0"/>
        <v>20.876895999999999</v>
      </c>
      <c r="K5" s="2">
        <f t="shared" si="0"/>
        <v>21.120628000000004</v>
      </c>
      <c r="L5" s="2"/>
      <c r="M5" s="2"/>
      <c r="N5">
        <f t="shared" si="1"/>
        <v>-4.8746400000000993E-3</v>
      </c>
    </row>
    <row r="6" spans="1:14" x14ac:dyDescent="0.3">
      <c r="A6" s="2">
        <v>4</v>
      </c>
      <c r="B6" s="2">
        <v>183</v>
      </c>
      <c r="C6" s="2">
        <v>169.1</v>
      </c>
      <c r="D6" s="2">
        <v>39.6</v>
      </c>
      <c r="E6" s="2">
        <v>41.6</v>
      </c>
      <c r="F6" s="2">
        <v>99.5</v>
      </c>
      <c r="G6" s="2">
        <v>99.8</v>
      </c>
      <c r="H6" s="2">
        <v>15.3</v>
      </c>
      <c r="I6" s="2">
        <v>15.9</v>
      </c>
      <c r="J6" s="2">
        <f t="shared" si="0"/>
        <v>20.948490000000003</v>
      </c>
      <c r="K6" s="2">
        <f t="shared" si="0"/>
        <v>21.770688000000003</v>
      </c>
      <c r="L6" s="2"/>
      <c r="M6" s="2"/>
      <c r="N6">
        <f t="shared" si="1"/>
        <v>-1.6443960000000004E-2</v>
      </c>
    </row>
    <row r="7" spans="1:14" x14ac:dyDescent="0.3">
      <c r="A7" s="2">
        <v>5</v>
      </c>
      <c r="B7" s="2">
        <v>185.7</v>
      </c>
      <c r="C7" s="2">
        <v>167.1</v>
      </c>
      <c r="D7" s="2">
        <v>39.700000000000003</v>
      </c>
      <c r="E7" s="2">
        <v>38</v>
      </c>
      <c r="F7" s="2">
        <v>99.7</v>
      </c>
      <c r="G7" s="2">
        <v>99.8</v>
      </c>
      <c r="H7" s="2">
        <v>15.4</v>
      </c>
      <c r="I7" s="2">
        <v>15.9</v>
      </c>
      <c r="J7" s="2">
        <f t="shared" si="0"/>
        <v>21.131192000000002</v>
      </c>
      <c r="K7" s="2">
        <f t="shared" si="0"/>
        <v>21.764688000000003</v>
      </c>
      <c r="L7" s="2"/>
      <c r="M7" s="2"/>
      <c r="N7">
        <f t="shared" si="1"/>
        <v>-1.2669920000000019E-2</v>
      </c>
    </row>
    <row r="8" spans="1:14" x14ac:dyDescent="0.3">
      <c r="A8" s="2">
        <v>6</v>
      </c>
      <c r="B8" s="2">
        <v>182.5</v>
      </c>
      <c r="C8" s="2">
        <v>160.5</v>
      </c>
      <c r="D8" s="2">
        <v>32.9</v>
      </c>
      <c r="E8" s="2">
        <v>36.4</v>
      </c>
      <c r="F8" s="2">
        <v>99.9</v>
      </c>
      <c r="G8" s="2">
        <v>99.8</v>
      </c>
      <c r="H8" s="2">
        <v>15.7</v>
      </c>
      <c r="I8" s="2">
        <v>15.7</v>
      </c>
      <c r="J8" s="2">
        <f t="shared" si="0"/>
        <v>21.564462000000002</v>
      </c>
      <c r="K8" s="2">
        <f t="shared" si="0"/>
        <v>21.477423999999999</v>
      </c>
      <c r="L8" s="2"/>
      <c r="M8" s="2"/>
      <c r="N8">
        <f t="shared" si="1"/>
        <v>1.7407600000000655E-3</v>
      </c>
    </row>
    <row r="9" spans="1:14" x14ac:dyDescent="0.3">
      <c r="A9" s="2">
        <v>7</v>
      </c>
      <c r="B9" s="2">
        <v>174.6</v>
      </c>
      <c r="C9" s="2">
        <v>160.30000000000001</v>
      </c>
      <c r="D9" s="2">
        <v>32.4</v>
      </c>
      <c r="E9" s="2">
        <v>34.1</v>
      </c>
      <c r="F9" s="2">
        <v>100</v>
      </c>
      <c r="G9" s="2">
        <v>99.5</v>
      </c>
      <c r="H9" s="2">
        <v>14.5</v>
      </c>
      <c r="I9" s="2">
        <v>15.2</v>
      </c>
      <c r="J9" s="2">
        <f t="shared" si="0"/>
        <v>19.953800000000001</v>
      </c>
      <c r="K9" s="2">
        <f t="shared" si="0"/>
        <v>20.747059999999998</v>
      </c>
      <c r="L9" s="2"/>
      <c r="M9" s="2"/>
      <c r="N9">
        <f t="shared" si="1"/>
        <v>-1.586519999999993E-2</v>
      </c>
    </row>
    <row r="10" spans="1:14" x14ac:dyDescent="0.3">
      <c r="A10" s="2">
        <v>8</v>
      </c>
      <c r="B10" s="2">
        <v>170.6</v>
      </c>
      <c r="C10" s="2">
        <v>157.1</v>
      </c>
      <c r="D10" s="2">
        <v>28.9</v>
      </c>
      <c r="E10" s="2">
        <v>29.4</v>
      </c>
      <c r="F10" s="2">
        <v>99.3</v>
      </c>
      <c r="G10" s="2">
        <v>99.6</v>
      </c>
      <c r="H10" s="2">
        <v>13.8</v>
      </c>
      <c r="I10" s="2">
        <v>15</v>
      </c>
      <c r="J10" s="2">
        <f t="shared" si="0"/>
        <v>18.874356000000002</v>
      </c>
      <c r="K10" s="2">
        <f t="shared" si="0"/>
        <v>20.4909</v>
      </c>
      <c r="L10" s="2"/>
      <c r="M10" s="2"/>
      <c r="N10">
        <f t="shared" si="1"/>
        <v>-3.2330879999999951E-2</v>
      </c>
    </row>
    <row r="11" spans="1:14" x14ac:dyDescent="0.3">
      <c r="A11" s="2">
        <v>24</v>
      </c>
      <c r="B11" s="2">
        <v>149.9</v>
      </c>
      <c r="C11" s="2">
        <v>104.4</v>
      </c>
      <c r="D11" s="2">
        <v>31.5</v>
      </c>
      <c r="E11" s="2">
        <v>33.200000000000003</v>
      </c>
      <c r="F11" s="2">
        <v>97.9</v>
      </c>
      <c r="G11" s="2">
        <v>92.6</v>
      </c>
      <c r="H11" s="2">
        <v>14.5</v>
      </c>
      <c r="I11" s="2">
        <v>14.2</v>
      </c>
      <c r="J11" s="2">
        <f t="shared" si="0"/>
        <v>19.471670000000003</v>
      </c>
      <c r="K11" s="2">
        <f t="shared" si="0"/>
        <v>17.933127999999996</v>
      </c>
      <c r="L11" s="2"/>
      <c r="M11" s="2"/>
      <c r="N11">
        <f t="shared" si="1"/>
        <v>3.0770840000000136E-2</v>
      </c>
    </row>
    <row r="12" spans="1:14" x14ac:dyDescent="0.3">
      <c r="A12" s="2">
        <v>32</v>
      </c>
      <c r="B12" s="2">
        <v>57.3</v>
      </c>
      <c r="C12" s="2">
        <v>50.9</v>
      </c>
      <c r="D12" s="2" t="s">
        <v>5</v>
      </c>
      <c r="E12" s="2" t="s">
        <v>5</v>
      </c>
      <c r="F12" s="2">
        <v>50.6</v>
      </c>
      <c r="G12" s="2">
        <v>42.3</v>
      </c>
      <c r="H12" s="2">
        <v>12.3</v>
      </c>
      <c r="I12" s="2">
        <v>12.6</v>
      </c>
      <c r="J12" s="2">
        <f t="shared" si="0"/>
        <v>8.5117920000000016</v>
      </c>
      <c r="K12" s="2">
        <f t="shared" si="0"/>
        <v>7.294632</v>
      </c>
      <c r="L12" s="2"/>
      <c r="M12" s="2"/>
      <c r="N12">
        <f t="shared" si="1"/>
        <v>2.4343200000000034E-2</v>
      </c>
    </row>
    <row r="13" spans="1:14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4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0A2D9-014B-4FF4-99EA-CC96E2CDD9D9}">
  <dimension ref="A1:N14"/>
  <sheetViews>
    <sheetView workbookViewId="0">
      <selection activeCell="N1" sqref="N1"/>
    </sheetView>
  </sheetViews>
  <sheetFormatPr defaultRowHeight="14.4" x14ac:dyDescent="0.3"/>
  <sheetData>
    <row r="1" spans="1:14" ht="43.2" x14ac:dyDescent="0.3">
      <c r="A1" s="1" t="s">
        <v>1</v>
      </c>
      <c r="B1" s="1" t="s">
        <v>2</v>
      </c>
      <c r="C1" s="1" t="s">
        <v>8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6</v>
      </c>
      <c r="I1" s="1" t="s">
        <v>11</v>
      </c>
      <c r="J1" s="1" t="s">
        <v>7</v>
      </c>
      <c r="K1" s="1" t="s">
        <v>12</v>
      </c>
      <c r="L1" s="1" t="s">
        <v>13</v>
      </c>
      <c r="M1" s="1" t="s">
        <v>14</v>
      </c>
      <c r="N1" s="1" t="s">
        <v>63</v>
      </c>
    </row>
    <row r="2" spans="1:14" x14ac:dyDescent="0.3">
      <c r="A2" s="3" t="s">
        <v>0</v>
      </c>
      <c r="B2" s="2">
        <v>179.4</v>
      </c>
      <c r="C2" s="2">
        <v>147.19999999999999</v>
      </c>
      <c r="D2" s="2">
        <v>62</v>
      </c>
      <c r="E2" s="2">
        <v>61.5</v>
      </c>
      <c r="F2" s="2">
        <v>99.4</v>
      </c>
      <c r="G2" s="2">
        <v>98.5</v>
      </c>
      <c r="H2" s="2">
        <v>14.8</v>
      </c>
      <c r="I2" s="2">
        <v>14.6</v>
      </c>
      <c r="J2" s="2">
        <f t="shared" ref="J2:K12" si="0">(1.34*H2*(F2/100))+(0.003*B2)</f>
        <v>20.251208000000002</v>
      </c>
      <c r="K2" s="2">
        <f t="shared" si="0"/>
        <v>19.712140000000002</v>
      </c>
      <c r="L2" s="2"/>
      <c r="M2" s="2"/>
      <c r="N2">
        <f t="shared" ref="N2:N12" si="1">(J2-K2)*0.02</f>
        <v>1.0781360000000007E-2</v>
      </c>
    </row>
    <row r="3" spans="1:14" x14ac:dyDescent="0.3">
      <c r="A3" s="2">
        <v>1</v>
      </c>
      <c r="B3" s="2">
        <v>185.9</v>
      </c>
      <c r="C3" s="2">
        <v>135.5</v>
      </c>
      <c r="D3" s="2">
        <v>48.3</v>
      </c>
      <c r="E3" s="2">
        <v>48.5</v>
      </c>
      <c r="F3" s="2">
        <v>99.4</v>
      </c>
      <c r="G3" s="2">
        <v>97.8</v>
      </c>
      <c r="H3" s="2">
        <v>14.3</v>
      </c>
      <c r="I3" s="2">
        <v>14.2</v>
      </c>
      <c r="J3" s="2">
        <f t="shared" si="0"/>
        <v>19.604728000000005</v>
      </c>
      <c r="K3" s="2">
        <f t="shared" si="0"/>
        <v>19.015884</v>
      </c>
      <c r="L3" s="2"/>
      <c r="M3" s="2"/>
      <c r="N3">
        <f t="shared" si="1"/>
        <v>1.1776880000000106E-2</v>
      </c>
    </row>
    <row r="4" spans="1:14" x14ac:dyDescent="0.3">
      <c r="A4" s="2">
        <v>2</v>
      </c>
      <c r="B4" s="2">
        <v>180.6</v>
      </c>
      <c r="C4" s="2">
        <v>148.30000000000001</v>
      </c>
      <c r="D4" s="2">
        <v>43.5</v>
      </c>
      <c r="E4" s="2">
        <v>41.7</v>
      </c>
      <c r="F4" s="2">
        <v>99.1</v>
      </c>
      <c r="G4" s="2">
        <v>98.9</v>
      </c>
      <c r="H4" s="2">
        <v>14.7</v>
      </c>
      <c r="I4" s="2">
        <v>14.2</v>
      </c>
      <c r="J4" s="2">
        <f t="shared" si="0"/>
        <v>20.062517999999997</v>
      </c>
      <c r="K4" s="2">
        <f t="shared" si="0"/>
        <v>19.263592000000003</v>
      </c>
      <c r="L4" s="2"/>
      <c r="M4" s="2"/>
      <c r="N4">
        <f t="shared" si="1"/>
        <v>1.5978519999999889E-2</v>
      </c>
    </row>
    <row r="5" spans="1:14" x14ac:dyDescent="0.3">
      <c r="A5" s="2">
        <v>3</v>
      </c>
      <c r="B5" s="2">
        <v>185.1</v>
      </c>
      <c r="C5" s="2">
        <v>155</v>
      </c>
      <c r="D5" s="2">
        <v>39.9</v>
      </c>
      <c r="E5" s="2">
        <v>36.200000000000003</v>
      </c>
      <c r="F5" s="2">
        <v>99.2</v>
      </c>
      <c r="G5" s="2">
        <v>98.9</v>
      </c>
      <c r="H5" s="2">
        <v>14.6</v>
      </c>
      <c r="I5" s="2">
        <v>14.5</v>
      </c>
      <c r="J5" s="2">
        <f t="shared" si="0"/>
        <v>19.962788</v>
      </c>
      <c r="K5" s="2">
        <f t="shared" si="0"/>
        <v>19.681270000000001</v>
      </c>
      <c r="L5" s="2"/>
      <c r="M5" s="2"/>
      <c r="N5">
        <f t="shared" si="1"/>
        <v>5.630359999999968E-3</v>
      </c>
    </row>
    <row r="6" spans="1:14" x14ac:dyDescent="0.3">
      <c r="A6" s="2">
        <v>4</v>
      </c>
      <c r="B6" s="2">
        <v>174.5</v>
      </c>
      <c r="C6" s="2">
        <v>147.5</v>
      </c>
      <c r="D6" s="2">
        <v>33.4</v>
      </c>
      <c r="E6" s="2">
        <v>36</v>
      </c>
      <c r="F6" s="2">
        <v>99</v>
      </c>
      <c r="G6" s="2">
        <v>98.8</v>
      </c>
      <c r="H6" s="2">
        <v>14.3</v>
      </c>
      <c r="I6" s="2">
        <v>13.9</v>
      </c>
      <c r="J6" s="2">
        <f t="shared" si="0"/>
        <v>19.493880000000001</v>
      </c>
      <c r="K6" s="2">
        <f t="shared" si="0"/>
        <v>18.844988000000001</v>
      </c>
      <c r="L6" s="2"/>
      <c r="M6" s="2"/>
      <c r="N6">
        <f t="shared" si="1"/>
        <v>1.2977840000000001E-2</v>
      </c>
    </row>
    <row r="7" spans="1:14" x14ac:dyDescent="0.3">
      <c r="A7" s="2">
        <v>5</v>
      </c>
      <c r="B7" s="2">
        <v>173.2</v>
      </c>
      <c r="C7" s="2">
        <v>151.19999999999999</v>
      </c>
      <c r="D7" s="2">
        <v>32.200000000000003</v>
      </c>
      <c r="E7" s="2">
        <v>32.5</v>
      </c>
      <c r="F7" s="2">
        <v>99.3</v>
      </c>
      <c r="G7" s="2">
        <v>99</v>
      </c>
      <c r="H7" s="2">
        <v>14.1</v>
      </c>
      <c r="I7" s="2">
        <v>13.9</v>
      </c>
      <c r="J7" s="2">
        <f t="shared" si="0"/>
        <v>19.281342000000002</v>
      </c>
      <c r="K7" s="2">
        <f t="shared" si="0"/>
        <v>18.893340000000002</v>
      </c>
      <c r="L7" s="2"/>
      <c r="M7" s="2"/>
      <c r="N7">
        <f t="shared" si="1"/>
        <v>7.7600400000000036E-3</v>
      </c>
    </row>
    <row r="8" spans="1:14" x14ac:dyDescent="0.3">
      <c r="A8" s="2">
        <v>6</v>
      </c>
      <c r="B8" s="2">
        <v>172.5</v>
      </c>
      <c r="C8" s="2">
        <v>158.9</v>
      </c>
      <c r="D8" s="2">
        <v>29.2</v>
      </c>
      <c r="E8" s="2">
        <v>29.4</v>
      </c>
      <c r="F8" s="2">
        <v>99.1</v>
      </c>
      <c r="G8" s="2">
        <v>99</v>
      </c>
      <c r="H8" s="2">
        <v>14.1</v>
      </c>
      <c r="I8" s="2">
        <v>14.1</v>
      </c>
      <c r="J8" s="2">
        <f t="shared" si="0"/>
        <v>19.241454000000001</v>
      </c>
      <c r="K8" s="2">
        <f t="shared" si="0"/>
        <v>19.181760000000004</v>
      </c>
      <c r="L8" s="2"/>
      <c r="M8" s="2"/>
      <c r="N8">
        <f t="shared" si="1"/>
        <v>1.1938799999999361E-3</v>
      </c>
    </row>
    <row r="9" spans="1:14" x14ac:dyDescent="0.3">
      <c r="A9" s="2">
        <v>7</v>
      </c>
      <c r="B9" s="2">
        <v>171.2</v>
      </c>
      <c r="C9" s="2">
        <v>156</v>
      </c>
      <c r="D9" s="2">
        <v>27.8</v>
      </c>
      <c r="E9" s="2">
        <v>25.4</v>
      </c>
      <c r="F9" s="2">
        <v>99.3</v>
      </c>
      <c r="G9" s="2">
        <v>99.4</v>
      </c>
      <c r="H9" s="2">
        <v>14.1</v>
      </c>
      <c r="I9" s="2">
        <v>13.3</v>
      </c>
      <c r="J9" s="2">
        <f t="shared" si="0"/>
        <v>19.275342000000002</v>
      </c>
      <c r="K9" s="2">
        <f t="shared" si="0"/>
        <v>18.183068000000006</v>
      </c>
      <c r="L9" s="2"/>
      <c r="M9" s="2"/>
      <c r="N9">
        <f t="shared" si="1"/>
        <v>2.1845479999999924E-2</v>
      </c>
    </row>
    <row r="10" spans="1:14" x14ac:dyDescent="0.3">
      <c r="A10" s="2">
        <v>8</v>
      </c>
      <c r="B10" s="2">
        <v>166.2</v>
      </c>
      <c r="C10" s="2">
        <v>153.30000000000001</v>
      </c>
      <c r="D10" s="2">
        <v>24.4</v>
      </c>
      <c r="E10" s="2">
        <v>25.1</v>
      </c>
      <c r="F10" s="2">
        <v>99.1</v>
      </c>
      <c r="G10" s="2">
        <v>99.1</v>
      </c>
      <c r="H10" s="2">
        <v>14.2</v>
      </c>
      <c r="I10" s="2">
        <v>14.3</v>
      </c>
      <c r="J10" s="2">
        <f t="shared" si="0"/>
        <v>19.355347999999999</v>
      </c>
      <c r="K10" s="2">
        <f t="shared" si="0"/>
        <v>19.449442000000005</v>
      </c>
      <c r="L10" s="2"/>
      <c r="M10" s="2"/>
      <c r="N10">
        <f t="shared" si="1"/>
        <v>-1.8818800000001091E-3</v>
      </c>
    </row>
    <row r="11" spans="1:14" x14ac:dyDescent="0.3">
      <c r="A11" s="2">
        <v>24</v>
      </c>
      <c r="B11" s="2">
        <v>120.8</v>
      </c>
      <c r="C11" s="2">
        <v>87.8</v>
      </c>
      <c r="D11" s="2">
        <v>41.8</v>
      </c>
      <c r="E11" s="2">
        <v>39.1</v>
      </c>
      <c r="F11" s="2">
        <v>94.1</v>
      </c>
      <c r="G11" s="2">
        <v>86.9</v>
      </c>
      <c r="H11" s="2">
        <v>14.1</v>
      </c>
      <c r="I11" s="2">
        <v>13.8</v>
      </c>
      <c r="J11" s="2">
        <f t="shared" si="0"/>
        <v>18.141654000000003</v>
      </c>
      <c r="K11" s="2">
        <f t="shared" si="0"/>
        <v>16.332948000000002</v>
      </c>
      <c r="L11" s="2"/>
      <c r="M11" s="2"/>
      <c r="N11">
        <f t="shared" si="1"/>
        <v>3.6174120000000018E-2</v>
      </c>
    </row>
    <row r="12" spans="1:14" x14ac:dyDescent="0.3">
      <c r="A12" s="2">
        <v>32</v>
      </c>
      <c r="B12" s="2">
        <v>24.7</v>
      </c>
      <c r="C12" s="2" t="s">
        <v>5</v>
      </c>
      <c r="D12" s="2" t="s">
        <v>5</v>
      </c>
      <c r="E12" s="2" t="s">
        <v>5</v>
      </c>
      <c r="F12" s="2" t="s">
        <v>5</v>
      </c>
      <c r="G12" s="2" t="s">
        <v>5</v>
      </c>
      <c r="H12" s="2">
        <v>13.2</v>
      </c>
      <c r="I12" s="2">
        <v>12.6</v>
      </c>
      <c r="J12" s="2" t="e">
        <f t="shared" si="0"/>
        <v>#VALUE!</v>
      </c>
      <c r="K12" s="2" t="e">
        <f t="shared" si="0"/>
        <v>#VALUE!</v>
      </c>
      <c r="L12" s="2"/>
      <c r="M12" s="2"/>
      <c r="N12" t="e">
        <f t="shared" si="1"/>
        <v>#VALUE!</v>
      </c>
    </row>
    <row r="13" spans="1:14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4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Blood Data</vt:lpstr>
      <vt:lpstr>Sheet2</vt:lpstr>
      <vt:lpstr>Summary</vt:lpstr>
      <vt:lpstr>Control 1</vt:lpstr>
      <vt:lpstr>Control 2</vt:lpstr>
      <vt:lpstr>Control 3</vt:lpstr>
      <vt:lpstr>Control 4</vt:lpstr>
      <vt:lpstr>Control 5</vt:lpstr>
      <vt:lpstr>Control 6</vt:lpstr>
      <vt:lpstr>Experiment 7</vt:lpstr>
      <vt:lpstr>Experiment 8</vt:lpstr>
      <vt:lpstr>Experiment 9</vt:lpstr>
      <vt:lpstr>Experiment 10</vt:lpstr>
      <vt:lpstr>Experiment 11</vt:lpstr>
      <vt:lpstr>Experiment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Abdur Rahmaan Kadwa</dc:creator>
  <cp:lastModifiedBy>Abdur Rahmaan Kadwa</cp:lastModifiedBy>
  <dcterms:created xsi:type="dcterms:W3CDTF">2021-05-23T10:02:45Z</dcterms:created>
  <dcterms:modified xsi:type="dcterms:W3CDTF">2021-06-09T08:46:20Z</dcterms:modified>
</cp:coreProperties>
</file>