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"/>
    </mc:Choice>
  </mc:AlternateContent>
  <xr:revisionPtr revIDLastSave="0" documentId="13_ncr:1_{8C37B0F4-0024-4246-AB08-9FF805B74B8A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2" i="1" l="1"/>
  <c r="K52" i="1"/>
  <c r="L47" i="1"/>
  <c r="K47" i="1"/>
  <c r="K48" i="1" s="1"/>
  <c r="K49" i="1" s="1"/>
  <c r="K50" i="1" s="1"/>
  <c r="K51" i="1" s="1"/>
  <c r="M33" i="1"/>
  <c r="D32" i="1"/>
  <c r="D33" i="1" s="1"/>
  <c r="E32" i="1"/>
  <c r="F32" i="1"/>
  <c r="F33" i="1" s="1"/>
  <c r="G32" i="1"/>
  <c r="G33" i="1" s="1"/>
  <c r="H32" i="1"/>
  <c r="H33" i="1" s="1"/>
  <c r="I32" i="1"/>
  <c r="I33" i="1" s="1"/>
  <c r="J32" i="1"/>
  <c r="K32" i="1"/>
  <c r="L32" i="1"/>
  <c r="L33" i="1" s="1"/>
  <c r="M32" i="1"/>
  <c r="N32" i="1"/>
  <c r="N33" i="1" s="1"/>
  <c r="C32" i="1"/>
  <c r="L48" i="1" s="1"/>
  <c r="L49" i="1" s="1"/>
  <c r="L50" i="1" s="1"/>
  <c r="L51" i="1" s="1"/>
  <c r="C33" i="1" l="1"/>
  <c r="K33" i="1"/>
</calcChain>
</file>

<file path=xl/sharedStrings.xml><?xml version="1.0" encoding="utf-8"?>
<sst xmlns="http://schemas.openxmlformats.org/spreadsheetml/2006/main" count="33" uniqueCount="31">
  <si>
    <t>User: ADMIN</t>
  </si>
  <si>
    <t>Path: C:\Program Files (x86)\BMG\Omega\Admin\Data\</t>
  </si>
  <si>
    <t>Test ID: 788</t>
  </si>
  <si>
    <t>Test Name: Anton Venter-TPC</t>
  </si>
  <si>
    <t>Date: 2020/10/20</t>
  </si>
  <si>
    <t>Time: 16:28:44</t>
  </si>
  <si>
    <t>ID1: TPC</t>
  </si>
  <si>
    <t>ID2: Geraniaceae</t>
  </si>
  <si>
    <t>Absorbance</t>
  </si>
  <si>
    <t>Absorbance values are displayed as OD</t>
  </si>
  <si>
    <t>Raw Data (750)</t>
  </si>
  <si>
    <t>A</t>
  </si>
  <si>
    <t>B</t>
  </si>
  <si>
    <t>C</t>
  </si>
  <si>
    <t>D</t>
  </si>
  <si>
    <t>E</t>
  </si>
  <si>
    <t>F</t>
  </si>
  <si>
    <t>G</t>
  </si>
  <si>
    <t>H</t>
  </si>
  <si>
    <t>Pg 1</t>
  </si>
  <si>
    <t>Pg 2</t>
  </si>
  <si>
    <t>Pt 1</t>
  </si>
  <si>
    <t>Pt 2</t>
  </si>
  <si>
    <t>Mean</t>
  </si>
  <si>
    <t>blank corr</t>
  </si>
  <si>
    <t>Pg</t>
  </si>
  <si>
    <t>Pt</t>
  </si>
  <si>
    <t>CONC (mg CE/ml)</t>
  </si>
  <si>
    <t>CONC (mg CE/g)</t>
  </si>
  <si>
    <t>*10</t>
  </si>
  <si>
    <t>*11 dil in well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</si>
</sst>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5.8637576552930885E-2"/>
                  <c:y val="4.6296296296296294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point'!$C$26:$J$26</c:f>
              <c:numCache>
                <c:formatCode>General</c:formatCode>
                <c:ptCount val="8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</c:numCache>
            </c:numRef>
          </c:xVal>
          <c:yVal>
            <c:numRef>
              <c:f>'End point'!$C$33:$J$33</c:f>
              <c:numCache>
                <c:formatCode>General</c:formatCode>
                <c:ptCount val="8"/>
                <c:pt idx="0">
                  <c:v>0</c:v>
                </c:pt>
                <c:pt idx="1">
                  <c:v>0.1482</c:v>
                </c:pt>
                <c:pt idx="3">
                  <c:v>0.3826</c:v>
                </c:pt>
                <c:pt idx="4">
                  <c:v>0.48439999999999994</c:v>
                </c:pt>
                <c:pt idx="5">
                  <c:v>0.58319999999999994</c:v>
                </c:pt>
                <c:pt idx="6">
                  <c:v>0.69380000000000008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E5-4503-9221-F4F0750E3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441824"/>
        <c:axId val="299698344"/>
      </c:scatterChart>
      <c:valAx>
        <c:axId val="406441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698344"/>
        <c:crosses val="autoZero"/>
        <c:crossBetween val="midCat"/>
      </c:valAx>
      <c:valAx>
        <c:axId val="299698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441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390525</xdr:colOff>
      <xdr:row>10</xdr:row>
      <xdr:rowOff>128587</xdr:rowOff>
    </xdr:from>
    <xdr:to>
      <xdr:col>23</xdr:col>
      <xdr:colOff>85725</xdr:colOff>
      <xdr:row>25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D0D5EF-6553-42E1-9F4E-4B00057338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52"/>
  <sheetViews>
    <sheetView tabSelected="1" topLeftCell="A33" workbookViewId="0">
      <selection activeCell="K54" sqref="K54"/>
    </sheetView>
  </sheetViews>
  <sheetFormatPr defaultRowHeight="14.4" x14ac:dyDescent="0.3"/>
  <cols>
    <col min="1" max="1" width="4.33203125" customWidth="1"/>
    <col min="10" max="10" width="16.33203125" customWidth="1"/>
  </cols>
  <sheetData>
    <row r="3" spans="1:13" x14ac:dyDescent="0.3">
      <c r="A3" s="1" t="s">
        <v>0</v>
      </c>
    </row>
    <row r="4" spans="1:13" x14ac:dyDescent="0.3">
      <c r="A4" s="1" t="s">
        <v>1</v>
      </c>
    </row>
    <row r="5" spans="1:13" x14ac:dyDescent="0.3">
      <c r="A5" s="1" t="s">
        <v>2</v>
      </c>
    </row>
    <row r="6" spans="1:13" x14ac:dyDescent="0.3">
      <c r="A6" s="1" t="s">
        <v>3</v>
      </c>
    </row>
    <row r="7" spans="1:13" x14ac:dyDescent="0.3">
      <c r="A7" s="1" t="s">
        <v>4</v>
      </c>
    </row>
    <row r="8" spans="1:13" x14ac:dyDescent="0.3">
      <c r="A8" s="1" t="s">
        <v>5</v>
      </c>
    </row>
    <row r="9" spans="1:13" x14ac:dyDescent="0.3">
      <c r="A9" s="1" t="s">
        <v>6</v>
      </c>
    </row>
    <row r="10" spans="1:13" x14ac:dyDescent="0.3">
      <c r="A10" s="1" t="s">
        <v>7</v>
      </c>
    </row>
    <row r="11" spans="1:13" x14ac:dyDescent="0.3">
      <c r="A11" s="1" t="s">
        <v>8</v>
      </c>
      <c r="D11" s="1" t="s">
        <v>9</v>
      </c>
    </row>
    <row r="15" spans="1:13" x14ac:dyDescent="0.3">
      <c r="B15" t="s">
        <v>10</v>
      </c>
    </row>
    <row r="16" spans="1:13" x14ac:dyDescent="0.3">
      <c r="B16" s="2">
        <v>1</v>
      </c>
      <c r="C16" s="2">
        <v>2</v>
      </c>
      <c r="D16" s="2">
        <v>3</v>
      </c>
      <c r="E16" s="2">
        <v>4</v>
      </c>
      <c r="F16" s="2">
        <v>5</v>
      </c>
      <c r="G16" s="2">
        <v>6</v>
      </c>
      <c r="H16" s="2">
        <v>7</v>
      </c>
      <c r="I16" s="2">
        <v>8</v>
      </c>
      <c r="J16" s="2">
        <v>9</v>
      </c>
      <c r="K16" s="2">
        <v>10</v>
      </c>
      <c r="L16" s="2">
        <v>11</v>
      </c>
      <c r="M16" s="2">
        <v>12</v>
      </c>
    </row>
    <row r="17" spans="1:14" x14ac:dyDescent="0.3">
      <c r="A17" s="2" t="s">
        <v>11</v>
      </c>
      <c r="B17" s="3">
        <v>3.5999999999999997E-2</v>
      </c>
      <c r="C17" s="4">
        <v>0.184</v>
      </c>
      <c r="D17" s="4">
        <v>0.316</v>
      </c>
      <c r="E17" s="4">
        <v>0.41099999999999998</v>
      </c>
      <c r="F17" s="4">
        <v>0.51200000000000001</v>
      </c>
      <c r="G17" s="4">
        <v>0.623</v>
      </c>
      <c r="H17" s="4">
        <v>0.70799999999999996</v>
      </c>
      <c r="I17" s="4">
        <v>0.77</v>
      </c>
      <c r="J17" s="4">
        <v>0.313</v>
      </c>
      <c r="K17" s="4">
        <v>0.30599999999999999</v>
      </c>
      <c r="L17" s="4">
        <v>0.26500000000000001</v>
      </c>
      <c r="M17" s="5">
        <v>0.34599999999999997</v>
      </c>
    </row>
    <row r="18" spans="1:14" x14ac:dyDescent="0.3">
      <c r="A18" s="2" t="s">
        <v>12</v>
      </c>
      <c r="B18" s="6">
        <v>3.5000000000000003E-2</v>
      </c>
      <c r="C18" s="7">
        <v>0.188</v>
      </c>
      <c r="D18" s="7">
        <v>0.318</v>
      </c>
      <c r="E18" s="7">
        <v>0.42399999999999999</v>
      </c>
      <c r="F18" s="7">
        <v>0.52200000000000002</v>
      </c>
      <c r="G18" s="7">
        <v>0.61699999999999999</v>
      </c>
      <c r="H18" s="7">
        <v>0.73199999999999998</v>
      </c>
      <c r="I18" s="7">
        <v>0.754</v>
      </c>
      <c r="J18" s="7">
        <v>0.311</v>
      </c>
      <c r="K18" s="7">
        <v>0.30499999999999999</v>
      </c>
      <c r="L18" s="7">
        <v>0.26800000000000002</v>
      </c>
      <c r="M18" s="8">
        <v>0.34499999999999997</v>
      </c>
    </row>
    <row r="19" spans="1:14" x14ac:dyDescent="0.3">
      <c r="A19" s="2" t="s">
        <v>13</v>
      </c>
      <c r="B19" s="6">
        <v>3.5000000000000003E-2</v>
      </c>
      <c r="C19" s="7">
        <v>0.17399999999999999</v>
      </c>
      <c r="D19" s="7">
        <v>0.31900000000000001</v>
      </c>
      <c r="E19" s="7">
        <v>0.41799999999999998</v>
      </c>
      <c r="F19" s="7">
        <v>0.52600000000000002</v>
      </c>
      <c r="G19" s="7">
        <v>0.628</v>
      </c>
      <c r="H19" s="7">
        <v>0.72799999999999998</v>
      </c>
      <c r="I19" s="7">
        <v>0.76900000000000002</v>
      </c>
      <c r="J19" s="7">
        <v>0.31</v>
      </c>
      <c r="K19" s="7">
        <v>0.30599999999999999</v>
      </c>
      <c r="L19" s="7">
        <v>0.26900000000000002</v>
      </c>
      <c r="M19" s="8">
        <v>0.34200000000000003</v>
      </c>
    </row>
    <row r="20" spans="1:14" x14ac:dyDescent="0.3">
      <c r="A20" s="2" t="s">
        <v>14</v>
      </c>
      <c r="B20" s="6">
        <v>3.5000000000000003E-2</v>
      </c>
      <c r="C20" s="7">
        <v>0.187</v>
      </c>
      <c r="D20" s="7">
        <v>0.32</v>
      </c>
      <c r="E20" s="7">
        <v>0.42399999999999999</v>
      </c>
      <c r="F20" s="7">
        <v>0.52100000000000002</v>
      </c>
      <c r="G20" s="7">
        <v>0.61499999999999999</v>
      </c>
      <c r="H20" s="7">
        <v>0.74</v>
      </c>
      <c r="I20" s="7">
        <v>0.77</v>
      </c>
      <c r="J20" s="7">
        <v>0.311</v>
      </c>
      <c r="K20" s="7">
        <v>0.29899999999999999</v>
      </c>
      <c r="L20" s="7">
        <v>0.254</v>
      </c>
      <c r="M20" s="8">
        <v>0.34699999999999998</v>
      </c>
    </row>
    <row r="21" spans="1:14" x14ac:dyDescent="0.3">
      <c r="A21" s="2" t="s">
        <v>15</v>
      </c>
      <c r="B21" s="6">
        <v>3.5000000000000003E-2</v>
      </c>
      <c r="C21" s="7">
        <v>0.184</v>
      </c>
      <c r="D21" s="7">
        <v>0.31900000000000001</v>
      </c>
      <c r="E21" s="7">
        <v>0.41199999999999998</v>
      </c>
      <c r="F21" s="7">
        <v>0.51700000000000002</v>
      </c>
      <c r="G21" s="7">
        <v>0.60899999999999999</v>
      </c>
      <c r="H21" s="7">
        <v>0.73699999999999999</v>
      </c>
      <c r="I21" s="7">
        <v>0.75800000000000001</v>
      </c>
      <c r="J21" s="7">
        <v>0.314</v>
      </c>
      <c r="K21" s="7">
        <v>0.30299999999999999</v>
      </c>
      <c r="L21" s="7">
        <v>0.26600000000000001</v>
      </c>
      <c r="M21" s="8">
        <v>0.34699999999999998</v>
      </c>
    </row>
    <row r="22" spans="1:14" x14ac:dyDescent="0.3">
      <c r="A22" s="2" t="s">
        <v>16</v>
      </c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</row>
    <row r="23" spans="1:14" x14ac:dyDescent="0.3">
      <c r="A23" s="2" t="s">
        <v>17</v>
      </c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</row>
    <row r="24" spans="1:14" x14ac:dyDescent="0.3">
      <c r="A24" s="2" t="s">
        <v>18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1"/>
    </row>
    <row r="26" spans="1:14" x14ac:dyDescent="0.3">
      <c r="C26">
        <v>0</v>
      </c>
      <c r="D26">
        <v>0.05</v>
      </c>
      <c r="E26">
        <v>0.1</v>
      </c>
      <c r="F26">
        <v>0.15</v>
      </c>
      <c r="G26">
        <v>0.2</v>
      </c>
      <c r="H26">
        <v>0.25</v>
      </c>
      <c r="I26">
        <v>0.3</v>
      </c>
      <c r="J26">
        <v>0.35</v>
      </c>
      <c r="K26" t="s">
        <v>19</v>
      </c>
      <c r="L26" t="s">
        <v>20</v>
      </c>
      <c r="M26" t="s">
        <v>21</v>
      </c>
      <c r="N26" t="s">
        <v>22</v>
      </c>
    </row>
    <row r="27" spans="1:14" x14ac:dyDescent="0.3">
      <c r="C27" s="3">
        <v>3.5999999999999997E-2</v>
      </c>
      <c r="D27" s="4">
        <v>0.184</v>
      </c>
      <c r="E27" s="4">
        <v>0.316</v>
      </c>
      <c r="F27" s="4">
        <v>0.41099999999999998</v>
      </c>
      <c r="G27" s="4">
        <v>0.51200000000000001</v>
      </c>
      <c r="H27" s="4">
        <v>0.623</v>
      </c>
      <c r="I27" s="4">
        <v>0.70799999999999996</v>
      </c>
      <c r="J27" s="4">
        <v>0.77</v>
      </c>
      <c r="K27" s="4">
        <v>0.313</v>
      </c>
      <c r="L27" s="4">
        <v>0.30599999999999999</v>
      </c>
      <c r="M27" s="4">
        <v>0.26500000000000001</v>
      </c>
      <c r="N27" s="5">
        <v>0.34599999999999997</v>
      </c>
    </row>
    <row r="28" spans="1:14" x14ac:dyDescent="0.3">
      <c r="C28" s="6">
        <v>3.5000000000000003E-2</v>
      </c>
      <c r="D28" s="7">
        <v>0.188</v>
      </c>
      <c r="E28" s="7">
        <v>0.318</v>
      </c>
      <c r="F28" s="7">
        <v>0.42399999999999999</v>
      </c>
      <c r="G28" s="7">
        <v>0.52200000000000002</v>
      </c>
      <c r="H28" s="7">
        <v>0.61699999999999999</v>
      </c>
      <c r="I28" s="7">
        <v>0.73199999999999998</v>
      </c>
      <c r="J28" s="7">
        <v>0.754</v>
      </c>
      <c r="K28" s="7">
        <v>0.311</v>
      </c>
      <c r="L28" s="7">
        <v>0.30499999999999999</v>
      </c>
      <c r="M28" s="7">
        <v>0.26800000000000002</v>
      </c>
      <c r="N28" s="8">
        <v>0.34499999999999997</v>
      </c>
    </row>
    <row r="29" spans="1:14" x14ac:dyDescent="0.3">
      <c r="C29" s="6">
        <v>3.5000000000000003E-2</v>
      </c>
      <c r="D29" s="7">
        <v>0.17399999999999999</v>
      </c>
      <c r="E29" s="7">
        <v>0.31900000000000001</v>
      </c>
      <c r="F29" s="7">
        <v>0.41799999999999998</v>
      </c>
      <c r="G29" s="7">
        <v>0.52600000000000002</v>
      </c>
      <c r="H29" s="7">
        <v>0.628</v>
      </c>
      <c r="I29" s="7">
        <v>0.72799999999999998</v>
      </c>
      <c r="J29" s="7">
        <v>0.76900000000000002</v>
      </c>
      <c r="K29" s="7">
        <v>0.31</v>
      </c>
      <c r="L29" s="7">
        <v>0.30599999999999999</v>
      </c>
      <c r="M29" s="7">
        <v>0.26900000000000002</v>
      </c>
      <c r="N29" s="8">
        <v>0.34200000000000003</v>
      </c>
    </row>
    <row r="30" spans="1:14" x14ac:dyDescent="0.3">
      <c r="C30" s="6">
        <v>3.5000000000000003E-2</v>
      </c>
      <c r="D30" s="7">
        <v>0.187</v>
      </c>
      <c r="E30" s="7">
        <v>0.32</v>
      </c>
      <c r="F30" s="7">
        <v>0.42399999999999999</v>
      </c>
      <c r="G30" s="7">
        <v>0.52100000000000002</v>
      </c>
      <c r="H30" s="7">
        <v>0.61499999999999999</v>
      </c>
      <c r="I30" s="7">
        <v>0.74</v>
      </c>
      <c r="J30" s="7">
        <v>0.77</v>
      </c>
      <c r="K30" s="7">
        <v>0.311</v>
      </c>
      <c r="L30" s="7">
        <v>0.29899999999999999</v>
      </c>
      <c r="M30" s="7">
        <v>0.254</v>
      </c>
      <c r="N30" s="8">
        <v>0.34699999999999998</v>
      </c>
    </row>
    <row r="31" spans="1:14" x14ac:dyDescent="0.3">
      <c r="C31" s="6">
        <v>3.5000000000000003E-2</v>
      </c>
      <c r="D31" s="7">
        <v>0.184</v>
      </c>
      <c r="E31" s="7">
        <v>0.31900000000000001</v>
      </c>
      <c r="F31" s="7">
        <v>0.41199999999999998</v>
      </c>
      <c r="G31" s="7">
        <v>0.51700000000000002</v>
      </c>
      <c r="H31" s="7">
        <v>0.60899999999999999</v>
      </c>
      <c r="I31" s="7">
        <v>0.73699999999999999</v>
      </c>
      <c r="J31" s="7">
        <v>0.75800000000000001</v>
      </c>
      <c r="K31" s="7">
        <v>0.314</v>
      </c>
      <c r="L31" s="7">
        <v>0.30299999999999999</v>
      </c>
      <c r="M31" s="7">
        <v>0.26600000000000001</v>
      </c>
      <c r="N31" s="8">
        <v>0.34699999999999998</v>
      </c>
    </row>
    <row r="32" spans="1:14" x14ac:dyDescent="0.3">
      <c r="B32" t="s">
        <v>23</v>
      </c>
      <c r="C32">
        <f>AVERAGE(C27:C31)</f>
        <v>3.5200000000000002E-2</v>
      </c>
      <c r="D32">
        <f t="shared" ref="D32:N32" si="0">AVERAGE(D27:D31)</f>
        <v>0.18340000000000001</v>
      </c>
      <c r="E32">
        <f t="shared" si="0"/>
        <v>0.31840000000000002</v>
      </c>
      <c r="F32">
        <f t="shared" si="0"/>
        <v>0.4178</v>
      </c>
      <c r="G32">
        <f t="shared" si="0"/>
        <v>0.51959999999999995</v>
      </c>
      <c r="H32">
        <f t="shared" si="0"/>
        <v>0.61839999999999995</v>
      </c>
      <c r="I32">
        <f t="shared" si="0"/>
        <v>0.72900000000000009</v>
      </c>
      <c r="J32">
        <f t="shared" si="0"/>
        <v>0.76419999999999999</v>
      </c>
      <c r="K32">
        <f t="shared" si="0"/>
        <v>0.31179999999999997</v>
      </c>
      <c r="L32">
        <f t="shared" si="0"/>
        <v>0.30379999999999996</v>
      </c>
      <c r="M32">
        <f t="shared" si="0"/>
        <v>0.26440000000000002</v>
      </c>
      <c r="N32">
        <f t="shared" si="0"/>
        <v>0.34539999999999998</v>
      </c>
    </row>
    <row r="33" spans="2:14" x14ac:dyDescent="0.3">
      <c r="B33" t="s">
        <v>24</v>
      </c>
      <c r="C33">
        <f>C32-$C$32</f>
        <v>0</v>
      </c>
      <c r="D33">
        <f t="shared" ref="D33:N33" si="1">D32-$C$32</f>
        <v>0.1482</v>
      </c>
      <c r="F33">
        <f t="shared" si="1"/>
        <v>0.3826</v>
      </c>
      <c r="G33">
        <f t="shared" si="1"/>
        <v>0.48439999999999994</v>
      </c>
      <c r="H33">
        <f t="shared" si="1"/>
        <v>0.58319999999999994</v>
      </c>
      <c r="I33">
        <f t="shared" si="1"/>
        <v>0.69380000000000008</v>
      </c>
      <c r="K33">
        <f t="shared" si="1"/>
        <v>0.27659999999999996</v>
      </c>
      <c r="L33">
        <f t="shared" si="1"/>
        <v>0.26859999999999995</v>
      </c>
      <c r="M33">
        <f t="shared" si="1"/>
        <v>0.22920000000000001</v>
      </c>
      <c r="N33">
        <f t="shared" si="1"/>
        <v>0.31019999999999998</v>
      </c>
    </row>
    <row r="36" spans="2:14" x14ac:dyDescent="0.3">
      <c r="K36" t="s">
        <v>25</v>
      </c>
      <c r="L36" t="s">
        <v>26</v>
      </c>
    </row>
    <row r="37" spans="2:14" x14ac:dyDescent="0.3">
      <c r="K37" s="4">
        <v>0.29899999999999999</v>
      </c>
      <c r="L37" s="4">
        <v>0.26500000000000001</v>
      </c>
    </row>
    <row r="38" spans="2:14" x14ac:dyDescent="0.3">
      <c r="K38" s="7">
        <v>0.30299999999999999</v>
      </c>
      <c r="L38" s="7">
        <v>0.26800000000000002</v>
      </c>
    </row>
    <row r="39" spans="2:14" x14ac:dyDescent="0.3">
      <c r="K39" s="7">
        <v>0.30499999999999999</v>
      </c>
      <c r="L39" s="7">
        <v>0.26900000000000002</v>
      </c>
    </row>
    <row r="40" spans="2:14" x14ac:dyDescent="0.3">
      <c r="K40" s="7"/>
      <c r="L40" s="7">
        <v>0.254</v>
      </c>
    </row>
    <row r="41" spans="2:14" x14ac:dyDescent="0.3">
      <c r="K41" s="7"/>
      <c r="L41" s="7">
        <v>0.26600000000000001</v>
      </c>
    </row>
    <row r="42" spans="2:14" x14ac:dyDescent="0.3">
      <c r="K42" s="4"/>
      <c r="L42" s="5">
        <v>0.34599999999999997</v>
      </c>
    </row>
    <row r="43" spans="2:14" x14ac:dyDescent="0.3">
      <c r="K43" s="7"/>
      <c r="L43" s="8">
        <v>0.34499999999999997</v>
      </c>
    </row>
    <row r="44" spans="2:14" x14ac:dyDescent="0.3">
      <c r="K44" s="7"/>
      <c r="L44" s="8">
        <v>0.34200000000000003</v>
      </c>
    </row>
    <row r="45" spans="2:14" x14ac:dyDescent="0.3">
      <c r="K45" s="7"/>
      <c r="L45" s="8">
        <v>0.34699999999999998</v>
      </c>
    </row>
    <row r="46" spans="2:14" x14ac:dyDescent="0.3">
      <c r="K46" s="7"/>
      <c r="L46" s="8">
        <v>0.34699999999999998</v>
      </c>
    </row>
    <row r="47" spans="2:14" x14ac:dyDescent="0.3">
      <c r="J47" t="s">
        <v>23</v>
      </c>
      <c r="K47">
        <f>AVERAGE(K37:K46)</f>
        <v>0.30233333333333334</v>
      </c>
      <c r="L47">
        <f>AVERAGE(L37:L46)</f>
        <v>0.3049</v>
      </c>
    </row>
    <row r="48" spans="2:14" x14ac:dyDescent="0.3">
      <c r="J48" t="s">
        <v>24</v>
      </c>
      <c r="K48">
        <f>K47-C32</f>
        <v>0.26713333333333333</v>
      </c>
      <c r="L48">
        <f>L47-C32</f>
        <v>0.2697</v>
      </c>
    </row>
    <row r="49" spans="10:12" x14ac:dyDescent="0.3">
      <c r="J49" t="s">
        <v>27</v>
      </c>
      <c r="K49">
        <f>K48/2.3707</f>
        <v>0.11268120526989217</v>
      </c>
      <c r="L49">
        <f>L48/2.3707</f>
        <v>0.11376386721221581</v>
      </c>
    </row>
    <row r="50" spans="10:12" x14ac:dyDescent="0.3">
      <c r="J50" t="s">
        <v>28</v>
      </c>
      <c r="K50">
        <f>K49*(5/0.01)</f>
        <v>56.340602634946087</v>
      </c>
      <c r="L50">
        <f>L49*(5/0.01)</f>
        <v>56.8819336061079</v>
      </c>
    </row>
    <row r="51" spans="10:12" x14ac:dyDescent="0.3">
      <c r="J51" t="s">
        <v>29</v>
      </c>
      <c r="K51">
        <f>K50*10</f>
        <v>563.40602634946083</v>
      </c>
      <c r="L51">
        <f>L50*10</f>
        <v>568.81933606107896</v>
      </c>
    </row>
    <row r="52" spans="10:12" x14ac:dyDescent="0.3">
      <c r="J52" t="s">
        <v>30</v>
      </c>
      <c r="K52">
        <f>K51*11</f>
        <v>6197.4662898440693</v>
      </c>
      <c r="L52">
        <f>L51*11</f>
        <v>6257.012696671869</v>
      </c>
    </row>
  </sheetData>
  <sortState xmlns:xlrd2="http://schemas.microsoft.com/office/spreadsheetml/2017/richdata2" ref="K37:K46">
    <sortCondition ref="K37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Pretoria University</dc:creator>
  <cp:lastModifiedBy>Anton</cp:lastModifiedBy>
  <dcterms:created xsi:type="dcterms:W3CDTF">2020-10-20T14:30:08Z</dcterms:created>
  <dcterms:modified xsi:type="dcterms:W3CDTF">2021-05-07T11:43:26Z</dcterms:modified>
</cp:coreProperties>
</file>