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ersons/person.xml" ContentType="application/vnd.ms-excel.person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J:\Shared drives\Graeme's HIV Article\MDPI Latex\Data\"/>
    </mc:Choice>
  </mc:AlternateContent>
  <xr:revisionPtr revIDLastSave="0" documentId="13_ncr:1_{96CCBB47-5794-47BA-ADBF-0C9B6ECA96E3}" xr6:coauthVersionLast="47" xr6:coauthVersionMax="47" xr10:uidLastSave="{00000000-0000-0000-0000-000000000000}"/>
  <bookViews>
    <workbookView xWindow="-120" yWindow="-120" windowWidth="29040" windowHeight="15720" activeTab="2" xr2:uid="{FBBA6E82-810C-44D9-AE2F-FBF56FC890DC}"/>
  </bookViews>
  <sheets>
    <sheet name="Sheet1" sheetId="1" r:id="rId1"/>
    <sheet name="PharmGKB" sheetId="3" r:id="rId2"/>
    <sheet name="Sheet3" sheetId="4" r:id="rId3"/>
    <sheet name="Population Odds Ratio Compariso" sheetId="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" l="1"/>
  <c r="I8" i="1"/>
  <c r="J8" i="1"/>
  <c r="J9" i="1"/>
  <c r="I9" i="1"/>
  <c r="F9" i="2"/>
  <c r="E11" i="2"/>
  <c r="D11" i="2"/>
  <c r="C11" i="2"/>
  <c r="F11" i="2"/>
  <c r="F13" i="2" s="1"/>
  <c r="F7" i="2"/>
  <c r="E7" i="2"/>
  <c r="D7" i="2"/>
  <c r="C7" i="2"/>
  <c r="F3" i="2"/>
  <c r="E3" i="2"/>
  <c r="E5" i="2" s="1"/>
  <c r="D3" i="2"/>
  <c r="D5" i="2" s="1"/>
  <c r="C3" i="2"/>
  <c r="C5" i="2" s="1"/>
  <c r="E13" i="2"/>
  <c r="D13" i="2"/>
  <c r="C13" i="2"/>
  <c r="E9" i="2"/>
  <c r="D9" i="2"/>
  <c r="C9" i="2"/>
  <c r="F5" i="2"/>
  <c r="F10" i="1"/>
  <c r="K9" i="1" s="1"/>
  <c r="D18" i="1"/>
  <c r="D19" i="1"/>
  <c r="F18" i="1"/>
  <c r="F19" i="1"/>
  <c r="B18" i="1"/>
  <c r="B19" i="1"/>
  <c r="F8" i="1"/>
  <c r="D10" i="1"/>
  <c r="D8" i="1"/>
  <c r="B10" i="1"/>
  <c r="B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tc={BF44ADA1-E9EF-3B45-BE85-9F837B47EB41}</author>
  </authors>
  <commentList>
    <comment ref="F19" authorId="0" shapeId="0" xr:uid="{BF44ADA1-E9EF-3B45-BE85-9F837B47EB41}">
      <text>
        <t>[Threaded comment]
Your version of Excel allows you to read this threaded comment; however, any edits to it will get removed if the file is opened in a newer version of Excel. Learn more: https://go.microsoft.com/fwlink/?linkid=870924
Comment:
    I wont be able to run this type of comparison here unfortonately. I see on Mrs. Colic’s final submission that she did not include formulas or R2 values for these graphs.</t>
      </text>
    </comment>
  </commentList>
</comments>
</file>

<file path=xl/sharedStrings.xml><?xml version="1.0" encoding="utf-8"?>
<sst xmlns="http://schemas.openxmlformats.org/spreadsheetml/2006/main" count="225" uniqueCount="89">
  <si>
    <t>Coefficient</t>
  </si>
  <si>
    <t>SAS</t>
  </si>
  <si>
    <t>Pop</t>
  </si>
  <si>
    <t>EAS</t>
  </si>
  <si>
    <t>EUR</t>
  </si>
  <si>
    <t>AMR</t>
  </si>
  <si>
    <t>STD</t>
  </si>
  <si>
    <t>Av</t>
  </si>
  <si>
    <t>CYP2A6</t>
  </si>
  <si>
    <t>CYP2B6</t>
  </si>
  <si>
    <t>UGT2B7</t>
  </si>
  <si>
    <t>Current</t>
  </si>
  <si>
    <t>Colic's Work</t>
  </si>
  <si>
    <t>Gene Length</t>
  </si>
  <si>
    <t>American</t>
  </si>
  <si>
    <t>European</t>
  </si>
  <si>
    <t>South Asian</t>
  </si>
  <si>
    <t>East Asian</t>
  </si>
  <si>
    <t>Criteria</t>
  </si>
  <si>
    <t>&gt;1</t>
  </si>
  <si>
    <t>&lt;=1</t>
  </si>
  <si>
    <t>not present</t>
  </si>
  <si>
    <t>TOTAL</t>
  </si>
  <si>
    <t>Haplotype</t>
  </si>
  <si>
    <t>Gene</t>
  </si>
  <si>
    <t>Drug</t>
  </si>
  <si>
    <t>*1</t>
  </si>
  <si>
    <t>*1x2</t>
  </si>
  <si>
    <t>Variant</t>
  </si>
  <si>
    <t>rs6413474</t>
  </si>
  <si>
    <t>*28</t>
  </si>
  <si>
    <t>*44</t>
  </si>
  <si>
    <t>rs28399463</t>
  </si>
  <si>
    <t>nicotine</t>
  </si>
  <si>
    <t>clinical annotation level</t>
  </si>
  <si>
    <t>PharmVar Effect</t>
  </si>
  <si>
    <t>*21</t>
  </si>
  <si>
    <t>function not assigned</t>
  </si>
  <si>
    <t>1B</t>
  </si>
  <si>
    <t>Variants</t>
  </si>
  <si>
    <t>*18</t>
  </si>
  <si>
    <t>*19</t>
  </si>
  <si>
    <t>rs1809810</t>
  </si>
  <si>
    <t>*17</t>
  </si>
  <si>
    <t>rs28399454</t>
  </si>
  <si>
    <t>*16</t>
  </si>
  <si>
    <t>*23</t>
  </si>
  <si>
    <t>rs56256500</t>
  </si>
  <si>
    <t>*2</t>
  </si>
  <si>
    <t>rs1801272</t>
  </si>
  <si>
    <t>*24</t>
  </si>
  <si>
    <t>*49</t>
  </si>
  <si>
    <t>rs72549435</t>
  </si>
  <si>
    <t>PharmVar Function</t>
  </si>
  <si>
    <t>-</t>
  </si>
  <si>
    <t>rs145308399</t>
  </si>
  <si>
    <t>*14</t>
  </si>
  <si>
    <t>rs28399435</t>
  </si>
  <si>
    <t>*31</t>
  </si>
  <si>
    <t>rs72549432</t>
  </si>
  <si>
    <t>*10</t>
  </si>
  <si>
    <t>rs8192709</t>
  </si>
  <si>
    <t>normal function</t>
  </si>
  <si>
    <t>*6</t>
  </si>
  <si>
    <t>*7</t>
  </si>
  <si>
    <t>*9</t>
  </si>
  <si>
    <t>*13</t>
  </si>
  <si>
    <t>*20</t>
  </si>
  <si>
    <t>*26</t>
  </si>
  <si>
    <t>*34</t>
  </si>
  <si>
    <t>*36</t>
  </si>
  <si>
    <t>*37</t>
  </si>
  <si>
    <t>*38</t>
  </si>
  <si>
    <t>rs3745274</t>
  </si>
  <si>
    <t>decreaced function</t>
  </si>
  <si>
    <t>no function</t>
  </si>
  <si>
    <t>rs28399499</t>
  </si>
  <si>
    <t>*5</t>
  </si>
  <si>
    <t>*33</t>
  </si>
  <si>
    <t>rs3211371</t>
  </si>
  <si>
    <t>rs3745274, rs3211371</t>
  </si>
  <si>
    <t>uncertain function</t>
  </si>
  <si>
    <t>rs12233719</t>
  </si>
  <si>
    <t>rs7439366</t>
  </si>
  <si>
    <t>rs6413474, rs28399463, rs1809810, rs28399454, rs56256500, rs1801272, rs72549435, rs28399435, rs72549432</t>
  </si>
  <si>
    <t>rs8192709, rs3745274, rs28399499, rs3211371</t>
  </si>
  <si>
    <t>higher or lower freq</t>
  </si>
  <si>
    <t>lower</t>
  </si>
  <si>
    <t>higher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</si>
</sst>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5"/>
      <color theme="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22"/>
      <color theme="0"/>
      <name val="Calibri"/>
      <family val="2"/>
      <scheme val="minor"/>
    </font>
    <font>
      <b/>
      <sz val="18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1" tint="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4" fillId="2" borderId="0" xfId="0" applyFont="1" applyFill="1"/>
    <xf numFmtId="0" fontId="6" fillId="3" borderId="0" xfId="0" applyFont="1" applyFill="1"/>
    <xf numFmtId="0" fontId="6" fillId="2" borderId="0" xfId="0" applyFont="1" applyFill="1"/>
    <xf numFmtId="0" fontId="7" fillId="2" borderId="0" xfId="0" applyFont="1" applyFill="1"/>
    <xf numFmtId="0" fontId="8" fillId="2" borderId="0" xfId="0" applyFont="1" applyFill="1"/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2" borderId="0" xfId="0" applyFont="1" applyFill="1" applyAlignment="1">
      <alignment horizontal="center" textRotation="90"/>
    </xf>
    <xf numFmtId="0" fontId="9" fillId="4" borderId="0" xfId="0" applyFont="1" applyFill="1" applyAlignment="1">
      <alignment horizontal="center" vertical="center" wrapText="1"/>
    </xf>
    <xf numFmtId="0" fontId="10" fillId="0" borderId="0" xfId="0" applyFont="1" applyAlignment="1">
      <alignment horizontal="center" vertical="center" textRotation="90"/>
    </xf>
    <xf numFmtId="0" fontId="10" fillId="0" borderId="0" xfId="0" applyFont="1" applyAlignment="1">
      <alignment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microsoft.com/office/2017/10/relationships/person" Target="persons/perso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1" i="0" u="none" strike="noStrike" kern="1200" cap="none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Standard Deviation of Av Frequency Gradient vs Gene Length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1" i="0" u="none" strike="noStrike" kern="1200" cap="none" baseline="0">
              <a:solidFill>
                <a:schemeClr val="lt1">
                  <a:lumMod val="8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Sheet1!$H$9</c:f>
              <c:strCache>
                <c:ptCount val="1"/>
                <c:pt idx="0">
                  <c:v>STD</c:v>
                </c:pt>
              </c:strCache>
            </c:strRef>
          </c:tx>
          <c:spPr>
            <a:ln w="25400" cap="rnd">
              <a:noFill/>
            </a:ln>
            <a:effectLst>
              <a:glow rad="139700">
                <a:schemeClr val="accent1">
                  <a:satMod val="175000"/>
                  <a:alpha val="14000"/>
                </a:schemeClr>
              </a:glow>
            </a:effectLst>
          </c:spPr>
          <c:marker>
            <c:symbol val="circle"/>
            <c:size val="3"/>
            <c:spPr>
              <a:solidFill>
                <a:schemeClr val="accent1">
                  <a:lumMod val="60000"/>
                  <a:lumOff val="40000"/>
                </a:schemeClr>
              </a:solidFill>
              <a:ln>
                <a:noFill/>
              </a:ln>
              <a:effectLst>
                <a:glow rad="63500">
                  <a:schemeClr val="accent1">
                    <a:satMod val="175000"/>
                    <a:alpha val="25000"/>
                  </a:schemeClr>
                </a:glow>
              </a:effectLst>
            </c:spPr>
          </c:marker>
          <c:trendline>
            <c:spPr>
              <a:ln w="25400" cap="rnd">
                <a:solidFill>
                  <a:schemeClr val="accent1">
                    <a:alpha val="50000"/>
                  </a:schemeClr>
                </a:solidFill>
              </a:ln>
              <a:effectLst/>
            </c:spPr>
            <c:trendlineType val="linear"/>
            <c:dispRSqr val="1"/>
            <c:dispEq val="1"/>
            <c:trendlineLbl>
              <c:layout>
                <c:manualLayout>
                  <c:x val="6.6034527900583923E-2"/>
                  <c:y val="0.1240082207590549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lt1">
                          <a:lumMod val="7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Sheet1!$I$8:$K$8</c:f>
              <c:numCache>
                <c:formatCode>General</c:formatCode>
                <c:ptCount val="3"/>
                <c:pt idx="0">
                  <c:v>6</c:v>
                </c:pt>
                <c:pt idx="1">
                  <c:v>27</c:v>
                </c:pt>
                <c:pt idx="2">
                  <c:v>61</c:v>
                </c:pt>
              </c:numCache>
            </c:numRef>
          </c:xVal>
          <c:yVal>
            <c:numRef>
              <c:f>Sheet1!$I$9:$K$9</c:f>
              <c:numCache>
                <c:formatCode>General</c:formatCode>
                <c:ptCount val="3"/>
                <c:pt idx="0">
                  <c:v>6.9848384913324929E-2</c:v>
                </c:pt>
                <c:pt idx="1">
                  <c:v>0.10983252022966575</c:v>
                </c:pt>
                <c:pt idx="2">
                  <c:v>0.14225762501532341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22C-F94D-BD48-184D7726DD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5577120"/>
        <c:axId val="6202192"/>
      </c:scatterChart>
      <c:valAx>
        <c:axId val="55771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Gene Length (kbp)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noFill/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02192"/>
        <c:crosses val="autoZero"/>
        <c:crossBetween val="midCat"/>
      </c:valAx>
      <c:valAx>
        <c:axId val="62021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dk1">
                  <a:lumMod val="65000"/>
                  <a:lumOff val="35000"/>
                  <a:alpha val="7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900" b="1" i="0" u="none" strike="noStrike" kern="1200" baseline="0">
                    <a:solidFill>
                      <a:schemeClr val="lt1">
                        <a:lumMod val="7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/>
                  <a:t>Standard Deviation (Average</a:t>
                </a:r>
                <a:r>
                  <a:rPr lang="en-GB" baseline="0"/>
                  <a:t> of Coefficients)</a:t>
                </a:r>
                <a:endParaRPr lang="en-GB"/>
              </a:p>
            </c:rich>
          </c:tx>
          <c:layout>
            <c:manualLayout>
              <c:xMode val="edge"/>
              <c:yMode val="edge"/>
              <c:x val="3.0555555555555555E-2"/>
              <c:y val="9.3425925925925926E-2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900" b="1" i="0" u="none" strike="noStrike" kern="1200" baseline="0">
                  <a:solidFill>
                    <a:schemeClr val="lt1">
                      <a:lumMod val="7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lt1">
                <a:lumMod val="50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7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771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dk1">
        <a:lumMod val="75000"/>
        <a:lumOff val="25000"/>
      </a:schemeClr>
    </a:solid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5">
  <cs:axisTitle>
    <cs:lnRef idx="0"/>
    <cs:fillRef idx="0"/>
    <cs:effectRef idx="0"/>
    <cs:fontRef idx="minor">
      <a:schemeClr val="lt1">
        <a:lumMod val="75000"/>
      </a:schemeClr>
    </cs:fontRef>
    <cs:defRPr sz="900" b="1" kern="1200"/>
  </cs:axisTitle>
  <cs:categoryAxis>
    <cs:lnRef idx="0"/>
    <cs:fillRef idx="0"/>
    <cs:effectRef idx="0"/>
    <cs:fontRef idx="minor">
      <a:schemeClr val="lt1">
        <a:lumMod val="7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>
        <a:lumMod val="75000"/>
      </a:schemeClr>
    </cs:fontRef>
    <cs:defRPr sz="900" kern="1200"/>
  </cs:dataLabel>
  <cs:dataLabelCallout>
    <cs:lnRef idx="0"/>
    <cs:fillRef idx="0"/>
    <cs:effectRef idx="0"/>
    <cs:fontRef idx="minor">
      <a:schemeClr val="lt1">
        <a:lumMod val="15000"/>
        <a:lumOff val="85000"/>
      </a:schemeClr>
    </cs:fontRef>
    <cs:spPr>
      <a:solidFill>
        <a:schemeClr val="dk1">
          <a:lumMod val="65000"/>
          <a:lumOff val="3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>
      <cs:styleClr val="auto"/>
    </cs:lnRef>
    <cs:fillRef idx="0"/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>
  <cs:dataPoint3D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9525" cap="flat" cmpd="sng" algn="ctr">
        <a:solidFill>
          <a:schemeClr val="phClr"/>
        </a:solidFill>
        <a:miter lim="800000"/>
      </a:ln>
      <a:effectLst>
        <a:glow rad="63500">
          <a:schemeClr val="phClr">
            <a:satMod val="175000"/>
            <a:alpha val="25000"/>
          </a:schemeClr>
        </a:glow>
      </a:effectLst>
    </cs:spPr>
  </cs:dataPoint3D>
  <cs:dataPointLine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ln w="22225" cap="rnd">
        <a:solidFill>
          <a:schemeClr val="phClr"/>
        </a:solidFill>
      </a:ln>
      <a:effectLst>
        <a:glow rad="139700">
          <a:schemeClr val="phClr">
            <a:satMod val="175000"/>
            <a:alpha val="14000"/>
          </a:schemeClr>
        </a:glow>
      </a:effectLst>
    </cs:spPr>
  </cs:dataPointLine>
  <cs:dataPointMarker>
    <cs:lnRef idx="0">
      <cs:styleClr val="auto"/>
    </cs:lnRef>
    <cs:fillRef idx="0">
      <cs:styleClr val="auto"/>
    </cs:fillRef>
    <cs:effectRef idx="0">
      <cs:styleClr val="auto"/>
    </cs:effectRef>
    <cs:fontRef idx="minor">
      <a:schemeClr val="dk1"/>
    </cs:fontRef>
    <cs:spPr>
      <a:solidFill>
        <a:schemeClr val="phClr">
          <a:lumMod val="60000"/>
          <a:lumOff val="40000"/>
        </a:schemeClr>
      </a:solidFill>
      <a:effectLst>
        <a:glow rad="63500">
          <a:schemeClr val="phClr">
            <a:satMod val="175000"/>
            <a:alpha val="25000"/>
          </a:schemeClr>
        </a:glow>
      </a:effectLst>
    </cs:spPr>
  </cs:dataPointMarker>
  <cs:dataPointMarkerLayout symbol="circle" size="3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75000"/>
      </a:schemeClr>
    </cs:fontRef>
    <cs:spPr>
      <a:ln w="9525">
        <a:solidFill>
          <a:schemeClr val="dk1">
            <a:lumMod val="50000"/>
            <a:lumOff val="50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lt1"/>
    </cs:fontRef>
    <cs:spPr>
      <a:solidFill>
        <a:schemeClr val="dk1">
          <a:lumMod val="50000"/>
          <a:lumOff val="50000"/>
        </a:schemeClr>
      </a:solidFill>
      <a:ln w="9525">
        <a:solidFill>
          <a:schemeClr val="dk1">
            <a:lumMod val="7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7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dk1">
            <a:lumMod val="65000"/>
            <a:lumOff val="35000"/>
            <a:alpha val="2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leaderLine>
  <cs:legend>
    <cs:lnRef idx="0"/>
    <cs:fillRef idx="0"/>
    <cs:effectRef idx="0"/>
    <cs:fontRef idx="minor">
      <a:schemeClr val="lt1">
        <a:lumMod val="75000"/>
      </a:schemeClr>
    </cs:fontRef>
    <cs:defRPr sz="900" kern="1200"/>
  </cs:legend>
  <cs:plotArea>
    <cs:lnRef idx="0"/>
    <cs:fillRef idx="0"/>
    <cs:effectRef idx="0"/>
    <cs:fontRef idx="minor">
      <a:schemeClr val="dk1"/>
    </cs:fontRef>
  </cs:plotArea>
  <cs:plotArea3D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lt1">
        <a:lumMod val="7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lt1">
            <a:lumMod val="50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85000"/>
      </a:schemeClr>
    </cs:fontRef>
    <cs:defRPr sz="1400" b="1" kern="1200" cap="none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25400" cap="rnd">
        <a:solidFill>
          <a:schemeClr val="phClr">
            <a:alpha val="50000"/>
          </a:schemeClr>
        </a:solidFill>
      </a:ln>
    </cs:spPr>
  </cs:trendline>
  <cs:trendlineLabel>
    <cs:lnRef idx="0"/>
    <cs:fillRef idx="0"/>
    <cs:effectRef idx="0"/>
    <cs:fontRef idx="minor">
      <a:schemeClr val="lt1">
        <a:lumMod val="7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>
          <a:lumMod val="85000"/>
        </a:schemeClr>
      </a:solidFill>
      <a:ln w="9525">
        <a:solidFill>
          <a:schemeClr val="dk1">
            <a:lumMod val="50000"/>
          </a:schemeClr>
        </a:solidFill>
        <a:round/>
      </a:ln>
    </cs:spPr>
  </cs:upBar>
  <cs:valueAxis>
    <cs:lnRef idx="0"/>
    <cs:fillRef idx="0"/>
    <cs:effectRef idx="0"/>
    <cs:fontRef idx="minor">
      <a:schemeClr val="lt1">
        <a:lumMod val="75000"/>
      </a:schemeClr>
    </cs:fontRef>
    <cs:spPr>
      <a:ln w="9525" cap="flat" cmpd="sng" algn="ctr">
        <a:solidFill>
          <a:schemeClr val="lt1">
            <a:lumMod val="50000"/>
          </a:schemeClr>
        </a:solidFill>
        <a:round/>
      </a:ln>
    </cs:spPr>
    <cs:defRPr sz="900" kern="1200"/>
    <cs:bodyPr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335099</xdr:colOff>
      <xdr:row>9</xdr:row>
      <xdr:rowOff>156758</xdr:rowOff>
    </xdr:from>
    <xdr:to>
      <xdr:col>13</xdr:col>
      <xdr:colOff>190808</xdr:colOff>
      <xdr:row>23</xdr:row>
      <xdr:rowOff>91946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819EF456-CEBE-F342-88D1-90A8B5BD5C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>
  <person displayName="Graeme Ford" id="{04ECA37D-2F07-0440-8B91-D5A8BFA55BD0}" userId="66fa5369f4fac3b1" providerId="Windows Live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F19" dT="2021-09-01T07:41:30.89" personId="{04ECA37D-2F07-0440-8B91-D5A8BFA55BD0}" id="{BF44ADA1-E9EF-3B45-BE85-9F837B47EB41}">
    <text>I wont be able to run this type of comparison here unfortonately. I see on Mrs. Colic’s final submission that she did not include formulas or R2 values for these graphs.</text>
  </threadedComment>
</ThreadedComments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microsoft.com/office/2017/10/relationships/threadedComment" Target="../threadedComments/threadedComment1.xml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F0C045-2D1E-4DDF-A004-D9C3243F0E98}">
  <dimension ref="A1:K19"/>
  <sheetViews>
    <sheetView zoomScale="145" zoomScaleNormal="145" workbookViewId="0">
      <selection activeCell="G6" sqref="G6"/>
    </sheetView>
  </sheetViews>
  <sheetFormatPr defaultColWidth="8.85546875" defaultRowHeight="15" x14ac:dyDescent="0.25"/>
  <cols>
    <col min="8" max="8" width="13" customWidth="1"/>
  </cols>
  <sheetData>
    <row r="1" spans="1:11" ht="26.25" x14ac:dyDescent="0.4">
      <c r="A1" s="7" t="s">
        <v>11</v>
      </c>
      <c r="B1" s="7"/>
      <c r="C1" s="7"/>
      <c r="D1" s="7"/>
      <c r="E1" s="7"/>
      <c r="F1" s="7"/>
    </row>
    <row r="2" spans="1:11" x14ac:dyDescent="0.25">
      <c r="A2" s="8" t="s">
        <v>8</v>
      </c>
      <c r="B2" s="8"/>
      <c r="C2" s="8" t="s">
        <v>9</v>
      </c>
      <c r="D2" s="8"/>
      <c r="E2" s="8" t="s">
        <v>10</v>
      </c>
      <c r="F2" s="8"/>
    </row>
    <row r="3" spans="1:11" x14ac:dyDescent="0.25">
      <c r="A3" s="1" t="s">
        <v>2</v>
      </c>
      <c r="B3" s="1" t="s">
        <v>0</v>
      </c>
      <c r="C3" s="1" t="s">
        <v>2</v>
      </c>
      <c r="D3" s="1" t="s">
        <v>0</v>
      </c>
      <c r="E3" s="1" t="s">
        <v>2</v>
      </c>
      <c r="F3" s="1" t="s">
        <v>0</v>
      </c>
      <c r="I3" s="1"/>
      <c r="K3" s="1"/>
    </row>
    <row r="4" spans="1:11" x14ac:dyDescent="0.25">
      <c r="A4" t="s">
        <v>1</v>
      </c>
      <c r="B4">
        <v>0.98</v>
      </c>
      <c r="C4" t="s">
        <v>1</v>
      </c>
      <c r="D4">
        <v>0.99919999999999998</v>
      </c>
      <c r="E4" t="s">
        <v>1</v>
      </c>
      <c r="F4">
        <v>1.3763000000000001</v>
      </c>
    </row>
    <row r="5" spans="1:11" x14ac:dyDescent="0.25">
      <c r="A5" t="s">
        <v>3</v>
      </c>
      <c r="B5">
        <v>0.87919999999999998</v>
      </c>
      <c r="C5" t="s">
        <v>3</v>
      </c>
      <c r="D5">
        <v>1.0660000000000001</v>
      </c>
      <c r="E5" t="s">
        <v>3</v>
      </c>
      <c r="F5">
        <v>1.1024</v>
      </c>
    </row>
    <row r="6" spans="1:11" x14ac:dyDescent="0.25">
      <c r="A6" t="s">
        <v>4</v>
      </c>
      <c r="B6">
        <v>0.86040000000000005</v>
      </c>
      <c r="C6" t="s">
        <v>4</v>
      </c>
      <c r="D6">
        <v>1.2605</v>
      </c>
      <c r="E6" t="s">
        <v>4</v>
      </c>
      <c r="F6">
        <v>1.4823</v>
      </c>
    </row>
    <row r="7" spans="1:11" x14ac:dyDescent="0.25">
      <c r="A7" t="s">
        <v>5</v>
      </c>
      <c r="B7">
        <v>0.78410000000000002</v>
      </c>
      <c r="C7" t="s">
        <v>5</v>
      </c>
      <c r="D7">
        <v>0.98529999999999995</v>
      </c>
      <c r="E7" t="s">
        <v>5</v>
      </c>
      <c r="F7">
        <v>1.2464999999999999</v>
      </c>
      <c r="I7" t="s">
        <v>8</v>
      </c>
      <c r="J7" t="s">
        <v>9</v>
      </c>
      <c r="K7" t="s">
        <v>10</v>
      </c>
    </row>
    <row r="8" spans="1:11" x14ac:dyDescent="0.25">
      <c r="A8" s="1" t="s">
        <v>7</v>
      </c>
      <c r="B8">
        <f>AVERAGE(B4:B7)</f>
        <v>0.87592499999999995</v>
      </c>
      <c r="C8" s="1" t="s">
        <v>7</v>
      </c>
      <c r="D8">
        <f>AVERAGE(D4:D7)</f>
        <v>1.07775</v>
      </c>
      <c r="E8" s="1" t="s">
        <v>7</v>
      </c>
      <c r="F8">
        <f>AVERAGE(F4:F7)</f>
        <v>1.3018749999999999</v>
      </c>
      <c r="H8" s="1" t="s">
        <v>13</v>
      </c>
      <c r="I8">
        <f>B9</f>
        <v>6</v>
      </c>
      <c r="J8">
        <f>D9</f>
        <v>27</v>
      </c>
      <c r="K8">
        <f>F9</f>
        <v>61</v>
      </c>
    </row>
    <row r="9" spans="1:11" x14ac:dyDescent="0.25">
      <c r="A9" s="1" t="s">
        <v>13</v>
      </c>
      <c r="B9">
        <v>6</v>
      </c>
      <c r="C9" s="1" t="s">
        <v>13</v>
      </c>
      <c r="D9">
        <v>27</v>
      </c>
      <c r="E9" s="1" t="s">
        <v>13</v>
      </c>
      <c r="F9">
        <v>61</v>
      </c>
      <c r="H9" s="1" t="s">
        <v>6</v>
      </c>
      <c r="I9">
        <f>B10</f>
        <v>6.9848384913324929E-2</v>
      </c>
      <c r="J9">
        <f>D10</f>
        <v>0.10983252022966575</v>
      </c>
      <c r="K9">
        <f>F10</f>
        <v>0.14225762501532341</v>
      </c>
    </row>
    <row r="10" spans="1:11" x14ac:dyDescent="0.25">
      <c r="A10" s="1" t="s">
        <v>6</v>
      </c>
      <c r="B10">
        <f>_xlfn.STDEV.P(B4:B7)</f>
        <v>6.9848384913324929E-2</v>
      </c>
      <c r="C10" s="1" t="s">
        <v>6</v>
      </c>
      <c r="D10">
        <f>_xlfn.STDEV.P(D4:D7)</f>
        <v>0.10983252022966575</v>
      </c>
      <c r="E10" s="1" t="s">
        <v>6</v>
      </c>
      <c r="F10">
        <f>_xlfn.STDEV.P(F4:F7)</f>
        <v>0.14225762501532341</v>
      </c>
    </row>
    <row r="11" spans="1:11" ht="26.25" x14ac:dyDescent="0.4">
      <c r="A11" s="7" t="s">
        <v>12</v>
      </c>
      <c r="B11" s="7"/>
      <c r="C11" s="7"/>
      <c r="D11" s="7"/>
      <c r="E11" s="7"/>
      <c r="F11" s="7"/>
    </row>
    <row r="12" spans="1:11" x14ac:dyDescent="0.25">
      <c r="A12" s="8" t="s">
        <v>8</v>
      </c>
      <c r="B12" s="8"/>
      <c r="C12" s="8" t="s">
        <v>9</v>
      </c>
      <c r="D12" s="8"/>
      <c r="E12" s="8" t="s">
        <v>10</v>
      </c>
      <c r="F12" s="8"/>
    </row>
    <row r="13" spans="1:11" x14ac:dyDescent="0.25">
      <c r="A13" s="1" t="s">
        <v>2</v>
      </c>
      <c r="B13" s="1" t="s">
        <v>0</v>
      </c>
      <c r="C13" s="1" t="s">
        <v>2</v>
      </c>
      <c r="D13" s="1" t="s">
        <v>0</v>
      </c>
      <c r="E13" s="1" t="s">
        <v>2</v>
      </c>
      <c r="F13" s="1" t="s">
        <v>0</v>
      </c>
    </row>
    <row r="14" spans="1:11" x14ac:dyDescent="0.25">
      <c r="A14" t="s">
        <v>1</v>
      </c>
      <c r="C14" t="s">
        <v>1</v>
      </c>
      <c r="E14" t="s">
        <v>1</v>
      </c>
    </row>
    <row r="15" spans="1:11" x14ac:dyDescent="0.25">
      <c r="A15" t="s">
        <v>3</v>
      </c>
      <c r="C15" t="s">
        <v>3</v>
      </c>
      <c r="E15" t="s">
        <v>3</v>
      </c>
    </row>
    <row r="16" spans="1:11" x14ac:dyDescent="0.25">
      <c r="A16" t="s">
        <v>4</v>
      </c>
      <c r="C16" t="s">
        <v>4</v>
      </c>
      <c r="E16" t="s">
        <v>4</v>
      </c>
    </row>
    <row r="17" spans="1:6" x14ac:dyDescent="0.25">
      <c r="A17" t="s">
        <v>5</v>
      </c>
      <c r="C17" t="s">
        <v>5</v>
      </c>
      <c r="E17" t="s">
        <v>5</v>
      </c>
    </row>
    <row r="18" spans="1:6" x14ac:dyDescent="0.25">
      <c r="A18" s="1" t="s">
        <v>7</v>
      </c>
      <c r="B18" t="e">
        <f>AVERAGE(B14:B17)</f>
        <v>#DIV/0!</v>
      </c>
      <c r="C18" s="1" t="s">
        <v>7</v>
      </c>
      <c r="D18" t="e">
        <f>AVERAGE(D14:D17)</f>
        <v>#DIV/0!</v>
      </c>
      <c r="E18" s="1" t="s">
        <v>7</v>
      </c>
      <c r="F18" t="e">
        <f>AVERAGE(F14:F17)</f>
        <v>#DIV/0!</v>
      </c>
    </row>
    <row r="19" spans="1:6" x14ac:dyDescent="0.25">
      <c r="A19" s="1" t="s">
        <v>6</v>
      </c>
      <c r="B19" t="e">
        <f>_xlfn.STDEV.P(B14:B17)</f>
        <v>#DIV/0!</v>
      </c>
      <c r="C19" s="1" t="s">
        <v>6</v>
      </c>
      <c r="D19" t="e">
        <f>_xlfn.STDEV.P(D14:D17)</f>
        <v>#DIV/0!</v>
      </c>
      <c r="E19" s="1" t="s">
        <v>6</v>
      </c>
      <c r="F19" t="e">
        <f>_xlfn.STDEV.P(F14:F17)</f>
        <v>#DIV/0!</v>
      </c>
    </row>
  </sheetData>
  <mergeCells count="8">
    <mergeCell ref="A1:F1"/>
    <mergeCell ref="A11:F11"/>
    <mergeCell ref="A12:B12"/>
    <mergeCell ref="C12:D12"/>
    <mergeCell ref="E12:F12"/>
    <mergeCell ref="A2:B2"/>
    <mergeCell ref="C2:D2"/>
    <mergeCell ref="E2:F2"/>
  </mergeCells>
  <conditionalFormatting sqref="F4:F7">
    <cfRule type="dataBar" priority="18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{BDB96DF0-C5D0-4750-A0BC-A91C24791402}</x14:id>
        </ext>
      </extLst>
    </cfRule>
  </conditionalFormatting>
  <conditionalFormatting sqref="D4:D7">
    <cfRule type="dataBar" priority="17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{8CB591C0-EE0D-4CD9-B4F1-4BAD0E617DC0}</x14:id>
        </ext>
      </extLst>
    </cfRule>
  </conditionalFormatting>
  <conditionalFormatting sqref="B4:B7">
    <cfRule type="dataBar" priority="16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{722B85CA-5648-4AD7-99B3-3820A8837D1F}</x14:id>
        </ext>
      </extLst>
    </cfRule>
  </conditionalFormatting>
  <conditionalFormatting sqref="B10 D10 F10">
    <cfRule type="dataBar" priority="15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{FC29FFC1-53C8-448B-8F3C-BF2EA114D15C}</x14:id>
        </ext>
      </extLst>
    </cfRule>
  </conditionalFormatting>
  <conditionalFormatting sqref="D8:D9 B8:B9 F8:F9">
    <cfRule type="dataBar" priority="14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{E8641200-30E3-41F9-879B-101E986A9AF3}</x14:id>
        </ext>
      </extLst>
    </cfRule>
  </conditionalFormatting>
  <conditionalFormatting sqref="F14:F17">
    <cfRule type="dataBar" priority="13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{2902F5A1-58BB-4D28-AA90-3C2A002BEC54}</x14:id>
        </ext>
      </extLst>
    </cfRule>
  </conditionalFormatting>
  <conditionalFormatting sqref="D14:D17">
    <cfRule type="dataBar" priority="12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{303F9200-6985-4181-8D0B-C460022E0453}</x14:id>
        </ext>
      </extLst>
    </cfRule>
  </conditionalFormatting>
  <conditionalFormatting sqref="B14:B17">
    <cfRule type="dataBar" priority="11">
      <dataBar>
        <cfvo type="min"/>
        <cfvo type="max"/>
        <color rgb="FF638EC6"/>
      </dataBar>
      <extLst>
        <ext xmlns:x14="http://schemas.microsoft.com/office/spreadsheetml/2009/9/main" uri="{B025F937-C7B1-47D3-B67F-A62EFF666E3E}">
          <x14:id>{ECA37927-4A11-44C9-8B58-DEEA314BBEFF}</x14:id>
        </ext>
      </extLst>
    </cfRule>
  </conditionalFormatting>
  <conditionalFormatting sqref="D19 B19 F19">
    <cfRule type="dataBar" priority="10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{49D0BFD8-68FA-4546-A3AF-593424F68DA2}</x14:id>
        </ext>
      </extLst>
    </cfRule>
  </conditionalFormatting>
  <conditionalFormatting sqref="B18 D18 F18">
    <cfRule type="dataBar" priority="9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{87C71A4D-77E4-4D8E-AE22-2F72F582C1D5}</x14:id>
        </ext>
      </extLst>
    </cfRule>
  </conditionalFormatting>
  <conditionalFormatting sqref="I9">
    <cfRule type="dataBar" priority="6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{60E9657C-B28F-984C-99A5-14D9D20B0D35}</x14:id>
        </ext>
      </extLst>
    </cfRule>
  </conditionalFormatting>
  <conditionalFormatting sqref="I8">
    <cfRule type="dataBar" priority="5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{73B1262D-62AF-A54C-8529-5A67DB66F8FD}</x14:id>
        </ext>
      </extLst>
    </cfRule>
  </conditionalFormatting>
  <conditionalFormatting sqref="J9">
    <cfRule type="dataBar" priority="4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{5AB2164C-4FEC-8842-BA0C-9693F86D23CD}</x14:id>
        </ext>
      </extLst>
    </cfRule>
  </conditionalFormatting>
  <conditionalFormatting sqref="J8">
    <cfRule type="dataBar" priority="3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{CD8AD6B1-9C9E-EB46-A150-79BC69472C76}</x14:id>
        </ext>
      </extLst>
    </cfRule>
  </conditionalFormatting>
  <conditionalFormatting sqref="K9">
    <cfRule type="dataBar" priority="2">
      <dataBar>
        <cfvo type="min"/>
        <cfvo type="max"/>
        <color rgb="FFFF555A"/>
      </dataBar>
      <extLst>
        <ext xmlns:x14="http://schemas.microsoft.com/office/spreadsheetml/2009/9/main" uri="{B025F937-C7B1-47D3-B67F-A62EFF666E3E}">
          <x14:id>{75B4D857-9D87-7746-A9F4-252BF513563E}</x14:id>
        </ext>
      </extLst>
    </cfRule>
  </conditionalFormatting>
  <conditionalFormatting sqref="K8">
    <cfRule type="dataBar" priority="1">
      <dataBar>
        <cfvo type="min"/>
        <cfvo type="max"/>
        <color rgb="FFD6007B"/>
      </dataBar>
      <extLst>
        <ext xmlns:x14="http://schemas.microsoft.com/office/spreadsheetml/2009/9/main" uri="{B025F937-C7B1-47D3-B67F-A62EFF666E3E}">
          <x14:id>{1252AA9D-B1DD-0C48-820E-CEF83DF27262}</x14:id>
        </ext>
      </extLst>
    </cfRule>
  </conditionalFormatting>
  <pageMargins left="0.7" right="0.7" top="0.75" bottom="0.75" header="0.3" footer="0.3"/>
  <pageSetup paperSize="9" orientation="portrait" horizontalDpi="4294967293" verticalDpi="0" r:id="rId1"/>
  <drawing r:id="rId2"/>
  <legacyDrawing r:id="rId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BDB96DF0-C5D0-4750-A0BC-A91C2479140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F4:F7</xm:sqref>
        </x14:conditionalFormatting>
        <x14:conditionalFormatting xmlns:xm="http://schemas.microsoft.com/office/excel/2006/main">
          <x14:cfRule type="dataBar" id="{8CB591C0-EE0D-4CD9-B4F1-4BAD0E617DC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D4:D7</xm:sqref>
        </x14:conditionalFormatting>
        <x14:conditionalFormatting xmlns:xm="http://schemas.microsoft.com/office/excel/2006/main">
          <x14:cfRule type="dataBar" id="{722B85CA-5648-4AD7-99B3-3820A8837D1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B4:B7</xm:sqref>
        </x14:conditionalFormatting>
        <x14:conditionalFormatting xmlns:xm="http://schemas.microsoft.com/office/excel/2006/main">
          <x14:cfRule type="dataBar" id="{FC29FFC1-53C8-448B-8F3C-BF2EA114D15C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B10 D10 F10</xm:sqref>
        </x14:conditionalFormatting>
        <x14:conditionalFormatting xmlns:xm="http://schemas.microsoft.com/office/excel/2006/main">
          <x14:cfRule type="dataBar" id="{E8641200-30E3-41F9-879B-101E986A9AF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D8:D9 B8:B9 F8:F9</xm:sqref>
        </x14:conditionalFormatting>
        <x14:conditionalFormatting xmlns:xm="http://schemas.microsoft.com/office/excel/2006/main">
          <x14:cfRule type="dataBar" id="{2902F5A1-58BB-4D28-AA90-3C2A002BEC54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F14:F17</xm:sqref>
        </x14:conditionalFormatting>
        <x14:conditionalFormatting xmlns:xm="http://schemas.microsoft.com/office/excel/2006/main">
          <x14:cfRule type="dataBar" id="{303F9200-6985-4181-8D0B-C460022E0453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D14:D17</xm:sqref>
        </x14:conditionalFormatting>
        <x14:conditionalFormatting xmlns:xm="http://schemas.microsoft.com/office/excel/2006/main">
          <x14:cfRule type="dataBar" id="{ECA37927-4A11-44C9-8B58-DEEA314BBEF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B14:B17</xm:sqref>
        </x14:conditionalFormatting>
        <x14:conditionalFormatting xmlns:xm="http://schemas.microsoft.com/office/excel/2006/main">
          <x14:cfRule type="dataBar" id="{49D0BFD8-68FA-4546-A3AF-593424F68DA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D19 B19 F19</xm:sqref>
        </x14:conditionalFormatting>
        <x14:conditionalFormatting xmlns:xm="http://schemas.microsoft.com/office/excel/2006/main">
          <x14:cfRule type="dataBar" id="{87C71A4D-77E4-4D8E-AE22-2F72F582C1D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B18 D18 F18</xm:sqref>
        </x14:conditionalFormatting>
        <x14:conditionalFormatting xmlns:xm="http://schemas.microsoft.com/office/excel/2006/main">
          <x14:cfRule type="dataBar" id="{60E9657C-B28F-984C-99A5-14D9D20B0D35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I9</xm:sqref>
        </x14:conditionalFormatting>
        <x14:conditionalFormatting xmlns:xm="http://schemas.microsoft.com/office/excel/2006/main">
          <x14:cfRule type="dataBar" id="{73B1262D-62AF-A54C-8529-5A67DB66F8F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I8</xm:sqref>
        </x14:conditionalFormatting>
        <x14:conditionalFormatting xmlns:xm="http://schemas.microsoft.com/office/excel/2006/main">
          <x14:cfRule type="dataBar" id="{5AB2164C-4FEC-8842-BA0C-9693F86D23CD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J9</xm:sqref>
        </x14:conditionalFormatting>
        <x14:conditionalFormatting xmlns:xm="http://schemas.microsoft.com/office/excel/2006/main">
          <x14:cfRule type="dataBar" id="{CD8AD6B1-9C9E-EB46-A150-79BC69472C7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J8</xm:sqref>
        </x14:conditionalFormatting>
        <x14:conditionalFormatting xmlns:xm="http://schemas.microsoft.com/office/excel/2006/main">
          <x14:cfRule type="dataBar" id="{75B4D857-9D87-7746-A9F4-252BF513563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K9</xm:sqref>
        </x14:conditionalFormatting>
        <x14:conditionalFormatting xmlns:xm="http://schemas.microsoft.com/office/excel/2006/main">
          <x14:cfRule type="dataBar" id="{1252AA9D-B1DD-0C48-820E-CEF83DF27262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K8</xm:sqref>
        </x14:conditionalFormatting>
      </x14:conditionalFormatting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9E77F2-BD48-4A1C-8C0C-68A1D8174F10}">
  <dimension ref="A1:F4"/>
  <sheetViews>
    <sheetView workbookViewId="0">
      <selection activeCell="C1" activeCellId="2" sqref="A1 B1 C1"/>
    </sheetView>
  </sheetViews>
  <sheetFormatPr defaultRowHeight="15" x14ac:dyDescent="0.25"/>
  <cols>
    <col min="1" max="5" width="23.85546875" customWidth="1"/>
    <col min="6" max="6" width="48.85546875" customWidth="1"/>
  </cols>
  <sheetData>
    <row r="1" spans="1:6" ht="85.5" x14ac:dyDescent="0.25">
      <c r="A1" s="10" t="s">
        <v>24</v>
      </c>
      <c r="B1" s="10" t="s">
        <v>23</v>
      </c>
      <c r="C1" s="10" t="s">
        <v>28</v>
      </c>
      <c r="D1" s="10" t="s">
        <v>34</v>
      </c>
      <c r="E1" s="10" t="s">
        <v>25</v>
      </c>
      <c r="F1" s="10" t="s">
        <v>35</v>
      </c>
    </row>
    <row r="2" spans="1:6" x14ac:dyDescent="0.25">
      <c r="A2" t="s">
        <v>8</v>
      </c>
      <c r="B2" t="s">
        <v>36</v>
      </c>
      <c r="C2" t="s">
        <v>29</v>
      </c>
      <c r="D2">
        <v>3</v>
      </c>
      <c r="E2" t="s">
        <v>33</v>
      </c>
      <c r="F2" t="s">
        <v>37</v>
      </c>
    </row>
    <row r="3" spans="1:6" x14ac:dyDescent="0.25">
      <c r="A3" t="s">
        <v>8</v>
      </c>
      <c r="B3" t="s">
        <v>30</v>
      </c>
      <c r="C3" t="s">
        <v>32</v>
      </c>
      <c r="D3" t="s">
        <v>38</v>
      </c>
      <c r="E3" t="s">
        <v>33</v>
      </c>
      <c r="F3" t="s">
        <v>37</v>
      </c>
    </row>
    <row r="4" spans="1:6" x14ac:dyDescent="0.25">
      <c r="A4" t="s">
        <v>8</v>
      </c>
      <c r="B4" t="s">
        <v>30</v>
      </c>
      <c r="C4" t="s">
        <v>32</v>
      </c>
      <c r="D4">
        <v>3</v>
      </c>
      <c r="E4" t="s">
        <v>33</v>
      </c>
      <c r="F4" t="s">
        <v>37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DF3685F-2155-48F3-8BD0-98F546F35251}">
  <dimension ref="A1:E39"/>
  <sheetViews>
    <sheetView tabSelected="1" workbookViewId="0">
      <selection activeCell="E7" sqref="E7"/>
    </sheetView>
  </sheetViews>
  <sheetFormatPr defaultRowHeight="15" x14ac:dyDescent="0.25"/>
  <cols>
    <col min="1" max="1" width="12.85546875" customWidth="1"/>
    <col min="2" max="3" width="25.28515625" customWidth="1"/>
    <col min="4" max="4" width="28.7109375" customWidth="1"/>
    <col min="5" max="5" width="35.42578125" customWidth="1"/>
  </cols>
  <sheetData>
    <row r="1" spans="1:5" ht="57" x14ac:dyDescent="0.25">
      <c r="A1" s="10" t="s">
        <v>24</v>
      </c>
      <c r="B1" s="10" t="s">
        <v>39</v>
      </c>
      <c r="C1" s="10" t="s">
        <v>23</v>
      </c>
      <c r="D1" s="10" t="s">
        <v>53</v>
      </c>
      <c r="E1" s="10" t="s">
        <v>86</v>
      </c>
    </row>
    <row r="2" spans="1:5" ht="15" customHeight="1" x14ac:dyDescent="0.25">
      <c r="A2" s="11" t="s">
        <v>8</v>
      </c>
      <c r="B2" t="s">
        <v>84</v>
      </c>
      <c r="C2" t="s">
        <v>26</v>
      </c>
      <c r="D2" t="s">
        <v>37</v>
      </c>
    </row>
    <row r="3" spans="1:5" x14ac:dyDescent="0.25">
      <c r="A3" s="11"/>
      <c r="B3" t="s">
        <v>84</v>
      </c>
      <c r="C3" t="s">
        <v>27</v>
      </c>
      <c r="D3" t="s">
        <v>37</v>
      </c>
    </row>
    <row r="4" spans="1:5" x14ac:dyDescent="0.25">
      <c r="A4" s="11"/>
      <c r="B4" t="s">
        <v>49</v>
      </c>
      <c r="C4" t="s">
        <v>48</v>
      </c>
      <c r="D4" t="s">
        <v>37</v>
      </c>
      <c r="E4" t="s">
        <v>87</v>
      </c>
    </row>
    <row r="5" spans="1:5" x14ac:dyDescent="0.25">
      <c r="A5" s="11"/>
      <c r="B5" t="s">
        <v>57</v>
      </c>
      <c r="C5" t="s">
        <v>56</v>
      </c>
      <c r="D5" t="s">
        <v>37</v>
      </c>
    </row>
    <row r="6" spans="1:5" x14ac:dyDescent="0.25">
      <c r="A6" s="11"/>
      <c r="B6" t="s">
        <v>47</v>
      </c>
      <c r="C6" t="s">
        <v>45</v>
      </c>
      <c r="D6" t="s">
        <v>37</v>
      </c>
      <c r="E6" t="s">
        <v>88</v>
      </c>
    </row>
    <row r="7" spans="1:5" x14ac:dyDescent="0.25">
      <c r="A7" s="11"/>
      <c r="B7" t="s">
        <v>44</v>
      </c>
      <c r="C7" t="s">
        <v>43</v>
      </c>
      <c r="D7" t="s">
        <v>37</v>
      </c>
      <c r="E7" t="s">
        <v>88</v>
      </c>
    </row>
    <row r="8" spans="1:5" x14ac:dyDescent="0.25">
      <c r="A8" s="11"/>
      <c r="B8" t="s">
        <v>42</v>
      </c>
      <c r="C8" t="s">
        <v>40</v>
      </c>
      <c r="D8" t="s">
        <v>37</v>
      </c>
      <c r="E8" t="s">
        <v>87</v>
      </c>
    </row>
    <row r="9" spans="1:5" x14ac:dyDescent="0.25">
      <c r="A9" s="11"/>
      <c r="B9" t="s">
        <v>42</v>
      </c>
      <c r="C9" t="s">
        <v>41</v>
      </c>
      <c r="D9" t="s">
        <v>37</v>
      </c>
    </row>
    <row r="10" spans="1:5" x14ac:dyDescent="0.25">
      <c r="A10" s="11"/>
      <c r="B10" t="s">
        <v>29</v>
      </c>
      <c r="C10" t="s">
        <v>36</v>
      </c>
      <c r="D10" t="s">
        <v>37</v>
      </c>
      <c r="E10" t="s">
        <v>87</v>
      </c>
    </row>
    <row r="11" spans="1:5" x14ac:dyDescent="0.25">
      <c r="A11" s="11"/>
      <c r="B11" t="s">
        <v>47</v>
      </c>
      <c r="C11" t="s">
        <v>46</v>
      </c>
      <c r="D11" t="s">
        <v>37</v>
      </c>
    </row>
    <row r="12" spans="1:5" x14ac:dyDescent="0.25">
      <c r="A12" s="11"/>
      <c r="B12" t="s">
        <v>52</v>
      </c>
      <c r="C12" t="s">
        <v>50</v>
      </c>
      <c r="D12" t="s">
        <v>37</v>
      </c>
    </row>
    <row r="13" spans="1:5" x14ac:dyDescent="0.25">
      <c r="A13" s="11"/>
      <c r="B13" t="s">
        <v>32</v>
      </c>
      <c r="C13" t="s">
        <v>30</v>
      </c>
      <c r="D13" t="s">
        <v>37</v>
      </c>
      <c r="E13" t="s">
        <v>88</v>
      </c>
    </row>
    <row r="14" spans="1:5" x14ac:dyDescent="0.25">
      <c r="A14" s="11"/>
      <c r="B14" t="s">
        <v>59</v>
      </c>
      <c r="C14" t="s">
        <v>58</v>
      </c>
      <c r="D14" t="s">
        <v>37</v>
      </c>
    </row>
    <row r="15" spans="1:5" x14ac:dyDescent="0.25">
      <c r="A15" s="11"/>
      <c r="B15" t="s">
        <v>32</v>
      </c>
      <c r="C15" t="s">
        <v>31</v>
      </c>
      <c r="D15" t="s">
        <v>37</v>
      </c>
    </row>
    <row r="16" spans="1:5" x14ac:dyDescent="0.25">
      <c r="A16" s="11"/>
      <c r="B16" t="s">
        <v>52</v>
      </c>
      <c r="C16" t="s">
        <v>51</v>
      </c>
      <c r="D16" t="s">
        <v>37</v>
      </c>
    </row>
    <row r="17" spans="1:4" x14ac:dyDescent="0.25">
      <c r="A17" s="11"/>
      <c r="B17" t="s">
        <v>55</v>
      </c>
      <c r="C17" t="s">
        <v>54</v>
      </c>
      <c r="D17" t="s">
        <v>54</v>
      </c>
    </row>
    <row r="18" spans="1:4" ht="15" customHeight="1" x14ac:dyDescent="0.25">
      <c r="A18" s="11" t="s">
        <v>9</v>
      </c>
      <c r="B18" t="s">
        <v>85</v>
      </c>
      <c r="C18" t="s">
        <v>26</v>
      </c>
      <c r="D18" t="s">
        <v>62</v>
      </c>
    </row>
    <row r="19" spans="1:4" x14ac:dyDescent="0.25">
      <c r="A19" s="11"/>
      <c r="B19" t="s">
        <v>61</v>
      </c>
      <c r="C19" t="s">
        <v>48</v>
      </c>
      <c r="D19" t="s">
        <v>62</v>
      </c>
    </row>
    <row r="20" spans="1:4" x14ac:dyDescent="0.25">
      <c r="A20" s="11"/>
      <c r="B20" t="s">
        <v>79</v>
      </c>
      <c r="C20" t="s">
        <v>77</v>
      </c>
      <c r="D20" t="s">
        <v>62</v>
      </c>
    </row>
    <row r="21" spans="1:4" x14ac:dyDescent="0.25">
      <c r="A21" s="11"/>
      <c r="B21" t="s">
        <v>73</v>
      </c>
      <c r="C21" t="s">
        <v>63</v>
      </c>
      <c r="D21" t="s">
        <v>74</v>
      </c>
    </row>
    <row r="22" spans="1:4" x14ac:dyDescent="0.25">
      <c r="A22" s="11"/>
      <c r="B22" t="s">
        <v>80</v>
      </c>
      <c r="C22" t="s">
        <v>64</v>
      </c>
      <c r="D22" t="s">
        <v>74</v>
      </c>
    </row>
    <row r="23" spans="1:4" x14ac:dyDescent="0.25">
      <c r="A23" s="11"/>
      <c r="B23" t="s">
        <v>73</v>
      </c>
      <c r="C23" t="s">
        <v>65</v>
      </c>
      <c r="D23" t="s">
        <v>74</v>
      </c>
    </row>
    <row r="24" spans="1:4" x14ac:dyDescent="0.25">
      <c r="A24" s="11"/>
      <c r="B24" t="s">
        <v>61</v>
      </c>
      <c r="C24" t="s">
        <v>60</v>
      </c>
      <c r="D24" t="s">
        <v>81</v>
      </c>
    </row>
    <row r="25" spans="1:4" x14ac:dyDescent="0.25">
      <c r="A25" s="11"/>
      <c r="B25" t="s">
        <v>73</v>
      </c>
      <c r="C25" t="s">
        <v>66</v>
      </c>
      <c r="D25" t="s">
        <v>75</v>
      </c>
    </row>
    <row r="26" spans="1:4" x14ac:dyDescent="0.25">
      <c r="A26" s="11"/>
      <c r="B26" t="s">
        <v>76</v>
      </c>
      <c r="C26" t="s">
        <v>40</v>
      </c>
      <c r="D26" t="s">
        <v>75</v>
      </c>
    </row>
    <row r="27" spans="1:4" x14ac:dyDescent="0.25">
      <c r="A27" s="11"/>
      <c r="B27" t="s">
        <v>73</v>
      </c>
      <c r="C27" t="s">
        <v>41</v>
      </c>
      <c r="D27" t="s">
        <v>74</v>
      </c>
    </row>
    <row r="28" spans="1:4" x14ac:dyDescent="0.25">
      <c r="A28" s="11"/>
      <c r="B28" t="s">
        <v>73</v>
      </c>
      <c r="C28" t="s">
        <v>67</v>
      </c>
      <c r="D28" t="s">
        <v>74</v>
      </c>
    </row>
    <row r="29" spans="1:4" x14ac:dyDescent="0.25">
      <c r="A29" s="11"/>
      <c r="B29" t="s">
        <v>73</v>
      </c>
      <c r="C29" t="s">
        <v>68</v>
      </c>
      <c r="D29" t="s">
        <v>74</v>
      </c>
    </row>
    <row r="30" spans="1:4" x14ac:dyDescent="0.25">
      <c r="A30" s="11"/>
      <c r="B30" t="s">
        <v>79</v>
      </c>
      <c r="C30" t="s">
        <v>78</v>
      </c>
      <c r="D30" t="s">
        <v>81</v>
      </c>
    </row>
    <row r="31" spans="1:4" x14ac:dyDescent="0.25">
      <c r="A31" s="11"/>
      <c r="B31" t="s">
        <v>80</v>
      </c>
      <c r="C31" t="s">
        <v>69</v>
      </c>
      <c r="D31" t="s">
        <v>74</v>
      </c>
    </row>
    <row r="32" spans="1:4" x14ac:dyDescent="0.25">
      <c r="A32" s="11"/>
      <c r="B32" t="s">
        <v>73</v>
      </c>
      <c r="C32" t="s">
        <v>70</v>
      </c>
      <c r="D32" t="s">
        <v>74</v>
      </c>
    </row>
    <row r="33" spans="1:4" x14ac:dyDescent="0.25">
      <c r="A33" s="11"/>
      <c r="B33" t="s">
        <v>73</v>
      </c>
      <c r="C33" t="s">
        <v>71</v>
      </c>
      <c r="D33" t="s">
        <v>75</v>
      </c>
    </row>
    <row r="34" spans="1:4" x14ac:dyDescent="0.25">
      <c r="A34" s="11"/>
      <c r="B34" t="s">
        <v>73</v>
      </c>
      <c r="C34" t="s">
        <v>72</v>
      </c>
      <c r="D34" t="s">
        <v>75</v>
      </c>
    </row>
    <row r="35" spans="1:4" ht="15" customHeight="1" x14ac:dyDescent="0.25">
      <c r="A35" s="11" t="s">
        <v>10</v>
      </c>
      <c r="B35" t="s">
        <v>82</v>
      </c>
      <c r="C35" t="s">
        <v>54</v>
      </c>
      <c r="D35" t="s">
        <v>54</v>
      </c>
    </row>
    <row r="36" spans="1:4" x14ac:dyDescent="0.25">
      <c r="A36" s="11"/>
      <c r="B36" t="s">
        <v>83</v>
      </c>
      <c r="C36" t="s">
        <v>54</v>
      </c>
      <c r="D36" t="s">
        <v>54</v>
      </c>
    </row>
    <row r="37" spans="1:4" x14ac:dyDescent="0.25">
      <c r="A37" s="12"/>
    </row>
    <row r="38" spans="1:4" x14ac:dyDescent="0.25">
      <c r="A38" s="12"/>
    </row>
    <row r="39" spans="1:4" x14ac:dyDescent="0.25">
      <c r="A39" s="12"/>
    </row>
  </sheetData>
  <mergeCells count="3">
    <mergeCell ref="A35:A36"/>
    <mergeCell ref="A2:A17"/>
    <mergeCell ref="A18:A3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774294-12FE-F54A-B5BE-8CCC2388649C}">
  <dimension ref="A1:F13"/>
  <sheetViews>
    <sheetView workbookViewId="0">
      <selection activeCell="C2" sqref="C2"/>
    </sheetView>
  </sheetViews>
  <sheetFormatPr defaultColWidth="11.42578125" defaultRowHeight="15" x14ac:dyDescent="0.25"/>
  <cols>
    <col min="1" max="1" width="6.28515625" customWidth="1"/>
    <col min="2" max="2" width="13.28515625" customWidth="1"/>
  </cols>
  <sheetData>
    <row r="1" spans="1:6" x14ac:dyDescent="0.25">
      <c r="A1" s="2"/>
      <c r="B1" s="4" t="s">
        <v>18</v>
      </c>
      <c r="C1" s="4" t="s">
        <v>14</v>
      </c>
      <c r="D1" s="4" t="s">
        <v>15</v>
      </c>
      <c r="E1" s="4" t="s">
        <v>16</v>
      </c>
      <c r="F1" s="4" t="s">
        <v>17</v>
      </c>
    </row>
    <row r="2" spans="1:6" ht="15" customHeight="1" x14ac:dyDescent="0.25">
      <c r="A2" s="9" t="s">
        <v>8</v>
      </c>
      <c r="B2" s="5" t="s">
        <v>19</v>
      </c>
      <c r="C2">
        <v>32</v>
      </c>
      <c r="D2">
        <v>29</v>
      </c>
      <c r="E2">
        <v>35</v>
      </c>
      <c r="F2">
        <v>21</v>
      </c>
    </row>
    <row r="3" spans="1:6" x14ac:dyDescent="0.25">
      <c r="A3" s="9"/>
      <c r="B3" s="5" t="s">
        <v>20</v>
      </c>
      <c r="C3">
        <f>37+6</f>
        <v>43</v>
      </c>
      <c r="D3">
        <f>24+21</f>
        <v>45</v>
      </c>
      <c r="E3">
        <f>22+20</f>
        <v>42</v>
      </c>
      <c r="F3">
        <f>19+27</f>
        <v>46</v>
      </c>
    </row>
    <row r="4" spans="1:6" x14ac:dyDescent="0.25">
      <c r="A4" s="9"/>
      <c r="B4" s="5" t="s">
        <v>21</v>
      </c>
      <c r="C4">
        <v>5</v>
      </c>
      <c r="D4">
        <v>6</v>
      </c>
      <c r="E4">
        <v>3</v>
      </c>
      <c r="F4">
        <v>13</v>
      </c>
    </row>
    <row r="5" spans="1:6" x14ac:dyDescent="0.25">
      <c r="A5" s="9"/>
      <c r="B5" s="6" t="s">
        <v>22</v>
      </c>
      <c r="C5" s="3">
        <f>SUM(C2:C4)</f>
        <v>80</v>
      </c>
      <c r="D5" s="3">
        <f>SUM(D2:D4)</f>
        <v>80</v>
      </c>
      <c r="E5" s="3">
        <f>SUM(E2:E4)</f>
        <v>80</v>
      </c>
      <c r="F5" s="3">
        <f>SUM(F2:F4)</f>
        <v>80</v>
      </c>
    </row>
    <row r="6" spans="1:6" ht="15" customHeight="1" x14ac:dyDescent="0.25">
      <c r="A6" s="9" t="s">
        <v>9</v>
      </c>
      <c r="B6" s="5" t="s">
        <v>19</v>
      </c>
      <c r="C6">
        <v>53</v>
      </c>
      <c r="D6">
        <v>40</v>
      </c>
      <c r="E6">
        <v>62</v>
      </c>
      <c r="F6">
        <v>42</v>
      </c>
    </row>
    <row r="7" spans="1:6" x14ac:dyDescent="0.25">
      <c r="A7" s="9"/>
      <c r="B7" s="5" t="s">
        <v>20</v>
      </c>
      <c r="C7">
        <f>129+13</f>
        <v>142</v>
      </c>
      <c r="D7">
        <f>119+36</f>
        <v>155</v>
      </c>
      <c r="E7">
        <f>60+72</f>
        <v>132</v>
      </c>
      <c r="F7">
        <f>82+78</f>
        <v>160</v>
      </c>
    </row>
    <row r="8" spans="1:6" x14ac:dyDescent="0.25">
      <c r="A8" s="9"/>
      <c r="B8" s="5" t="s">
        <v>21</v>
      </c>
      <c r="C8">
        <v>10</v>
      </c>
      <c r="D8">
        <v>10</v>
      </c>
      <c r="E8">
        <v>11</v>
      </c>
      <c r="F8">
        <v>3</v>
      </c>
    </row>
    <row r="9" spans="1:6" x14ac:dyDescent="0.25">
      <c r="A9" s="9"/>
      <c r="B9" s="6" t="s">
        <v>22</v>
      </c>
      <c r="C9" s="3">
        <f>SUM(C6:C8)</f>
        <v>205</v>
      </c>
      <c r="D9" s="3">
        <f>SUM(D6:D8)</f>
        <v>205</v>
      </c>
      <c r="E9" s="3">
        <f>SUM(E6:E8)</f>
        <v>205</v>
      </c>
      <c r="F9" s="3">
        <f>SUM(F6:F8)</f>
        <v>205</v>
      </c>
    </row>
    <row r="10" spans="1:6" ht="15" customHeight="1" x14ac:dyDescent="0.25">
      <c r="A10" s="9" t="s">
        <v>10</v>
      </c>
      <c r="B10" s="5" t="s">
        <v>19</v>
      </c>
      <c r="C10">
        <v>6</v>
      </c>
      <c r="D10">
        <v>5</v>
      </c>
      <c r="E10">
        <v>5</v>
      </c>
      <c r="F10">
        <v>5</v>
      </c>
    </row>
    <row r="11" spans="1:6" x14ac:dyDescent="0.25">
      <c r="A11" s="9"/>
      <c r="B11" s="5" t="s">
        <v>20</v>
      </c>
      <c r="C11">
        <f>15+0</f>
        <v>15</v>
      </c>
      <c r="D11">
        <f>16+0</f>
        <v>16</v>
      </c>
      <c r="E11">
        <f>16+0</f>
        <v>16</v>
      </c>
      <c r="F11">
        <f>11+5</f>
        <v>16</v>
      </c>
    </row>
    <row r="12" spans="1:6" x14ac:dyDescent="0.25">
      <c r="A12" s="9"/>
      <c r="B12" s="5" t="s">
        <v>21</v>
      </c>
      <c r="C12">
        <v>0</v>
      </c>
      <c r="D12">
        <v>0</v>
      </c>
      <c r="E12">
        <v>0</v>
      </c>
      <c r="F12">
        <v>0</v>
      </c>
    </row>
    <row r="13" spans="1:6" x14ac:dyDescent="0.25">
      <c r="A13" s="9"/>
      <c r="B13" s="6" t="s">
        <v>22</v>
      </c>
      <c r="C13" s="3">
        <f>SUM(C10:C12)</f>
        <v>21</v>
      </c>
      <c r="D13" s="3">
        <f>SUM(D10:D12)</f>
        <v>21</v>
      </c>
      <c r="E13" s="3">
        <f>SUM(E10:E12)</f>
        <v>21</v>
      </c>
      <c r="F13" s="3">
        <f>SUM(F10:F12)</f>
        <v>21</v>
      </c>
    </row>
  </sheetData>
  <mergeCells count="3">
    <mergeCell ref="A10:A13"/>
    <mergeCell ref="A6:A9"/>
    <mergeCell ref="A2:A5"/>
  </mergeCells>
  <phoneticPr fontId="3" type="noConversion"/>
  <conditionalFormatting sqref="C6:C8">
    <cfRule type="dataBar" priority="8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{94938E3F-271D-5841-AD34-64FA7D6B7EE8}</x14:id>
        </ext>
      </extLst>
    </cfRule>
  </conditionalFormatting>
  <conditionalFormatting sqref="D6:D8">
    <cfRule type="dataBar" priority="7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{D0D1E6E7-5F0E-CB48-93B5-F04B1C3F8A6F}</x14:id>
        </ext>
      </extLst>
    </cfRule>
  </conditionalFormatting>
  <conditionalFormatting sqref="E6:E8">
    <cfRule type="dataBar" priority="6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{46C83675-8E25-FE40-A5CC-5BEB3DE2DBF9}</x14:id>
        </ext>
      </extLst>
    </cfRule>
  </conditionalFormatting>
  <conditionalFormatting sqref="F6:F8">
    <cfRule type="dataBar" priority="5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{5B91FA42-1713-CE49-9CEA-38E1B3569698}</x14:id>
        </ext>
      </extLst>
    </cfRule>
  </conditionalFormatting>
  <conditionalFormatting sqref="C2:C4">
    <cfRule type="dataBar" priority="4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{6C0C2299-C9C2-C546-BF20-4759EB7928E0}</x14:id>
        </ext>
      </extLst>
    </cfRule>
  </conditionalFormatting>
  <conditionalFormatting sqref="D2:D4">
    <cfRule type="dataBar" priority="3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{215D9042-F436-5D40-88C9-2925B5388936}</x14:id>
        </ext>
      </extLst>
    </cfRule>
  </conditionalFormatting>
  <conditionalFormatting sqref="E2:E4">
    <cfRule type="dataBar" priority="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{96FBF756-20DD-9145-A26A-E4EFBDE27D79}</x14:id>
        </ext>
      </extLst>
    </cfRule>
  </conditionalFormatting>
  <conditionalFormatting sqref="F2:F4">
    <cfRule type="dataBar" priority="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{02C8F4C3-4A48-7340-9234-D5C1E03CAD50}</x14:id>
        </ext>
      </extLst>
    </cfRule>
  </conditionalFormatting>
  <conditionalFormatting sqref="C10:F12 C2:F4 C6:F8">
    <cfRule type="dataBar" priority="5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{A82B4E2D-E95E-8446-8F89-370008209F9F}</x14:id>
        </ext>
      </extLst>
    </cfRule>
  </conditionalFormatting>
  <conditionalFormatting sqref="C10:C12">
    <cfRule type="dataBar" priority="12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{9E0AABD9-2D2D-2446-8C99-44E2F1045FD0}</x14:id>
        </ext>
      </extLst>
    </cfRule>
  </conditionalFormatting>
  <conditionalFormatting sqref="D10:D12">
    <cfRule type="dataBar" priority="11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{FAD17C8B-C678-5F4F-B177-F119F88A4861}</x14:id>
        </ext>
      </extLst>
    </cfRule>
  </conditionalFormatting>
  <conditionalFormatting sqref="E10:E12">
    <cfRule type="dataBar" priority="10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{35C9FFA2-81DC-0C44-96CC-7AF78FF69B5A}</x14:id>
        </ext>
      </extLst>
    </cfRule>
  </conditionalFormatting>
  <conditionalFormatting sqref="F10:F12">
    <cfRule type="dataBar" priority="9">
      <dataBar>
        <cfvo type="min"/>
        <cfvo type="max"/>
        <color rgb="FF63C384"/>
      </dataBar>
      <extLst>
        <ext xmlns:x14="http://schemas.microsoft.com/office/spreadsheetml/2009/9/main" uri="{B025F937-C7B1-47D3-B67F-A62EFF666E3E}">
          <x14:id>{C355F686-8FA7-FC4A-9431-90190E1CBC0E}</x14:id>
        </ext>
      </extLst>
    </cfRule>
  </conditionalFormatting>
  <pageMargins left="0.7" right="0.7" top="0.75" bottom="0.75" header="0.3" footer="0.3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dataBar" id="{94938E3F-271D-5841-AD34-64FA7D6B7EE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C6:C8</xm:sqref>
        </x14:conditionalFormatting>
        <x14:conditionalFormatting xmlns:xm="http://schemas.microsoft.com/office/excel/2006/main">
          <x14:cfRule type="dataBar" id="{D0D1E6E7-5F0E-CB48-93B5-F04B1C3F8A6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D6:D8</xm:sqref>
        </x14:conditionalFormatting>
        <x14:conditionalFormatting xmlns:xm="http://schemas.microsoft.com/office/excel/2006/main">
          <x14:cfRule type="dataBar" id="{46C83675-8E25-FE40-A5CC-5BEB3DE2DBF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E6:E8</xm:sqref>
        </x14:conditionalFormatting>
        <x14:conditionalFormatting xmlns:xm="http://schemas.microsoft.com/office/excel/2006/main">
          <x14:cfRule type="dataBar" id="{5B91FA42-1713-CE49-9CEA-38E1B3569698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F6:F8</xm:sqref>
        </x14:conditionalFormatting>
        <x14:conditionalFormatting xmlns:xm="http://schemas.microsoft.com/office/excel/2006/main">
          <x14:cfRule type="dataBar" id="{6C0C2299-C9C2-C546-BF20-4759EB7928E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C2:C4</xm:sqref>
        </x14:conditionalFormatting>
        <x14:conditionalFormatting xmlns:xm="http://schemas.microsoft.com/office/excel/2006/main">
          <x14:cfRule type="dataBar" id="{215D9042-F436-5D40-88C9-2925B5388936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D2:D4</xm:sqref>
        </x14:conditionalFormatting>
        <x14:conditionalFormatting xmlns:xm="http://schemas.microsoft.com/office/excel/2006/main">
          <x14:cfRule type="dataBar" id="{96FBF756-20DD-9145-A26A-E4EFBDE27D79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E2:E4</xm:sqref>
        </x14:conditionalFormatting>
        <x14:conditionalFormatting xmlns:xm="http://schemas.microsoft.com/office/excel/2006/main">
          <x14:cfRule type="dataBar" id="{02C8F4C3-4A48-7340-9234-D5C1E03CAD5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F2:F4</xm:sqref>
        </x14:conditionalFormatting>
        <x14:conditionalFormatting xmlns:xm="http://schemas.microsoft.com/office/excel/2006/main">
          <x14:cfRule type="dataBar" id="{A82B4E2D-E95E-8446-8F89-370008209F9F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C10:F12 C2:F4 C6:F8</xm:sqref>
        </x14:conditionalFormatting>
        <x14:conditionalFormatting xmlns:xm="http://schemas.microsoft.com/office/excel/2006/main">
          <x14:cfRule type="dataBar" id="{9E0AABD9-2D2D-2446-8C99-44E2F1045FD0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C10:C12</xm:sqref>
        </x14:conditionalFormatting>
        <x14:conditionalFormatting xmlns:xm="http://schemas.microsoft.com/office/excel/2006/main">
          <x14:cfRule type="dataBar" id="{FAD17C8B-C678-5F4F-B177-F119F88A4861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D10:D12</xm:sqref>
        </x14:conditionalFormatting>
        <x14:conditionalFormatting xmlns:xm="http://schemas.microsoft.com/office/excel/2006/main">
          <x14:cfRule type="dataBar" id="{35C9FFA2-81DC-0C44-96CC-7AF78FF69B5A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E10:E12</xm:sqref>
        </x14:conditionalFormatting>
        <x14:conditionalFormatting xmlns:xm="http://schemas.microsoft.com/office/excel/2006/main">
          <x14:cfRule type="dataBar" id="{C355F686-8FA7-FC4A-9431-90190E1CBC0E}">
            <x14:dataBar minLength="0" maxLength="100" gradient="0">
              <x14:cfvo type="autoMin"/>
              <x14:cfvo type="autoMax"/>
              <x14:negativeFillColor rgb="FFFF0000"/>
              <x14:axisColor rgb="FF000000"/>
            </x14:dataBar>
          </x14:cfRule>
          <xm:sqref>F10:F12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PharmGKB</vt:lpstr>
      <vt:lpstr>Sheet3</vt:lpstr>
      <vt:lpstr>Population Odds Ratio Compariso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Graeme Ford</dc:creator>
  <cp:lastModifiedBy>Graeme Ford</cp:lastModifiedBy>
  <dcterms:created xsi:type="dcterms:W3CDTF">2021-08-26T13:48:37Z</dcterms:created>
  <dcterms:modified xsi:type="dcterms:W3CDTF">2022-10-21T09:53:14Z</dcterms:modified>
</cp:coreProperties>
</file>