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3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riv\Documents\PhD Entomology\Chapter 3\ALL\Part 1 GC-MS Analysis\"/>
    </mc:Choice>
  </mc:AlternateContent>
  <xr:revisionPtr revIDLastSave="0" documentId="13_ncr:1_{09083B6B-3335-4F49-96A7-7BD675687F8F}" xr6:coauthVersionLast="47" xr6:coauthVersionMax="47" xr10:uidLastSave="{00000000-0000-0000-0000-000000000000}"/>
  <bookViews>
    <workbookView xWindow="15" yWindow="0" windowWidth="20475" windowHeight="10920" firstSheet="1" activeTab="4" xr2:uid="{00000000-000D-0000-FFFF-FFFF00000000}"/>
  </bookViews>
  <sheets>
    <sheet name="Output - Volatile - Wilcoxon ra" sheetId="1" r:id="rId1"/>
    <sheet name="Sheet1" sheetId="2" r:id="rId2"/>
    <sheet name="Sheet2" sheetId="3" r:id="rId3"/>
    <sheet name="GRAPH" sheetId="4" r:id="rId4"/>
    <sheet name="final graph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5" i="2" l="1"/>
  <c r="I93" i="2"/>
  <c r="J93" i="2"/>
  <c r="K93" i="2"/>
  <c r="I94" i="2"/>
  <c r="J94" i="2"/>
  <c r="K94" i="2"/>
  <c r="I95" i="2"/>
  <c r="J95" i="2"/>
  <c r="K92" i="2"/>
  <c r="K89" i="2"/>
  <c r="K88" i="2"/>
  <c r="J92" i="2"/>
  <c r="J91" i="2"/>
  <c r="J90" i="2"/>
  <c r="J89" i="2"/>
  <c r="J88" i="2"/>
  <c r="I92" i="2"/>
  <c r="I91" i="2"/>
  <c r="I90" i="2"/>
  <c r="I89" i="2"/>
  <c r="I88" i="2"/>
  <c r="I85" i="2"/>
  <c r="J85" i="2"/>
  <c r="K85" i="2"/>
  <c r="I86" i="2"/>
  <c r="I87" i="2" s="1"/>
  <c r="J86" i="2"/>
  <c r="K86" i="2"/>
  <c r="K87" i="2" s="1"/>
  <c r="J87" i="2"/>
  <c r="K84" i="2"/>
  <c r="K83" i="2"/>
  <c r="K82" i="2"/>
  <c r="K81" i="2"/>
  <c r="K80" i="2"/>
  <c r="J83" i="2"/>
  <c r="J80" i="2"/>
  <c r="I84" i="2"/>
  <c r="I83" i="2"/>
  <c r="I82" i="2"/>
  <c r="I81" i="2"/>
  <c r="I80" i="2"/>
  <c r="I77" i="2"/>
  <c r="J77" i="2"/>
  <c r="K77" i="2"/>
  <c r="I78" i="2"/>
  <c r="I79" i="2" s="1"/>
  <c r="J78" i="2"/>
  <c r="K78" i="2"/>
  <c r="K79" i="2" s="1"/>
  <c r="J79" i="2"/>
  <c r="K73" i="2"/>
  <c r="J73" i="2"/>
  <c r="I76" i="2"/>
  <c r="I75" i="2"/>
  <c r="I74" i="2"/>
  <c r="I73" i="2"/>
  <c r="I72" i="2"/>
  <c r="I69" i="2"/>
  <c r="J69" i="2"/>
  <c r="K69" i="2"/>
  <c r="I70" i="2"/>
  <c r="I71" i="2" s="1"/>
  <c r="J70" i="2"/>
  <c r="K70" i="2"/>
  <c r="K71" i="2" s="1"/>
  <c r="J71" i="2"/>
  <c r="K68" i="2"/>
  <c r="K67" i="2"/>
  <c r="K66" i="2"/>
  <c r="K65" i="2"/>
  <c r="K64" i="2"/>
  <c r="J68" i="2"/>
  <c r="J67" i="2"/>
  <c r="J65" i="2"/>
  <c r="J64" i="2"/>
  <c r="I68" i="2"/>
  <c r="I67" i="2"/>
  <c r="I66" i="2"/>
  <c r="I65" i="2"/>
  <c r="I64" i="2"/>
  <c r="I61" i="2"/>
  <c r="J61" i="2"/>
  <c r="K61" i="2"/>
  <c r="I62" i="2"/>
  <c r="I63" i="2" s="1"/>
  <c r="J62" i="2"/>
  <c r="K62" i="2"/>
  <c r="K63" i="2" s="1"/>
  <c r="J63" i="2"/>
  <c r="K60" i="2"/>
  <c r="K58" i="2"/>
  <c r="K56" i="2"/>
  <c r="I60" i="2"/>
  <c r="I59" i="2"/>
  <c r="I58" i="2"/>
  <c r="I57" i="2"/>
  <c r="I56" i="2"/>
  <c r="I53" i="2"/>
  <c r="J53" i="2"/>
  <c r="K53" i="2"/>
  <c r="I54" i="2"/>
  <c r="I55" i="2" s="1"/>
  <c r="J54" i="2"/>
  <c r="K54" i="2"/>
  <c r="K55" i="2" s="1"/>
  <c r="J55" i="2"/>
  <c r="K52" i="2"/>
  <c r="K50" i="2"/>
  <c r="K49" i="2"/>
  <c r="K48" i="2"/>
  <c r="J52" i="2"/>
  <c r="J51" i="2"/>
  <c r="J50" i="2"/>
  <c r="J49" i="2"/>
  <c r="J48" i="2"/>
  <c r="I52" i="2"/>
  <c r="I51" i="2"/>
  <c r="I50" i="2"/>
  <c r="I49" i="2"/>
  <c r="I48" i="2"/>
  <c r="I45" i="2"/>
  <c r="J45" i="2"/>
  <c r="K45" i="2"/>
  <c r="I46" i="2"/>
  <c r="I47" i="2" s="1"/>
  <c r="J46" i="2"/>
  <c r="K46" i="2"/>
  <c r="K47" i="2" s="1"/>
  <c r="J47" i="2"/>
  <c r="K44" i="2"/>
  <c r="K43" i="2"/>
  <c r="K42" i="2"/>
  <c r="K41" i="2"/>
  <c r="K40" i="2"/>
  <c r="J44" i="2"/>
  <c r="J43" i="2"/>
  <c r="J42" i="2"/>
  <c r="J41" i="2"/>
  <c r="J40" i="2"/>
  <c r="I44" i="2"/>
  <c r="I43" i="2"/>
  <c r="I42" i="2"/>
  <c r="I41" i="2"/>
  <c r="I40" i="2"/>
  <c r="I37" i="2"/>
  <c r="J37" i="2"/>
  <c r="K37" i="2"/>
  <c r="I38" i="2"/>
  <c r="I39" i="2" s="1"/>
  <c r="J38" i="2"/>
  <c r="K38" i="2"/>
  <c r="K39" i="2" s="1"/>
  <c r="J39" i="2"/>
  <c r="K36" i="2"/>
  <c r="K35" i="2"/>
  <c r="K34" i="2"/>
  <c r="K33" i="2"/>
  <c r="K32" i="2"/>
  <c r="J35" i="2"/>
  <c r="J34" i="2"/>
  <c r="I36" i="2"/>
  <c r="I35" i="2"/>
  <c r="I34" i="2"/>
  <c r="I33" i="2"/>
  <c r="I32" i="2"/>
  <c r="I29" i="2"/>
  <c r="J29" i="2"/>
  <c r="K29" i="2"/>
  <c r="I30" i="2"/>
  <c r="I31" i="2" s="1"/>
  <c r="J30" i="2"/>
  <c r="K30" i="2"/>
  <c r="K31" i="2" s="1"/>
  <c r="J31" i="2"/>
  <c r="K28" i="2"/>
  <c r="K27" i="2"/>
  <c r="K26" i="2"/>
  <c r="K25" i="2"/>
  <c r="K24" i="2"/>
  <c r="I28" i="2"/>
  <c r="I27" i="2"/>
  <c r="I26" i="2"/>
  <c r="I25" i="2"/>
  <c r="I24" i="2"/>
  <c r="I21" i="2"/>
  <c r="J21" i="2"/>
  <c r="K21" i="2"/>
  <c r="I22" i="2"/>
  <c r="I23" i="2" s="1"/>
  <c r="J22" i="2"/>
  <c r="K22" i="2"/>
  <c r="K23" i="2" s="1"/>
  <c r="J23" i="2"/>
  <c r="K20" i="2"/>
  <c r="K19" i="2"/>
  <c r="K18" i="2"/>
  <c r="J19" i="2"/>
  <c r="J18" i="2"/>
  <c r="I20" i="2"/>
  <c r="I19" i="2"/>
  <c r="I18" i="2"/>
  <c r="I15" i="2"/>
  <c r="J15" i="2"/>
  <c r="K15" i="2"/>
  <c r="I16" i="2"/>
  <c r="I17" i="2" s="1"/>
  <c r="J16" i="2"/>
  <c r="K16" i="2"/>
  <c r="K17" i="2" s="1"/>
  <c r="J17" i="2"/>
  <c r="K14" i="2"/>
  <c r="K13" i="2"/>
  <c r="K12" i="2"/>
  <c r="K11" i="2"/>
  <c r="K10" i="2"/>
  <c r="J12" i="2"/>
  <c r="J11" i="2"/>
  <c r="J10" i="2"/>
  <c r="I14" i="2"/>
  <c r="I13" i="2"/>
  <c r="I12" i="2"/>
  <c r="I11" i="2"/>
  <c r="I10" i="2"/>
  <c r="B93" i="2"/>
  <c r="H95" i="2"/>
  <c r="H94" i="2"/>
  <c r="H93" i="2"/>
  <c r="H92" i="2"/>
  <c r="H91" i="2"/>
  <c r="H90" i="2"/>
  <c r="H89" i="2"/>
  <c r="H88" i="2"/>
  <c r="H87" i="2"/>
  <c r="H86" i="2"/>
  <c r="H85" i="2"/>
  <c r="H83" i="2"/>
  <c r="H82" i="2"/>
  <c r="H80" i="2"/>
  <c r="H79" i="2"/>
  <c r="H78" i="2"/>
  <c r="H77" i="2"/>
  <c r="H73" i="2"/>
  <c r="H72" i="2"/>
  <c r="H71" i="2"/>
  <c r="H70" i="2"/>
  <c r="H69" i="2"/>
  <c r="H63" i="2"/>
  <c r="H62" i="2"/>
  <c r="H61" i="2"/>
  <c r="H68" i="2"/>
  <c r="H67" i="2"/>
  <c r="H66" i="2"/>
  <c r="H65" i="2"/>
  <c r="H64" i="2"/>
  <c r="H60" i="2"/>
  <c r="H59" i="2"/>
  <c r="H58" i="2"/>
  <c r="H57" i="2"/>
  <c r="H56" i="2"/>
  <c r="H55" i="2"/>
  <c r="H54" i="2"/>
  <c r="H53" i="2"/>
  <c r="H44" i="2"/>
  <c r="H43" i="2"/>
  <c r="H42" i="2"/>
  <c r="H41" i="2"/>
  <c r="H40" i="2"/>
  <c r="H28" i="2"/>
  <c r="H27" i="2"/>
  <c r="H26" i="2"/>
  <c r="H25" i="2"/>
  <c r="H24" i="2"/>
  <c r="H20" i="2"/>
  <c r="H19" i="2"/>
  <c r="H18" i="2"/>
  <c r="H14" i="2"/>
  <c r="H13" i="2"/>
  <c r="H12" i="2"/>
  <c r="H11" i="2"/>
  <c r="H10" i="2"/>
  <c r="K7" i="2"/>
  <c r="K8" i="2"/>
  <c r="K9" i="2" s="1"/>
  <c r="K6" i="2"/>
  <c r="K5" i="2"/>
  <c r="K4" i="2"/>
  <c r="K3" i="2"/>
  <c r="K2" i="2"/>
  <c r="J7" i="2"/>
  <c r="J8" i="2"/>
  <c r="J9" i="2" s="1"/>
  <c r="J5" i="2"/>
  <c r="J4" i="2"/>
  <c r="J3" i="2"/>
  <c r="I9" i="2"/>
  <c r="I8" i="2"/>
  <c r="I7" i="2"/>
  <c r="I6" i="2"/>
  <c r="I5" i="2"/>
  <c r="I3" i="2"/>
  <c r="I2" i="2"/>
  <c r="H46" i="2"/>
  <c r="H47" i="2" s="1"/>
  <c r="H36" i="2"/>
  <c r="H35" i="2"/>
  <c r="H34" i="2"/>
  <c r="H33" i="2"/>
  <c r="H32" i="2"/>
  <c r="H6" i="2"/>
  <c r="H5" i="2"/>
  <c r="H4" i="2"/>
  <c r="H3" i="2"/>
  <c r="H2" i="2"/>
  <c r="H38" i="2" l="1"/>
  <c r="H39" i="2" s="1"/>
  <c r="H37" i="2"/>
  <c r="H45" i="2"/>
  <c r="H29" i="2"/>
  <c r="H30" i="2"/>
  <c r="H31" i="2" s="1"/>
  <c r="H16" i="2"/>
  <c r="H17" i="2" s="1"/>
  <c r="H21" i="2"/>
  <c r="H22" i="2"/>
  <c r="H23" i="2" s="1"/>
  <c r="H15" i="2"/>
  <c r="H8" i="2"/>
  <c r="H9" i="2" s="1"/>
  <c r="H7" i="2"/>
  <c r="A25" i="1" l="1"/>
</calcChain>
</file>

<file path=xl/sharedStrings.xml><?xml version="1.0" encoding="utf-8"?>
<sst xmlns="http://schemas.openxmlformats.org/spreadsheetml/2006/main" count="204" uniqueCount="116">
  <si>
    <t>V</t>
  </si>
  <si>
    <t>p.value</t>
  </si>
  <si>
    <t>FDR</t>
  </si>
  <si>
    <t>Butanoic acid. 3-methyl-. 3-methylbutyl ester</t>
  </si>
  <si>
    <t>_alpha_-Pinene</t>
  </si>
  <si>
    <t>Neophytadiene</t>
  </si>
  <si>
    <t>_alpha_-Phellandrene</t>
  </si>
  <si>
    <t>Heptadecane</t>
  </si>
  <si>
    <t>_gamma_-Terpinene</t>
  </si>
  <si>
    <t>_alpha_-Campholenal</t>
  </si>
  <si>
    <t>Hexadecane. 2.6.10.14-tetramethyl-</t>
  </si>
  <si>
    <t>_alpha_-Terpineol</t>
  </si>
  <si>
    <t>D-Limonene</t>
  </si>
  <si>
    <t>Bicyclo_3_1_1_heptane. 6.6-dimethyl-2-methylene-. 1S-</t>
  </si>
  <si>
    <t>Caryophyllene</t>
  </si>
  <si>
    <t>1S.2E.6E.10R-3.7.11.11-Tetramethylbicyclo_8_1_0_undeca-2.6-die</t>
  </si>
  <si>
    <t>_beta_-Myrcene</t>
  </si>
  <si>
    <t>Toluene</t>
  </si>
  <si>
    <t>Undecane. 3.8-dimethyl-</t>
  </si>
  <si>
    <t>Dodecane. 1-iodo-</t>
  </si>
  <si>
    <t>Benzene. 1.4-diethyl-</t>
  </si>
  <si>
    <t>Undecane. 4.7-dimethyl-</t>
  </si>
  <si>
    <t>o-Cymene</t>
  </si>
  <si>
    <t>2.4-Di-tert-butylphenol</t>
  </si>
  <si>
    <t>Aromandendrene</t>
  </si>
  <si>
    <t>Hexane. 3.3-dimethyl-</t>
  </si>
  <si>
    <t>p-Cymene</t>
  </si>
  <si>
    <t>3-Cyclohexen-1-ol. 4-methyl-1-1-methylethyl-. R-</t>
  </si>
  <si>
    <t>Undecane. 3.7-dimethyl-</t>
  </si>
  <si>
    <t>Heneicosane</t>
  </si>
  <si>
    <t>1H-Cycloprop_e_azulen-7-ol. decahydro-1.1.7-trimethyl-4-methylen</t>
  </si>
  <si>
    <t>Benzene. 1.3-dimethyl-</t>
  </si>
  <si>
    <t>Compounds</t>
  </si>
  <si>
    <t>Eucalyptol (1,8-cineole)</t>
  </si>
  <si>
    <t>Bicyclo_3_1_1_heptan-3-ol. 6.6-dimethyl-2-methylene-(Pinocarveol)</t>
  </si>
  <si>
    <t>Micro-LT1</t>
  </si>
  <si>
    <t>Micro-LT2</t>
  </si>
  <si>
    <t>Micro-LT3</t>
  </si>
  <si>
    <t>Micro-LT4</t>
  </si>
  <si>
    <t>Micro-LT5</t>
  </si>
  <si>
    <t>Sider-LT1</t>
  </si>
  <si>
    <t>Sider-LT2</t>
  </si>
  <si>
    <t>Sider-LT3</t>
  </si>
  <si>
    <t>Sider-LT4</t>
  </si>
  <si>
    <t>Sider-LT5</t>
  </si>
  <si>
    <t>Teret-LT1</t>
  </si>
  <si>
    <t>Teret-LT2</t>
  </si>
  <si>
    <t>Teret-LT3</t>
  </si>
  <si>
    <t>Teret-LT4</t>
  </si>
  <si>
    <t>Teret-LT5</t>
  </si>
  <si>
    <t>Camal-LT1</t>
  </si>
  <si>
    <t>Camal-LT2</t>
  </si>
  <si>
    <t>Camal-LT3</t>
  </si>
  <si>
    <t>Camal-LT4</t>
  </si>
  <si>
    <t>Camal-LT5</t>
  </si>
  <si>
    <t>Botry-LT1</t>
  </si>
  <si>
    <t>Botry-LT2</t>
  </si>
  <si>
    <t>Botry-LT3</t>
  </si>
  <si>
    <t>Citri-T1</t>
  </si>
  <si>
    <t>Citri-T2</t>
  </si>
  <si>
    <t>Citri-T3</t>
  </si>
  <si>
    <t>Citri-T4</t>
  </si>
  <si>
    <t>Citri-T5</t>
  </si>
  <si>
    <t>Ovata-T1</t>
  </si>
  <si>
    <t>Ovata-T2</t>
  </si>
  <si>
    <t>Ovata-T3</t>
  </si>
  <si>
    <t>Ovata-T4</t>
  </si>
  <si>
    <t>Ovata-T5</t>
  </si>
  <si>
    <t>Panic-T1</t>
  </si>
  <si>
    <t>Panic-T2</t>
  </si>
  <si>
    <t>Panic-T3</t>
  </si>
  <si>
    <t>Panic-T4</t>
  </si>
  <si>
    <t>Panic-T5</t>
  </si>
  <si>
    <t>Pilu-T1</t>
  </si>
  <si>
    <t>Pilu-T2</t>
  </si>
  <si>
    <t>Pilu-T3</t>
  </si>
  <si>
    <t>Pilu-T4</t>
  </si>
  <si>
    <t>Pilu-T5</t>
  </si>
  <si>
    <t>Prop-T1</t>
  </si>
  <si>
    <t>Prop-T2</t>
  </si>
  <si>
    <t>Prop-T3</t>
  </si>
  <si>
    <t>Prop-T4</t>
  </si>
  <si>
    <t>Prop-T5</t>
  </si>
  <si>
    <t>Punc-LT1</t>
  </si>
  <si>
    <t>Punc-LT2</t>
  </si>
  <si>
    <t>Punc-LT3</t>
  </si>
  <si>
    <t>Punc-LT4</t>
  </si>
  <si>
    <t>Punc-LT5</t>
  </si>
  <si>
    <t>Vimin-T1</t>
  </si>
  <si>
    <t>Vimin-T2</t>
  </si>
  <si>
    <t>Vimin-T3</t>
  </si>
  <si>
    <t>Vimin-T4</t>
  </si>
  <si>
    <t>Vimin-T5</t>
  </si>
  <si>
    <t>Pinocarveol</t>
  </si>
  <si>
    <t>Eucalyptol</t>
  </si>
  <si>
    <t>%</t>
  </si>
  <si>
    <t>SD</t>
  </si>
  <si>
    <t>SE</t>
  </si>
  <si>
    <t>Ave.</t>
  </si>
  <si>
    <t>E. botryoides</t>
  </si>
  <si>
    <t>E. camaldulensis</t>
  </si>
  <si>
    <t>E. citriodora</t>
  </si>
  <si>
    <t>E. microcorys</t>
  </si>
  <si>
    <t>E. ovata</t>
  </si>
  <si>
    <t>E. paniculata</t>
  </si>
  <si>
    <t>E. pilularis</t>
  </si>
  <si>
    <t>E. propinqua</t>
  </si>
  <si>
    <t>E. punctata</t>
  </si>
  <si>
    <t>E. sideroxylon</t>
  </si>
  <si>
    <t>E. tereticornis</t>
  </si>
  <si>
    <t>E. viminalis</t>
  </si>
  <si>
    <t>α-Pinene</t>
  </si>
  <si>
    <t>trans-(-)-Pinocarveol</t>
  </si>
  <si>
    <t>`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</si>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</sst>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i/>
      <sz val="10"/>
      <color theme="1"/>
      <name val="Century Gothic"/>
      <family val="2"/>
    </font>
    <font>
      <b/>
      <sz val="10"/>
      <color rgb="FF000000"/>
      <name val="Century Gothic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0" fontId="19" fillId="0" borderId="0" xfId="0" applyFont="1"/>
    <xf numFmtId="0" fontId="16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α-Pinene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chemeClr val="bg1">
                  <a:lumMod val="75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Sheet2!$B$9:$M$9</c:f>
                <c:numCache>
                  <c:formatCode>General</c:formatCode>
                  <c:ptCount val="12"/>
                  <c:pt idx="0">
                    <c:v>28.363588933153768</c:v>
                  </c:pt>
                  <c:pt idx="1">
                    <c:v>10.178833303515175</c:v>
                  </c:pt>
                  <c:pt idx="2">
                    <c:v>36.100290564906501</c:v>
                  </c:pt>
                  <c:pt idx="3">
                    <c:v>13.195942823809803</c:v>
                  </c:pt>
                  <c:pt idx="4">
                    <c:v>31.7120944584974</c:v>
                  </c:pt>
                  <c:pt idx="5">
                    <c:v>11.79530950026674</c:v>
                  </c:pt>
                  <c:pt idx="6">
                    <c:v>0</c:v>
                  </c:pt>
                  <c:pt idx="7">
                    <c:v>6.9689999419406245E-3</c:v>
                  </c:pt>
                  <c:pt idx="8">
                    <c:v>7.8102523270308746</c:v>
                  </c:pt>
                  <c:pt idx="9">
                    <c:v>8.9683652239999461</c:v>
                  </c:pt>
                  <c:pt idx="10">
                    <c:v>24.838923606770727</c:v>
                  </c:pt>
                  <c:pt idx="11">
                    <c:v>2.937175951293268</c:v>
                  </c:pt>
                </c:numCache>
              </c:numRef>
            </c:plus>
            <c:minus>
              <c:numRef>
                <c:f>Sheet2!$B$9:$M$9</c:f>
                <c:numCache>
                  <c:formatCode>General</c:formatCode>
                  <c:ptCount val="12"/>
                  <c:pt idx="0">
                    <c:v>28.363588933153768</c:v>
                  </c:pt>
                  <c:pt idx="1">
                    <c:v>10.178833303515175</c:v>
                  </c:pt>
                  <c:pt idx="2">
                    <c:v>36.100290564906501</c:v>
                  </c:pt>
                  <c:pt idx="3">
                    <c:v>13.195942823809803</c:v>
                  </c:pt>
                  <c:pt idx="4">
                    <c:v>31.7120944584974</c:v>
                  </c:pt>
                  <c:pt idx="5">
                    <c:v>11.79530950026674</c:v>
                  </c:pt>
                  <c:pt idx="6">
                    <c:v>0</c:v>
                  </c:pt>
                  <c:pt idx="7">
                    <c:v>6.9689999419406245E-3</c:v>
                  </c:pt>
                  <c:pt idx="8">
                    <c:v>7.8102523270308746</c:v>
                  </c:pt>
                  <c:pt idx="9">
                    <c:v>8.9683652239999461</c:v>
                  </c:pt>
                  <c:pt idx="10">
                    <c:v>24.838923606770727</c:v>
                  </c:pt>
                  <c:pt idx="11">
                    <c:v>2.937175951293268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Sheet2!$B$2:$M$2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Sheet2!$B$3:$M$3</c:f>
              <c:numCache>
                <c:formatCode>General</c:formatCode>
                <c:ptCount val="12"/>
                <c:pt idx="0">
                  <c:v>48.492535799043395</c:v>
                </c:pt>
                <c:pt idx="1">
                  <c:v>14.727601380130613</c:v>
                </c:pt>
                <c:pt idx="2">
                  <c:v>66.032146205795627</c:v>
                </c:pt>
                <c:pt idx="3">
                  <c:v>19.606535834658061</c:v>
                </c:pt>
                <c:pt idx="4">
                  <c:v>50.957255758214508</c:v>
                </c:pt>
                <c:pt idx="5">
                  <c:v>32.324363130575755</c:v>
                </c:pt>
                <c:pt idx="6">
                  <c:v>0</c:v>
                </c:pt>
                <c:pt idx="7">
                  <c:v>6.9689999419406245E-3</c:v>
                </c:pt>
                <c:pt idx="8">
                  <c:v>15.626873850043182</c:v>
                </c:pt>
                <c:pt idx="9">
                  <c:v>8.9683652239999461</c:v>
                </c:pt>
                <c:pt idx="10">
                  <c:v>27.800416306751949</c:v>
                </c:pt>
                <c:pt idx="11">
                  <c:v>13.518460514092775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6-4280-9028-EE346016E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709552"/>
        <c:axId val="2010716624"/>
      </c:barChart>
      <c:catAx>
        <c:axId val="2010709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10716624"/>
        <c:crosses val="autoZero"/>
        <c:auto val="1"/>
        <c:lblAlgn val="ctr"/>
        <c:lblOffset val="100"/>
        <c:noMultiLvlLbl val="0"/>
      </c:catAx>
      <c:valAx>
        <c:axId val="2010716624"/>
        <c:scaling>
          <c:orientation val="minMax"/>
          <c:max val="1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1070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Sheet2!$A$33</c:f>
              <c:strCache>
                <c:ptCount val="1"/>
                <c:pt idx="0">
                  <c:v>Neophytadiene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Sheet2!$B$12:$M$12</c:f>
                <c:numCache>
                  <c:formatCode>General</c:formatCode>
                  <c:ptCount val="12"/>
                  <c:pt idx="0">
                    <c:v>0.71833882973145458</c:v>
                  </c:pt>
                  <c:pt idx="1">
                    <c:v>0.21088070889799537</c:v>
                  </c:pt>
                  <c:pt idx="2">
                    <c:v>1.1866391290855378</c:v>
                  </c:pt>
                  <c:pt idx="3">
                    <c:v>0.58493206029554456</c:v>
                  </c:pt>
                  <c:pt idx="4">
                    <c:v>0.5726247838708135</c:v>
                  </c:pt>
                  <c:pt idx="5">
                    <c:v>0.23211634704241629</c:v>
                  </c:pt>
                  <c:pt idx="6">
                    <c:v>1.1760891363009278</c:v>
                  </c:pt>
                  <c:pt idx="7">
                    <c:v>0.2088518525541492</c:v>
                  </c:pt>
                  <c:pt idx="8">
                    <c:v>0.53255492636864155</c:v>
                  </c:pt>
                  <c:pt idx="9">
                    <c:v>0.87678920589032505</c:v>
                  </c:pt>
                  <c:pt idx="10">
                    <c:v>0.4177712080721479</c:v>
                  </c:pt>
                  <c:pt idx="11">
                    <c:v>0.60735943183600982</c:v>
                  </c:pt>
                </c:numCache>
              </c:numRef>
            </c:plus>
            <c:minus>
              <c:numRef>
                <c:f>Sheet2!$B$12:$M$12</c:f>
                <c:numCache>
                  <c:formatCode>General</c:formatCode>
                  <c:ptCount val="12"/>
                  <c:pt idx="0">
                    <c:v>0.71833882973145458</c:v>
                  </c:pt>
                  <c:pt idx="1">
                    <c:v>0.21088070889799537</c:v>
                  </c:pt>
                  <c:pt idx="2">
                    <c:v>1.1866391290855378</c:v>
                  </c:pt>
                  <c:pt idx="3">
                    <c:v>0.58493206029554456</c:v>
                  </c:pt>
                  <c:pt idx="4">
                    <c:v>0.5726247838708135</c:v>
                  </c:pt>
                  <c:pt idx="5">
                    <c:v>0.23211634704241629</c:v>
                  </c:pt>
                  <c:pt idx="6">
                    <c:v>1.1760891363009278</c:v>
                  </c:pt>
                  <c:pt idx="7">
                    <c:v>0.2088518525541492</c:v>
                  </c:pt>
                  <c:pt idx="8">
                    <c:v>0.53255492636864155</c:v>
                  </c:pt>
                  <c:pt idx="9">
                    <c:v>0.87678920589032505</c:v>
                  </c:pt>
                  <c:pt idx="10">
                    <c:v>0.4177712080721479</c:v>
                  </c:pt>
                  <c:pt idx="11">
                    <c:v>0.60735943183600982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Sheet2!$B$32:$M$32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Sheet2!$B$33:$M$33</c:f>
              <c:numCache>
                <c:formatCode>General</c:formatCode>
                <c:ptCount val="12"/>
                <c:pt idx="0">
                  <c:v>1.7226630423140481</c:v>
                </c:pt>
                <c:pt idx="1">
                  <c:v>0.49805132412027858</c:v>
                </c:pt>
                <c:pt idx="2">
                  <c:v>2.8505979843102476</c:v>
                </c:pt>
                <c:pt idx="3">
                  <c:v>1.1237326714784577</c:v>
                </c:pt>
                <c:pt idx="4">
                  <c:v>2.046445146069793</c:v>
                </c:pt>
                <c:pt idx="5">
                  <c:v>0.47738056184868355</c:v>
                </c:pt>
                <c:pt idx="6">
                  <c:v>4.846553233116647</c:v>
                </c:pt>
                <c:pt idx="7">
                  <c:v>0.60697417237532048</c:v>
                </c:pt>
                <c:pt idx="8">
                  <c:v>1.9387511097720123</c:v>
                </c:pt>
                <c:pt idx="9">
                  <c:v>2.5029778517595558</c:v>
                </c:pt>
                <c:pt idx="10">
                  <c:v>1.2114638053548212</c:v>
                </c:pt>
                <c:pt idx="11">
                  <c:v>1.6270278873847097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7A-4511-83EF-102CB4978A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0651904"/>
        <c:axId val="2000652736"/>
      </c:barChart>
      <c:catAx>
        <c:axId val="20006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0652736"/>
        <c:crosses val="autoZero"/>
        <c:auto val="1"/>
        <c:lblAlgn val="ctr"/>
        <c:lblOffset val="100"/>
        <c:noMultiLvlLbl val="0"/>
      </c:catAx>
      <c:valAx>
        <c:axId val="2000652736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06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Sheet2!$A$33</c:f>
              <c:strCache>
                <c:ptCount val="1"/>
                <c:pt idx="0">
                  <c:v>Neophytadiene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Sheet2!$B$12:$M$12</c:f>
                <c:numCache>
                  <c:formatCode>General</c:formatCode>
                  <c:ptCount val="12"/>
                  <c:pt idx="0">
                    <c:v>0.71833882973145458</c:v>
                  </c:pt>
                  <c:pt idx="1">
                    <c:v>0.21088070889799537</c:v>
                  </c:pt>
                  <c:pt idx="2">
                    <c:v>1.1866391290855378</c:v>
                  </c:pt>
                  <c:pt idx="3">
                    <c:v>0.58493206029554456</c:v>
                  </c:pt>
                  <c:pt idx="4">
                    <c:v>0.5726247838708135</c:v>
                  </c:pt>
                  <c:pt idx="5">
                    <c:v>0.23211634704241629</c:v>
                  </c:pt>
                  <c:pt idx="6">
                    <c:v>1.1760891363009278</c:v>
                  </c:pt>
                  <c:pt idx="7">
                    <c:v>0.2088518525541492</c:v>
                  </c:pt>
                  <c:pt idx="8">
                    <c:v>0.53255492636864155</c:v>
                  </c:pt>
                  <c:pt idx="9">
                    <c:v>0.87678920589032505</c:v>
                  </c:pt>
                  <c:pt idx="10">
                    <c:v>0.4177712080721479</c:v>
                  </c:pt>
                  <c:pt idx="11">
                    <c:v>0.60735943183600982</c:v>
                  </c:pt>
                </c:numCache>
              </c:numRef>
            </c:plus>
            <c:minus>
              <c:numRef>
                <c:f>Sheet2!$B$12:$M$12</c:f>
                <c:numCache>
                  <c:formatCode>General</c:formatCode>
                  <c:ptCount val="12"/>
                  <c:pt idx="0">
                    <c:v>0.71833882973145458</c:v>
                  </c:pt>
                  <c:pt idx="1">
                    <c:v>0.21088070889799537</c:v>
                  </c:pt>
                  <c:pt idx="2">
                    <c:v>1.1866391290855378</c:v>
                  </c:pt>
                  <c:pt idx="3">
                    <c:v>0.58493206029554456</c:v>
                  </c:pt>
                  <c:pt idx="4">
                    <c:v>0.5726247838708135</c:v>
                  </c:pt>
                  <c:pt idx="5">
                    <c:v>0.23211634704241629</c:v>
                  </c:pt>
                  <c:pt idx="6">
                    <c:v>1.1760891363009278</c:v>
                  </c:pt>
                  <c:pt idx="7">
                    <c:v>0.2088518525541492</c:v>
                  </c:pt>
                  <c:pt idx="8">
                    <c:v>0.53255492636864155</c:v>
                  </c:pt>
                  <c:pt idx="9">
                    <c:v>0.87678920589032505</c:v>
                  </c:pt>
                  <c:pt idx="10">
                    <c:v>0.4177712080721479</c:v>
                  </c:pt>
                  <c:pt idx="11">
                    <c:v>0.60735943183600982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Sheet2!$B$32:$M$32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Sheet2!$B$33:$M$33</c:f>
              <c:numCache>
                <c:formatCode>General</c:formatCode>
                <c:ptCount val="12"/>
                <c:pt idx="0">
                  <c:v>1.7226630423140481</c:v>
                </c:pt>
                <c:pt idx="1">
                  <c:v>0.49805132412027858</c:v>
                </c:pt>
                <c:pt idx="2">
                  <c:v>2.8505979843102476</c:v>
                </c:pt>
                <c:pt idx="3">
                  <c:v>1.1237326714784577</c:v>
                </c:pt>
                <c:pt idx="4">
                  <c:v>2.046445146069793</c:v>
                </c:pt>
                <c:pt idx="5">
                  <c:v>0.47738056184868355</c:v>
                </c:pt>
                <c:pt idx="6">
                  <c:v>4.846553233116647</c:v>
                </c:pt>
                <c:pt idx="7">
                  <c:v>0.60697417237532048</c:v>
                </c:pt>
                <c:pt idx="8">
                  <c:v>1.9387511097720123</c:v>
                </c:pt>
                <c:pt idx="9">
                  <c:v>2.5029778517595558</c:v>
                </c:pt>
                <c:pt idx="10">
                  <c:v>1.2114638053548212</c:v>
                </c:pt>
                <c:pt idx="11">
                  <c:v>1.6270278873847097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C9-4E08-89FF-D0A50EF73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0651904"/>
        <c:axId val="2000652736"/>
      </c:barChart>
      <c:catAx>
        <c:axId val="200065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0652736"/>
        <c:crosses val="autoZero"/>
        <c:auto val="1"/>
        <c:lblAlgn val="ctr"/>
        <c:lblOffset val="100"/>
        <c:noMultiLvlLbl val="0"/>
      </c:catAx>
      <c:valAx>
        <c:axId val="2000652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06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Sheet2!$A$48</c:f>
              <c:strCache>
                <c:ptCount val="1"/>
                <c:pt idx="0">
                  <c:v>trans-(-)-Pinocarveol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>
                  <a:lumMod val="65000"/>
                  <a:lumOff val="35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1"/>
            <c:plus>
              <c:numRef>
                <c:f>Sheet2!$B$15:$M$15</c:f>
                <c:numCache>
                  <c:formatCode>General</c:formatCode>
                  <c:ptCount val="12"/>
                  <c:pt idx="0">
                    <c:v>3.9684979259004014</c:v>
                  </c:pt>
                  <c:pt idx="1">
                    <c:v>0.35248710398354588</c:v>
                  </c:pt>
                  <c:pt idx="2">
                    <c:v>6.1665787472210756E-2</c:v>
                  </c:pt>
                  <c:pt idx="3">
                    <c:v>0</c:v>
                  </c:pt>
                  <c:pt idx="4">
                    <c:v>0.43510343342442664</c:v>
                  </c:pt>
                  <c:pt idx="5">
                    <c:v>4.8367742289192357</c:v>
                  </c:pt>
                  <c:pt idx="6">
                    <c:v>3.4407164032480502</c:v>
                  </c:pt>
                  <c:pt idx="7">
                    <c:v>0</c:v>
                  </c:pt>
                  <c:pt idx="8">
                    <c:v>2.7347994902917172</c:v>
                  </c:pt>
                  <c:pt idx="9">
                    <c:v>0.21990778084131321</c:v>
                  </c:pt>
                  <c:pt idx="10">
                    <c:v>0.51192293092124752</c:v>
                  </c:pt>
                  <c:pt idx="11">
                    <c:v>0.51328915566317812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Sheet2!$B$47:$M$47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Sheet2!$B$48:$M$48</c:f>
              <c:numCache>
                <c:formatCode>General</c:formatCode>
                <c:ptCount val="12"/>
                <c:pt idx="0">
                  <c:v>5.1933948513243262</c:v>
                </c:pt>
                <c:pt idx="1">
                  <c:v>0.76211103003992431</c:v>
                </c:pt>
                <c:pt idx="2">
                  <c:v>6.1665787472210749E-2</c:v>
                </c:pt>
                <c:pt idx="3">
                  <c:v>0</c:v>
                </c:pt>
                <c:pt idx="4">
                  <c:v>0.65347687997412829</c:v>
                </c:pt>
                <c:pt idx="5">
                  <c:v>11.978291378675449</c:v>
                </c:pt>
                <c:pt idx="6">
                  <c:v>13.618589719114032</c:v>
                </c:pt>
                <c:pt idx="7">
                  <c:v>0</c:v>
                </c:pt>
                <c:pt idx="8">
                  <c:v>3.6023763842332435</c:v>
                </c:pt>
                <c:pt idx="9">
                  <c:v>0.21990778084131324</c:v>
                </c:pt>
                <c:pt idx="10">
                  <c:v>0.82796552771763854</c:v>
                </c:pt>
                <c:pt idx="11">
                  <c:v>1.6144105188769402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C-4DD8-B2A6-E83CCE269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3421440"/>
        <c:axId val="2003429344"/>
      </c:barChart>
      <c:catAx>
        <c:axId val="200342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03429344"/>
        <c:crosses val="autoZero"/>
        <c:auto val="1"/>
        <c:lblAlgn val="ctr"/>
        <c:lblOffset val="100"/>
        <c:noMultiLvlLbl val="0"/>
      </c:catAx>
      <c:valAx>
        <c:axId val="2003429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0342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Sheet2!$A$64</c:f>
              <c:strCache>
                <c:ptCount val="1"/>
                <c:pt idx="0">
                  <c:v>Eucalyptol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Sheet2!$B$66:$M$66</c:f>
                <c:numCache>
                  <c:formatCode>General</c:formatCode>
                  <c:ptCount val="12"/>
                  <c:pt idx="0">
                    <c:v>3.9954153456497061</c:v>
                  </c:pt>
                  <c:pt idx="1">
                    <c:v>15.473545715958588</c:v>
                  </c:pt>
                  <c:pt idx="2">
                    <c:v>0.73589176137143131</c:v>
                  </c:pt>
                  <c:pt idx="3">
                    <c:v>19.716579622518793</c:v>
                  </c:pt>
                  <c:pt idx="4">
                    <c:v>10.764273324715518</c:v>
                  </c:pt>
                  <c:pt idx="5">
                    <c:v>2.402202972703388</c:v>
                  </c:pt>
                  <c:pt idx="6">
                    <c:v>7.2914066164814866</c:v>
                  </c:pt>
                  <c:pt idx="7">
                    <c:v>1.8238818983686571</c:v>
                  </c:pt>
                  <c:pt idx="8">
                    <c:v>1.6122984102251885</c:v>
                  </c:pt>
                  <c:pt idx="9">
                    <c:v>0.96129539051057711</c:v>
                  </c:pt>
                  <c:pt idx="10">
                    <c:v>7.4333966632030792</c:v>
                  </c:pt>
                  <c:pt idx="11">
                    <c:v>0.17336661956273319</c:v>
                  </c:pt>
                </c:numCache>
              </c:numRef>
            </c:plus>
            <c:minus>
              <c:numRef>
                <c:f>Sheet2!$B$66:$M$66</c:f>
                <c:numCache>
                  <c:formatCode>General</c:formatCode>
                  <c:ptCount val="12"/>
                  <c:pt idx="0">
                    <c:v>3.9954153456497061</c:v>
                  </c:pt>
                  <c:pt idx="1">
                    <c:v>15.473545715958588</c:v>
                  </c:pt>
                  <c:pt idx="2">
                    <c:v>0.73589176137143131</c:v>
                  </c:pt>
                  <c:pt idx="3">
                    <c:v>19.716579622518793</c:v>
                  </c:pt>
                  <c:pt idx="4">
                    <c:v>10.764273324715518</c:v>
                  </c:pt>
                  <c:pt idx="5">
                    <c:v>2.402202972703388</c:v>
                  </c:pt>
                  <c:pt idx="6">
                    <c:v>7.2914066164814866</c:v>
                  </c:pt>
                  <c:pt idx="7">
                    <c:v>1.8238818983686571</c:v>
                  </c:pt>
                  <c:pt idx="8">
                    <c:v>1.6122984102251885</c:v>
                  </c:pt>
                  <c:pt idx="9">
                    <c:v>0.96129539051057711</c:v>
                  </c:pt>
                  <c:pt idx="10">
                    <c:v>7.4333966632030792</c:v>
                  </c:pt>
                  <c:pt idx="11">
                    <c:v>0.17336661956273319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Sheet2!$B$63:$M$63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Sheet2!$B$64:$M$64</c:f>
              <c:numCache>
                <c:formatCode>General</c:formatCode>
                <c:ptCount val="12"/>
                <c:pt idx="0">
                  <c:v>11.303696078850505</c:v>
                </c:pt>
                <c:pt idx="1">
                  <c:v>42.873521901656559</c:v>
                </c:pt>
                <c:pt idx="2">
                  <c:v>5.5200215845640725</c:v>
                </c:pt>
                <c:pt idx="3">
                  <c:v>34.795169517434559</c:v>
                </c:pt>
                <c:pt idx="4">
                  <c:v>26.986407421554919</c:v>
                </c:pt>
                <c:pt idx="5">
                  <c:v>5.277532440869928</c:v>
                </c:pt>
                <c:pt idx="6">
                  <c:v>10.039813162086737</c:v>
                </c:pt>
                <c:pt idx="7">
                  <c:v>3.0208253001375227</c:v>
                </c:pt>
                <c:pt idx="8">
                  <c:v>5.7665570920262779</c:v>
                </c:pt>
                <c:pt idx="9">
                  <c:v>0.96129539051057711</c:v>
                </c:pt>
                <c:pt idx="10">
                  <c:v>10.282488749100782</c:v>
                </c:pt>
                <c:pt idx="11">
                  <c:v>12.06497213011817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79-4DF8-8C75-8E62E36A8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overlap val="-27"/>
        <c:axId val="386894480"/>
        <c:axId val="386899472"/>
      </c:barChart>
      <c:catAx>
        <c:axId val="38689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6899472"/>
        <c:crosses val="autoZero"/>
        <c:auto val="1"/>
        <c:lblAlgn val="ctr"/>
        <c:lblOffset val="100"/>
        <c:noMultiLvlLbl val="0"/>
      </c:catAx>
      <c:valAx>
        <c:axId val="386899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689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α-Pinene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1"/>
            <c:plus>
              <c:numRef>
                <c:f>Sheet2!$B$9:$M$9</c:f>
                <c:numCache>
                  <c:formatCode>General</c:formatCode>
                  <c:ptCount val="12"/>
                  <c:pt idx="0">
                    <c:v>28.363588933153768</c:v>
                  </c:pt>
                  <c:pt idx="1">
                    <c:v>10.178833303515175</c:v>
                  </c:pt>
                  <c:pt idx="2">
                    <c:v>36.100290564906501</c:v>
                  </c:pt>
                  <c:pt idx="3">
                    <c:v>13.195942823809803</c:v>
                  </c:pt>
                  <c:pt idx="4">
                    <c:v>31.7120944584974</c:v>
                  </c:pt>
                  <c:pt idx="5">
                    <c:v>11.79530950026674</c:v>
                  </c:pt>
                  <c:pt idx="6">
                    <c:v>0</c:v>
                  </c:pt>
                  <c:pt idx="7">
                    <c:v>6.9689999419406245E-3</c:v>
                  </c:pt>
                  <c:pt idx="8">
                    <c:v>7.8102523270308746</c:v>
                  </c:pt>
                  <c:pt idx="9">
                    <c:v>8.9683652239999461</c:v>
                  </c:pt>
                  <c:pt idx="10">
                    <c:v>24.838923606770727</c:v>
                  </c:pt>
                  <c:pt idx="11">
                    <c:v>2.937175951293268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Sheet2!$B$2:$M$2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Sheet2!$B$3:$M$3</c:f>
              <c:numCache>
                <c:formatCode>General</c:formatCode>
                <c:ptCount val="12"/>
                <c:pt idx="0">
                  <c:v>48.492535799043395</c:v>
                </c:pt>
                <c:pt idx="1">
                  <c:v>14.727601380130613</c:v>
                </c:pt>
                <c:pt idx="2">
                  <c:v>66.032146205795627</c:v>
                </c:pt>
                <c:pt idx="3">
                  <c:v>19.606535834658061</c:v>
                </c:pt>
                <c:pt idx="4">
                  <c:v>50.957255758214508</c:v>
                </c:pt>
                <c:pt idx="5">
                  <c:v>32.324363130575755</c:v>
                </c:pt>
                <c:pt idx="6">
                  <c:v>0</c:v>
                </c:pt>
                <c:pt idx="7">
                  <c:v>6.9689999419406245E-3</c:v>
                </c:pt>
                <c:pt idx="8">
                  <c:v>15.626873850043182</c:v>
                </c:pt>
                <c:pt idx="9">
                  <c:v>8.9683652239999461</c:v>
                </c:pt>
                <c:pt idx="10">
                  <c:v>27.800416306751949</c:v>
                </c:pt>
                <c:pt idx="11">
                  <c:v>13.518460514092775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A1-4861-88FD-ECEBA4112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709552"/>
        <c:axId val="2010716624"/>
      </c:barChart>
      <c:catAx>
        <c:axId val="20107095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10716624"/>
        <c:crosses val="autoZero"/>
        <c:auto val="1"/>
        <c:lblAlgn val="ctr"/>
        <c:lblOffset val="100"/>
        <c:noMultiLvlLbl val="0"/>
      </c:catAx>
      <c:valAx>
        <c:axId val="2010716624"/>
        <c:scaling>
          <c:orientation val="minMax"/>
          <c:max val="1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1070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299768703869557"/>
          <c:y val="8.17120497392613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Sheet2!$A$33</c:f>
              <c:strCache>
                <c:ptCount val="1"/>
                <c:pt idx="0">
                  <c:v>Neophytadiene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1"/>
            <c:plus>
              <c:numRef>
                <c:f>Sheet2!$B$12:$M$12</c:f>
                <c:numCache>
                  <c:formatCode>General</c:formatCode>
                  <c:ptCount val="12"/>
                  <c:pt idx="0">
                    <c:v>0.71833882973145458</c:v>
                  </c:pt>
                  <c:pt idx="1">
                    <c:v>0.21088070889799537</c:v>
                  </c:pt>
                  <c:pt idx="2">
                    <c:v>1.1866391290855378</c:v>
                  </c:pt>
                  <c:pt idx="3">
                    <c:v>0.58493206029554456</c:v>
                  </c:pt>
                  <c:pt idx="4">
                    <c:v>0.5726247838708135</c:v>
                  </c:pt>
                  <c:pt idx="5">
                    <c:v>0.23211634704241629</c:v>
                  </c:pt>
                  <c:pt idx="6">
                    <c:v>1.1760891363009278</c:v>
                  </c:pt>
                  <c:pt idx="7">
                    <c:v>0.2088518525541492</c:v>
                  </c:pt>
                  <c:pt idx="8">
                    <c:v>0.53255492636864155</c:v>
                  </c:pt>
                  <c:pt idx="9">
                    <c:v>0.87678920589032505</c:v>
                  </c:pt>
                  <c:pt idx="10">
                    <c:v>0.4177712080721479</c:v>
                  </c:pt>
                  <c:pt idx="11">
                    <c:v>0.60735943183600982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Sheet2!$B$32:$M$32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Sheet2!$B$33:$M$33</c:f>
              <c:numCache>
                <c:formatCode>General</c:formatCode>
                <c:ptCount val="12"/>
                <c:pt idx="0">
                  <c:v>1.7226630423140481</c:v>
                </c:pt>
                <c:pt idx="1">
                  <c:v>0.49805132412027858</c:v>
                </c:pt>
                <c:pt idx="2">
                  <c:v>2.8505979843102476</c:v>
                </c:pt>
                <c:pt idx="3">
                  <c:v>1.1237326714784577</c:v>
                </c:pt>
                <c:pt idx="4">
                  <c:v>2.046445146069793</c:v>
                </c:pt>
                <c:pt idx="5">
                  <c:v>0.47738056184868355</c:v>
                </c:pt>
                <c:pt idx="6">
                  <c:v>4.846553233116647</c:v>
                </c:pt>
                <c:pt idx="7">
                  <c:v>0.60697417237532048</c:v>
                </c:pt>
                <c:pt idx="8">
                  <c:v>1.9387511097720123</c:v>
                </c:pt>
                <c:pt idx="9">
                  <c:v>2.5029778517595558</c:v>
                </c:pt>
                <c:pt idx="10">
                  <c:v>1.2114638053548212</c:v>
                </c:pt>
                <c:pt idx="11">
                  <c:v>1.6270278873847097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6-4912-A662-E416D1FD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0651904"/>
        <c:axId val="2000652736"/>
      </c:barChart>
      <c:catAx>
        <c:axId val="20006519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000652736"/>
        <c:crosses val="autoZero"/>
        <c:auto val="1"/>
        <c:lblAlgn val="ctr"/>
        <c:lblOffset val="100"/>
        <c:noMultiLvlLbl val="0"/>
      </c:catAx>
      <c:valAx>
        <c:axId val="2000652736"/>
        <c:scaling>
          <c:orientation val="minMax"/>
          <c:max val="15"/>
          <c:min val="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0065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4180132209711928"/>
          <c:y val="7.73283294967641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Sheet2!$A$48</c:f>
              <c:strCache>
                <c:ptCount val="1"/>
                <c:pt idx="0">
                  <c:v>trans-(-)-Pinocarveol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1"/>
            <c:plus>
              <c:numRef>
                <c:f>Sheet2!$B$15:$M$15</c:f>
                <c:numCache>
                  <c:formatCode>General</c:formatCode>
                  <c:ptCount val="12"/>
                  <c:pt idx="0">
                    <c:v>3.9684979259004014</c:v>
                  </c:pt>
                  <c:pt idx="1">
                    <c:v>0.35248710398354588</c:v>
                  </c:pt>
                  <c:pt idx="2">
                    <c:v>6.1665787472210756E-2</c:v>
                  </c:pt>
                  <c:pt idx="3">
                    <c:v>0</c:v>
                  </c:pt>
                  <c:pt idx="4">
                    <c:v>0.43510343342442664</c:v>
                  </c:pt>
                  <c:pt idx="5">
                    <c:v>4.8367742289192357</c:v>
                  </c:pt>
                  <c:pt idx="6">
                    <c:v>3.4407164032480502</c:v>
                  </c:pt>
                  <c:pt idx="7">
                    <c:v>0</c:v>
                  </c:pt>
                  <c:pt idx="8">
                    <c:v>2.7347994902917172</c:v>
                  </c:pt>
                  <c:pt idx="9">
                    <c:v>0.21990778084131321</c:v>
                  </c:pt>
                  <c:pt idx="10">
                    <c:v>0.51192293092124752</c:v>
                  </c:pt>
                  <c:pt idx="11">
                    <c:v>0.51328915566317812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Sheet2!$B$47:$M$47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Sheet2!$B$48:$M$48</c:f>
              <c:numCache>
                <c:formatCode>General</c:formatCode>
                <c:ptCount val="12"/>
                <c:pt idx="0">
                  <c:v>5.1933948513243262</c:v>
                </c:pt>
                <c:pt idx="1">
                  <c:v>0.76211103003992431</c:v>
                </c:pt>
                <c:pt idx="2">
                  <c:v>6.1665787472210749E-2</c:v>
                </c:pt>
                <c:pt idx="3">
                  <c:v>0</c:v>
                </c:pt>
                <c:pt idx="4">
                  <c:v>0.65347687997412829</c:v>
                </c:pt>
                <c:pt idx="5">
                  <c:v>11.978291378675449</c:v>
                </c:pt>
                <c:pt idx="6">
                  <c:v>13.618589719114032</c:v>
                </c:pt>
                <c:pt idx="7">
                  <c:v>0</c:v>
                </c:pt>
                <c:pt idx="8">
                  <c:v>3.6023763842332435</c:v>
                </c:pt>
                <c:pt idx="9">
                  <c:v>0.21990778084131324</c:v>
                </c:pt>
                <c:pt idx="10">
                  <c:v>0.82796552771763854</c:v>
                </c:pt>
                <c:pt idx="11">
                  <c:v>1.6144105188769402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B4-4933-89C0-E134068C4F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03421440"/>
        <c:axId val="2003429344"/>
      </c:barChart>
      <c:catAx>
        <c:axId val="200342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03429344"/>
        <c:crosses val="autoZero"/>
        <c:auto val="1"/>
        <c:lblAlgn val="ctr"/>
        <c:lblOffset val="100"/>
        <c:noMultiLvlLbl val="0"/>
      </c:catAx>
      <c:valAx>
        <c:axId val="2003429344"/>
        <c:scaling>
          <c:orientation val="minMax"/>
          <c:max val="3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n-US"/>
          </a:p>
        </c:txPr>
        <c:crossAx val="200342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α-Pinene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Sheet2!$B$9:$M$9</c:f>
                <c:numCache>
                  <c:formatCode>General</c:formatCode>
                  <c:ptCount val="12"/>
                  <c:pt idx="0">
                    <c:v>28.363588933153768</c:v>
                  </c:pt>
                  <c:pt idx="1">
                    <c:v>10.178833303515175</c:v>
                  </c:pt>
                  <c:pt idx="2">
                    <c:v>36.100290564906501</c:v>
                  </c:pt>
                  <c:pt idx="3">
                    <c:v>13.195942823809803</c:v>
                  </c:pt>
                  <c:pt idx="4">
                    <c:v>31.7120944584974</c:v>
                  </c:pt>
                  <c:pt idx="5">
                    <c:v>11.79530950026674</c:v>
                  </c:pt>
                  <c:pt idx="6">
                    <c:v>0</c:v>
                  </c:pt>
                  <c:pt idx="7">
                    <c:v>6.9689999419406245E-3</c:v>
                  </c:pt>
                  <c:pt idx="8">
                    <c:v>7.8102523270308746</c:v>
                  </c:pt>
                  <c:pt idx="9">
                    <c:v>8.9683652239999461</c:v>
                  </c:pt>
                  <c:pt idx="10">
                    <c:v>24.838923606770727</c:v>
                  </c:pt>
                  <c:pt idx="11">
                    <c:v>2.937175951293268</c:v>
                  </c:pt>
                </c:numCache>
              </c:numRef>
            </c:plus>
            <c:minus>
              <c:numRef>
                <c:f>Sheet2!$B$9:$M$9</c:f>
                <c:numCache>
                  <c:formatCode>General</c:formatCode>
                  <c:ptCount val="12"/>
                  <c:pt idx="0">
                    <c:v>28.363588933153768</c:v>
                  </c:pt>
                  <c:pt idx="1">
                    <c:v>10.178833303515175</c:v>
                  </c:pt>
                  <c:pt idx="2">
                    <c:v>36.100290564906501</c:v>
                  </c:pt>
                  <c:pt idx="3">
                    <c:v>13.195942823809803</c:v>
                  </c:pt>
                  <c:pt idx="4">
                    <c:v>31.7120944584974</c:v>
                  </c:pt>
                  <c:pt idx="5">
                    <c:v>11.79530950026674</c:v>
                  </c:pt>
                  <c:pt idx="6">
                    <c:v>0</c:v>
                  </c:pt>
                  <c:pt idx="7">
                    <c:v>6.9689999419406245E-3</c:v>
                  </c:pt>
                  <c:pt idx="8">
                    <c:v>7.8102523270308746</c:v>
                  </c:pt>
                  <c:pt idx="9">
                    <c:v>8.9683652239999461</c:v>
                  </c:pt>
                  <c:pt idx="10">
                    <c:v>24.838923606770727</c:v>
                  </c:pt>
                  <c:pt idx="11">
                    <c:v>2.937175951293268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Sheet2!$B$2:$M$2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Sheet2!$B$3:$M$3</c:f>
              <c:numCache>
                <c:formatCode>General</c:formatCode>
                <c:ptCount val="12"/>
                <c:pt idx="0">
                  <c:v>48.492535799043395</c:v>
                </c:pt>
                <c:pt idx="1">
                  <c:v>14.727601380130613</c:v>
                </c:pt>
                <c:pt idx="2">
                  <c:v>66.032146205795627</c:v>
                </c:pt>
                <c:pt idx="3">
                  <c:v>19.606535834658061</c:v>
                </c:pt>
                <c:pt idx="4">
                  <c:v>50.957255758214508</c:v>
                </c:pt>
                <c:pt idx="5">
                  <c:v>32.324363130575755</c:v>
                </c:pt>
                <c:pt idx="6">
                  <c:v>0</c:v>
                </c:pt>
                <c:pt idx="7">
                  <c:v>6.9689999419406245E-3</c:v>
                </c:pt>
                <c:pt idx="8">
                  <c:v>15.626873850043182</c:v>
                </c:pt>
                <c:pt idx="9">
                  <c:v>8.9683652239999461</c:v>
                </c:pt>
                <c:pt idx="10">
                  <c:v>27.800416306751949</c:v>
                </c:pt>
                <c:pt idx="11">
                  <c:v>13.518460514092775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82-41FB-9D8C-F0B5F0F9F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0709552"/>
        <c:axId val="2010716624"/>
      </c:barChart>
      <c:catAx>
        <c:axId val="201070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10716624"/>
        <c:crosses val="autoZero"/>
        <c:auto val="1"/>
        <c:lblAlgn val="ctr"/>
        <c:lblOffset val="100"/>
        <c:noMultiLvlLbl val="0"/>
      </c:catAx>
      <c:valAx>
        <c:axId val="2010716624"/>
        <c:scaling>
          <c:orientation val="minMax"/>
          <c:max val="1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010709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Sheet2!$A$64</c:f>
              <c:strCache>
                <c:ptCount val="1"/>
                <c:pt idx="0">
                  <c:v>Eucalyptol</c:v>
                </c:pt>
              </c:strCache>
            </c:strRef>
          </c:tx>
          <c:spPr>
            <a:solidFill>
              <a:sysClr val="window" lastClr="FFFFFF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1"/>
            <c:plus>
              <c:numRef>
                <c:f>Sheet2!$B$66:$M$66</c:f>
                <c:numCache>
                  <c:formatCode>General</c:formatCode>
                  <c:ptCount val="12"/>
                  <c:pt idx="0">
                    <c:v>3.9954153456497061</c:v>
                  </c:pt>
                  <c:pt idx="1">
                    <c:v>15.473545715958588</c:v>
                  </c:pt>
                  <c:pt idx="2">
                    <c:v>0.73589176137143131</c:v>
                  </c:pt>
                  <c:pt idx="3">
                    <c:v>19.716579622518793</c:v>
                  </c:pt>
                  <c:pt idx="4">
                    <c:v>10.764273324715518</c:v>
                  </c:pt>
                  <c:pt idx="5">
                    <c:v>2.402202972703388</c:v>
                  </c:pt>
                  <c:pt idx="6">
                    <c:v>7.2914066164814866</c:v>
                  </c:pt>
                  <c:pt idx="7">
                    <c:v>1.8238818983686571</c:v>
                  </c:pt>
                  <c:pt idx="8">
                    <c:v>1.6122984102251885</c:v>
                  </c:pt>
                  <c:pt idx="9">
                    <c:v>0.96129539051057711</c:v>
                  </c:pt>
                  <c:pt idx="10">
                    <c:v>7.4333966632030792</c:v>
                  </c:pt>
                  <c:pt idx="11">
                    <c:v>0.17336661956273319</c:v>
                  </c:pt>
                </c:numCache>
              </c:numRef>
            </c:plus>
            <c:minus>
              <c:numRef>
                <c:f>Sheet2!$B$66:$M$66</c:f>
                <c:numCache>
                  <c:formatCode>General</c:formatCode>
                  <c:ptCount val="12"/>
                  <c:pt idx="0">
                    <c:v>3.9954153456497061</c:v>
                  </c:pt>
                  <c:pt idx="1">
                    <c:v>15.473545715958588</c:v>
                  </c:pt>
                  <c:pt idx="2">
                    <c:v>0.73589176137143131</c:v>
                  </c:pt>
                  <c:pt idx="3">
                    <c:v>19.716579622518793</c:v>
                  </c:pt>
                  <c:pt idx="4">
                    <c:v>10.764273324715518</c:v>
                  </c:pt>
                  <c:pt idx="5">
                    <c:v>2.402202972703388</c:v>
                  </c:pt>
                  <c:pt idx="6">
                    <c:v>7.2914066164814866</c:v>
                  </c:pt>
                  <c:pt idx="7">
                    <c:v>1.8238818983686571</c:v>
                  </c:pt>
                  <c:pt idx="8">
                    <c:v>1.6122984102251885</c:v>
                  </c:pt>
                  <c:pt idx="9">
                    <c:v>0.96129539051057711</c:v>
                  </c:pt>
                  <c:pt idx="10">
                    <c:v>7.4333966632030792</c:v>
                  </c:pt>
                  <c:pt idx="11">
                    <c:v>0.17336661956273319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Sheet2!$B$63:$M$63</c:f>
              <c:strCache>
                <c:ptCount val="12"/>
                <c:pt idx="0">
                  <c:v>E. microcorys</c:v>
                </c:pt>
                <c:pt idx="1">
                  <c:v>E. sideroxylon</c:v>
                </c:pt>
                <c:pt idx="2">
                  <c:v>E. botryoides</c:v>
                </c:pt>
                <c:pt idx="3">
                  <c:v>E. camaldulensis</c:v>
                </c:pt>
                <c:pt idx="4">
                  <c:v>E. paniculata</c:v>
                </c:pt>
                <c:pt idx="5">
                  <c:v>E. tereticornis</c:v>
                </c:pt>
                <c:pt idx="6">
                  <c:v>E. citriodora</c:v>
                </c:pt>
                <c:pt idx="7">
                  <c:v>E. ovata</c:v>
                </c:pt>
                <c:pt idx="8">
                  <c:v>E. punctata</c:v>
                </c:pt>
                <c:pt idx="9">
                  <c:v>E. pilularis</c:v>
                </c:pt>
                <c:pt idx="10">
                  <c:v>E. propinqua</c:v>
                </c:pt>
                <c:pt idx="11">
                  <c:v>E. viminalis</c:v>
                </c:pt>
              </c:strCache>
            </c:strRef>
          </c:cat>
          <c:val>
            <c:numRef>
              <c:f>Sheet2!$B$64:$M$64</c:f>
              <c:numCache>
                <c:formatCode>General</c:formatCode>
                <c:ptCount val="12"/>
                <c:pt idx="0">
                  <c:v>11.303696078850505</c:v>
                </c:pt>
                <c:pt idx="1">
                  <c:v>42.873521901656559</c:v>
                </c:pt>
                <c:pt idx="2">
                  <c:v>5.5200215845640725</c:v>
                </c:pt>
                <c:pt idx="3">
                  <c:v>34.795169517434559</c:v>
                </c:pt>
                <c:pt idx="4">
                  <c:v>26.986407421554919</c:v>
                </c:pt>
                <c:pt idx="5">
                  <c:v>5.277532440869928</c:v>
                </c:pt>
                <c:pt idx="6">
                  <c:v>10.039813162086737</c:v>
                </c:pt>
                <c:pt idx="7">
                  <c:v>3.0208253001375227</c:v>
                </c:pt>
                <c:pt idx="8">
                  <c:v>5.7665570920262779</c:v>
                </c:pt>
                <c:pt idx="9">
                  <c:v>0.96129539051057711</c:v>
                </c:pt>
                <c:pt idx="10">
                  <c:v>10.282488749100782</c:v>
                </c:pt>
                <c:pt idx="11">
                  <c:v>12.06497213011817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6-4ECD-AFDA-5A03A7EBA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overlap val="-27"/>
        <c:axId val="386894480"/>
        <c:axId val="386899472"/>
      </c:barChart>
      <c:catAx>
        <c:axId val="38689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6899472"/>
        <c:crosses val="autoZero"/>
        <c:auto val="1"/>
        <c:lblAlgn val="ctr"/>
        <c:lblOffset val="100"/>
        <c:noMultiLvlLbl val="0"/>
      </c:catAx>
      <c:valAx>
        <c:axId val="38689947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8689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8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1</xdr:row>
      <xdr:rowOff>0</xdr:rowOff>
    </xdr:from>
    <xdr:to>
      <xdr:col>13</xdr:col>
      <xdr:colOff>266700</xdr:colOff>
      <xdr:row>18</xdr:row>
      <xdr:rowOff>104775</xdr:rowOff>
    </xdr:to>
    <xdr:pic>
      <xdr:nvPicPr>
        <xdr:cNvPr id="2" name="Picture 1" descr="FeatureImage">
          <a:extLst>
            <a:ext uri="{FF2B5EF4-FFF2-40B4-BE49-F238E27FC236}">
              <a16:creationId xmlns:a16="http://schemas.microsoft.com/office/drawing/2014/main" id="{5432A24F-C83D-4733-8FF1-E124378776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1905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22</xdr:col>
      <xdr:colOff>266700</xdr:colOff>
      <xdr:row>18</xdr:row>
      <xdr:rowOff>104775</xdr:rowOff>
    </xdr:to>
    <xdr:pic>
      <xdr:nvPicPr>
        <xdr:cNvPr id="3" name="Picture 2" descr="FeatureImage">
          <a:extLst>
            <a:ext uri="{FF2B5EF4-FFF2-40B4-BE49-F238E27FC236}">
              <a16:creationId xmlns:a16="http://schemas.microsoft.com/office/drawing/2014/main" id="{A3FDF732-279D-4C32-B749-A6592E240F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905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31</xdr:col>
      <xdr:colOff>266700</xdr:colOff>
      <xdr:row>18</xdr:row>
      <xdr:rowOff>104775</xdr:rowOff>
    </xdr:to>
    <xdr:pic>
      <xdr:nvPicPr>
        <xdr:cNvPr id="4" name="Picture 3" descr="FeatureImage">
          <a:extLst>
            <a:ext uri="{FF2B5EF4-FFF2-40B4-BE49-F238E27FC236}">
              <a16:creationId xmlns:a16="http://schemas.microsoft.com/office/drawing/2014/main" id="{4E848EA4-7BE2-44C4-B237-3B17578DD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30400" y="1905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20</xdr:row>
      <xdr:rowOff>0</xdr:rowOff>
    </xdr:from>
    <xdr:to>
      <xdr:col>13</xdr:col>
      <xdr:colOff>266700</xdr:colOff>
      <xdr:row>37</xdr:row>
      <xdr:rowOff>104775</xdr:rowOff>
    </xdr:to>
    <xdr:pic>
      <xdr:nvPicPr>
        <xdr:cNvPr id="5" name="Picture 4" descr="FeatureImage">
          <a:extLst>
            <a:ext uri="{FF2B5EF4-FFF2-40B4-BE49-F238E27FC236}">
              <a16:creationId xmlns:a16="http://schemas.microsoft.com/office/drawing/2014/main" id="{4FB69C4F-A9B3-43D5-80DB-8A787874A9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38100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22</xdr:col>
      <xdr:colOff>266700</xdr:colOff>
      <xdr:row>37</xdr:row>
      <xdr:rowOff>104775</xdr:rowOff>
    </xdr:to>
    <xdr:pic>
      <xdr:nvPicPr>
        <xdr:cNvPr id="6" name="Picture 5" descr="FeatureImage">
          <a:extLst>
            <a:ext uri="{FF2B5EF4-FFF2-40B4-BE49-F238E27FC236}">
              <a16:creationId xmlns:a16="http://schemas.microsoft.com/office/drawing/2014/main" id="{CE9C5604-C764-4AB9-8A9F-2AF2519AC5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72925" y="38100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20</xdr:row>
      <xdr:rowOff>0</xdr:rowOff>
    </xdr:from>
    <xdr:to>
      <xdr:col>31</xdr:col>
      <xdr:colOff>266700</xdr:colOff>
      <xdr:row>37</xdr:row>
      <xdr:rowOff>104775</xdr:rowOff>
    </xdr:to>
    <xdr:pic>
      <xdr:nvPicPr>
        <xdr:cNvPr id="7" name="Picture 6" descr="FeatureImage">
          <a:extLst>
            <a:ext uri="{FF2B5EF4-FFF2-40B4-BE49-F238E27FC236}">
              <a16:creationId xmlns:a16="http://schemas.microsoft.com/office/drawing/2014/main" id="{C391C1C0-3593-47DC-B27B-3C908BDAC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59325" y="3810000"/>
          <a:ext cx="5143500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15</xdr:row>
      <xdr:rowOff>147637</xdr:rowOff>
    </xdr:from>
    <xdr:to>
      <xdr:col>8</xdr:col>
      <xdr:colOff>571500</xdr:colOff>
      <xdr:row>30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48176-A2C8-418A-9CC5-12E36CB86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257175</xdr:colOff>
      <xdr:row>31</xdr:row>
      <xdr:rowOff>4762</xdr:rowOff>
    </xdr:from>
    <xdr:to>
      <xdr:col>8</xdr:col>
      <xdr:colOff>581025</xdr:colOff>
      <xdr:row>45</xdr:row>
      <xdr:rowOff>80962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CB509BF-B905-4512-81F0-F3DE6FE992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252412</xdr:colOff>
      <xdr:row>45</xdr:row>
      <xdr:rowOff>80962</xdr:rowOff>
    </xdr:from>
    <xdr:to>
      <xdr:col>8</xdr:col>
      <xdr:colOff>576262</xdr:colOff>
      <xdr:row>59</xdr:row>
      <xdr:rowOff>157162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7EB399C-DC2A-4587-AF86-9D59ADB66E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171450</xdr:colOff>
      <xdr:row>65</xdr:row>
      <xdr:rowOff>61912</xdr:rowOff>
    </xdr:from>
    <xdr:to>
      <xdr:col>8</xdr:col>
      <xdr:colOff>495300</xdr:colOff>
      <xdr:row>79</xdr:row>
      <xdr:rowOff>138112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DC741B-4D49-45AD-B075-FCF77275C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58317</xdr:colOff>
      <xdr:row>0</xdr:row>
      <xdr:rowOff>1</xdr:rowOff>
    </xdr:from>
    <xdr:to>
      <xdr:col>22</xdr:col>
      <xdr:colOff>401801</xdr:colOff>
      <xdr:row>42</xdr:row>
      <xdr:rowOff>193418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49896C4-3397-460C-AD43-A93FF5B0BDA1}"/>
            </a:ext>
          </a:extLst>
        </xdr:cNvPr>
        <xdr:cNvGrpSpPr/>
      </xdr:nvGrpSpPr>
      <xdr:grpSpPr>
        <a:xfrm>
          <a:off x="9243138" y="1"/>
          <a:ext cx="4629734" cy="8357703"/>
          <a:chOff x="3644770" y="242983"/>
          <a:chExt cx="4629734" cy="8357703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B4029A44-FE10-417D-AE50-F262B4B384D6}"/>
              </a:ext>
            </a:extLst>
          </xdr:cNvPr>
          <xdr:cNvGraphicFramePr>
            <a:graphicFrameLocks/>
          </xdr:cNvGraphicFramePr>
        </xdr:nvGraphicFramePr>
        <xdr:xfrm>
          <a:off x="3644770" y="242983"/>
          <a:ext cx="4620209" cy="27976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58C47815-8D8C-43BD-A405-B3951B0B6AEB}"/>
              </a:ext>
            </a:extLst>
          </xdr:cNvPr>
          <xdr:cNvGraphicFramePr>
            <a:graphicFrameLocks/>
          </xdr:cNvGraphicFramePr>
        </xdr:nvGraphicFramePr>
        <xdr:xfrm>
          <a:off x="3712806" y="3030892"/>
          <a:ext cx="4552173" cy="27976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160F854C-01E1-47C3-BDE8-53984898C0E9}"/>
              </a:ext>
            </a:extLst>
          </xdr:cNvPr>
          <xdr:cNvGraphicFramePr>
            <a:graphicFrameLocks/>
          </xdr:cNvGraphicFramePr>
        </xdr:nvGraphicFramePr>
        <xdr:xfrm>
          <a:off x="3661681" y="5808695"/>
          <a:ext cx="4612823" cy="279199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  <xdr:twoCellAnchor>
    <xdr:from>
      <xdr:col>3</xdr:col>
      <xdr:colOff>215158</xdr:colOff>
      <xdr:row>9</xdr:row>
      <xdr:rowOff>68036</xdr:rowOff>
    </xdr:from>
    <xdr:to>
      <xdr:col>3</xdr:col>
      <xdr:colOff>470036</xdr:colOff>
      <xdr:row>34</xdr:row>
      <xdr:rowOff>30717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F3780B0-360F-439C-8C78-F362447F2F4D}"/>
            </a:ext>
          </a:extLst>
        </xdr:cNvPr>
        <xdr:cNvSpPr txBox="1"/>
      </xdr:nvSpPr>
      <xdr:spPr>
        <a:xfrm rot="16200000">
          <a:off x="-231627" y="4101275"/>
          <a:ext cx="4822375" cy="25487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n-GB" sz="14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rPr>
            <a:t>Relative percentage of the total area of the chromatogram (TIC)</a:t>
          </a:r>
          <a:endParaRPr lang="en-GB" sz="1400" b="0">
            <a:solidFill>
              <a:sysClr val="windowText" lastClr="000000"/>
            </a:solidFill>
            <a:latin typeface="Times New Roman" panose="02020603050405020304" pitchFamily="18" charset="0"/>
            <a:ea typeface="Tahoma" panose="020B060403050404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534568</xdr:colOff>
      <xdr:row>0</xdr:row>
      <xdr:rowOff>0</xdr:rowOff>
    </xdr:from>
    <xdr:to>
      <xdr:col>11</xdr:col>
      <xdr:colOff>408215</xdr:colOff>
      <xdr:row>48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44BDE0-319B-4012-A0FB-7E4334B5B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4287" t="187" r="69011" b="40653"/>
        <a:stretch/>
      </xdr:blipFill>
      <xdr:spPr>
        <a:xfrm>
          <a:off x="2371532" y="0"/>
          <a:ext cx="4772219" cy="9330612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50</xdr:row>
      <xdr:rowOff>0</xdr:rowOff>
    </xdr:from>
    <xdr:to>
      <xdr:col>29</xdr:col>
      <xdr:colOff>434822</xdr:colOff>
      <xdr:row>192</xdr:row>
      <xdr:rowOff>187415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36E1375-3F60-557E-8778-ED277DD1C2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49286" y="9719388"/>
          <a:ext cx="15742857" cy="277904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10</xdr:col>
      <xdr:colOff>304800</xdr:colOff>
      <xdr:row>43</xdr:row>
      <xdr:rowOff>76200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9B1AE15E-87F8-950A-A19B-36EC30285189}"/>
            </a:ext>
          </a:extLst>
        </xdr:cNvPr>
        <xdr:cNvGrpSpPr/>
      </xdr:nvGrpSpPr>
      <xdr:grpSpPr>
        <a:xfrm>
          <a:off x="1219200" y="190500"/>
          <a:ext cx="5181600" cy="8077200"/>
          <a:chOff x="1219200" y="190500"/>
          <a:chExt cx="5181600" cy="8077200"/>
        </a:xfrm>
      </xdr:grpSpPr>
      <xdr:graphicFrame macro="">
        <xdr:nvGraphicFramePr>
          <xdr:cNvPr id="4" name="Chart 3">
            <a:extLst>
              <a:ext uri="{FF2B5EF4-FFF2-40B4-BE49-F238E27FC236}">
                <a16:creationId xmlns:a16="http://schemas.microsoft.com/office/drawing/2014/main" id="{C807CAB4-DAF9-482F-B811-C4ED962EC222}"/>
              </a:ext>
            </a:extLst>
          </xdr:cNvPr>
          <xdr:cNvGraphicFramePr>
            <a:graphicFrameLocks/>
          </xdr:cNvGraphicFramePr>
        </xdr:nvGraphicFramePr>
        <xdr:xfrm>
          <a:off x="1828800" y="1905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2" name="Chart 11">
            <a:extLst>
              <a:ext uri="{FF2B5EF4-FFF2-40B4-BE49-F238E27FC236}">
                <a16:creationId xmlns:a16="http://schemas.microsoft.com/office/drawing/2014/main" id="{08048008-FD77-4696-804A-2114EE1DAE19}"/>
              </a:ext>
            </a:extLst>
          </xdr:cNvPr>
          <xdr:cNvGraphicFramePr>
            <a:graphicFrameLocks/>
          </xdr:cNvGraphicFramePr>
        </xdr:nvGraphicFramePr>
        <xdr:xfrm>
          <a:off x="1828800" y="28575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4" name="Chart 13">
            <a:extLst>
              <a:ext uri="{FF2B5EF4-FFF2-40B4-BE49-F238E27FC236}">
                <a16:creationId xmlns:a16="http://schemas.microsoft.com/office/drawing/2014/main" id="{59ABA057-18FE-4DA5-9D96-DA4036831ED6}"/>
              </a:ext>
            </a:extLst>
          </xdr:cNvPr>
          <xdr:cNvGraphicFramePr>
            <a:graphicFrameLocks/>
          </xdr:cNvGraphicFramePr>
        </xdr:nvGraphicFramePr>
        <xdr:xfrm>
          <a:off x="1828800" y="5524500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456F0D24-0F8E-419A-8679-CB18547C6420}"/>
              </a:ext>
            </a:extLst>
          </xdr:cNvPr>
          <xdr:cNvSpPr txBox="1"/>
        </xdr:nvSpPr>
        <xdr:spPr>
          <a:xfrm rot="16200000">
            <a:off x="-1064549" y="4569749"/>
            <a:ext cx="4822375" cy="25487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lang="en-GB" sz="1200" b="0">
                <a:solidFill>
                  <a:sysClr val="windowText" lastClr="000000"/>
                </a:solidFill>
                <a:effectLst/>
                <a:latin typeface="Times New Roman" panose="02020603050405020304" pitchFamily="18" charset="0"/>
                <a:ea typeface="Tahoma" panose="020B0604030504040204" pitchFamily="34" charset="0"/>
                <a:cs typeface="Times New Roman" panose="02020603050405020304" pitchFamily="18" charset="0"/>
              </a:rPr>
              <a:t>Relative percentage of the total area of the chromatogram (TIC)</a:t>
            </a:r>
            <a:endParaRPr lang="en-GB" sz="1200" b="0">
              <a:solidFill>
                <a:sysClr val="windowText" lastClr="000000"/>
              </a:solidFill>
              <a:latin typeface="Times New Roman" panose="02020603050405020304" pitchFamily="18" charset="0"/>
              <a:ea typeface="Tahoma" panose="020B060403050404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zoomScale="60" zoomScaleNormal="60" workbookViewId="0">
      <selection activeCell="A2" sqref="A2:A15"/>
    </sheetView>
  </sheetViews>
  <sheetFormatPr defaultRowHeight="15" x14ac:dyDescent="0.25"/>
  <cols>
    <col min="1" max="1" width="67.42578125" customWidth="1"/>
    <col min="2" max="2" width="6.140625" bestFit="1" customWidth="1"/>
    <col min="3" max="3" width="10.28515625" bestFit="1" customWidth="1"/>
    <col min="4" max="4" width="8.140625" bestFit="1" customWidth="1"/>
  </cols>
  <sheetData>
    <row r="1" spans="1:4" x14ac:dyDescent="0.25">
      <c r="A1" t="s">
        <v>32</v>
      </c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498</v>
      </c>
      <c r="C2">
        <v>6.6258999999999997E-3</v>
      </c>
      <c r="D2">
        <v>0.18093000000000001</v>
      </c>
    </row>
    <row r="3" spans="1:4" x14ac:dyDescent="0.25">
      <c r="A3" t="s">
        <v>4</v>
      </c>
      <c r="B3">
        <v>534</v>
      </c>
      <c r="C3">
        <v>1.1308E-2</v>
      </c>
      <c r="D3">
        <v>0.18093000000000001</v>
      </c>
    </row>
    <row r="4" spans="1:4" x14ac:dyDescent="0.25">
      <c r="A4" t="s">
        <v>5</v>
      </c>
      <c r="B4">
        <v>242</v>
      </c>
      <c r="C4">
        <v>2.4479999999999998E-2</v>
      </c>
      <c r="D4">
        <v>0.26112000000000002</v>
      </c>
    </row>
    <row r="5" spans="1:4" x14ac:dyDescent="0.25">
      <c r="A5" t="s">
        <v>34</v>
      </c>
      <c r="B5">
        <v>488.5</v>
      </c>
      <c r="C5">
        <v>4.2834999999999998E-2</v>
      </c>
      <c r="D5">
        <v>0.34267999999999998</v>
      </c>
    </row>
    <row r="6" spans="1:4" x14ac:dyDescent="0.25">
      <c r="A6" t="s">
        <v>6</v>
      </c>
      <c r="B6">
        <v>476</v>
      </c>
      <c r="C6">
        <v>0.10335999999999999</v>
      </c>
      <c r="D6">
        <v>0.60855999999999999</v>
      </c>
    </row>
    <row r="7" spans="1:4" x14ac:dyDescent="0.25">
      <c r="A7" t="s">
        <v>33</v>
      </c>
      <c r="B7">
        <v>477</v>
      </c>
      <c r="C7">
        <v>0.11409999999999999</v>
      </c>
      <c r="D7">
        <v>0.60855999999999999</v>
      </c>
    </row>
    <row r="8" spans="1:4" x14ac:dyDescent="0.25">
      <c r="A8" t="s">
        <v>7</v>
      </c>
      <c r="B8">
        <v>457</v>
      </c>
      <c r="C8">
        <v>0.16591</v>
      </c>
      <c r="D8">
        <v>0.72248999999999997</v>
      </c>
    </row>
    <row r="9" spans="1:4" x14ac:dyDescent="0.25">
      <c r="A9" t="s">
        <v>8</v>
      </c>
      <c r="B9">
        <v>459</v>
      </c>
      <c r="C9">
        <v>0.18062</v>
      </c>
      <c r="D9">
        <v>0.72248999999999997</v>
      </c>
    </row>
    <row r="10" spans="1:4" x14ac:dyDescent="0.25">
      <c r="A10" t="s">
        <v>9</v>
      </c>
      <c r="B10">
        <v>330</v>
      </c>
      <c r="C10">
        <v>0.21861</v>
      </c>
      <c r="D10">
        <v>0.77727999999999997</v>
      </c>
    </row>
    <row r="11" spans="1:4" x14ac:dyDescent="0.25">
      <c r="A11" t="s">
        <v>10</v>
      </c>
      <c r="B11">
        <v>321</v>
      </c>
      <c r="C11">
        <v>0.24307000000000001</v>
      </c>
      <c r="D11">
        <v>0.77783000000000002</v>
      </c>
    </row>
    <row r="12" spans="1:4" x14ac:dyDescent="0.25">
      <c r="A12" t="s">
        <v>11</v>
      </c>
      <c r="B12">
        <v>445</v>
      </c>
      <c r="C12">
        <v>0.27966000000000002</v>
      </c>
      <c r="D12">
        <v>0.81357000000000002</v>
      </c>
    </row>
    <row r="13" spans="1:4" x14ac:dyDescent="0.25">
      <c r="A13" t="s">
        <v>12</v>
      </c>
      <c r="B13">
        <v>441</v>
      </c>
      <c r="C13">
        <v>0.31367</v>
      </c>
      <c r="D13">
        <v>0.82643999999999995</v>
      </c>
    </row>
    <row r="14" spans="1:4" x14ac:dyDescent="0.25">
      <c r="A14" t="s">
        <v>13</v>
      </c>
      <c r="B14">
        <v>433</v>
      </c>
      <c r="C14">
        <v>0.36509999999999998</v>
      </c>
      <c r="D14">
        <v>0.82643999999999995</v>
      </c>
    </row>
    <row r="15" spans="1:4" x14ac:dyDescent="0.25">
      <c r="A15" t="s">
        <v>14</v>
      </c>
      <c r="B15">
        <v>428</v>
      </c>
      <c r="C15">
        <v>0.36653000000000002</v>
      </c>
      <c r="D15">
        <v>0.82643999999999995</v>
      </c>
    </row>
    <row r="16" spans="1:4" x14ac:dyDescent="0.25">
      <c r="A16" t="s">
        <v>15</v>
      </c>
      <c r="B16">
        <v>331</v>
      </c>
      <c r="C16">
        <v>0.39272000000000001</v>
      </c>
      <c r="D16">
        <v>0.82643999999999995</v>
      </c>
    </row>
    <row r="17" spans="1:4" x14ac:dyDescent="0.25">
      <c r="A17" t="s">
        <v>16</v>
      </c>
      <c r="B17">
        <v>337.5</v>
      </c>
      <c r="C17">
        <v>0.41772999999999999</v>
      </c>
      <c r="D17">
        <v>0.82643999999999995</v>
      </c>
    </row>
    <row r="18" spans="1:4" x14ac:dyDescent="0.25">
      <c r="A18" t="s">
        <v>17</v>
      </c>
      <c r="B18">
        <v>421</v>
      </c>
      <c r="C18">
        <v>0.47170000000000001</v>
      </c>
      <c r="D18">
        <v>0.82643999999999995</v>
      </c>
    </row>
    <row r="19" spans="1:4" x14ac:dyDescent="0.25">
      <c r="A19" t="s">
        <v>18</v>
      </c>
      <c r="B19">
        <v>420.5</v>
      </c>
      <c r="C19">
        <v>0.47317999999999999</v>
      </c>
      <c r="D19">
        <v>0.82643999999999995</v>
      </c>
    </row>
    <row r="20" spans="1:4" x14ac:dyDescent="0.25">
      <c r="A20" t="s">
        <v>19</v>
      </c>
      <c r="B20">
        <v>370</v>
      </c>
      <c r="C20">
        <v>0.49070000000000003</v>
      </c>
      <c r="D20">
        <v>0.82643999999999995</v>
      </c>
    </row>
    <row r="21" spans="1:4" x14ac:dyDescent="0.25">
      <c r="A21" t="s">
        <v>20</v>
      </c>
      <c r="B21">
        <v>416</v>
      </c>
      <c r="C21">
        <v>0.56128999999999996</v>
      </c>
      <c r="D21">
        <v>0.89807000000000003</v>
      </c>
    </row>
    <row r="22" spans="1:4" x14ac:dyDescent="0.25">
      <c r="A22" t="s">
        <v>21</v>
      </c>
      <c r="B22">
        <v>409</v>
      </c>
      <c r="C22">
        <v>0.62863000000000002</v>
      </c>
      <c r="D22">
        <v>0.95791000000000004</v>
      </c>
    </row>
    <row r="23" spans="1:4" x14ac:dyDescent="0.25">
      <c r="A23" t="s">
        <v>22</v>
      </c>
      <c r="B23">
        <v>357</v>
      </c>
      <c r="C23">
        <v>0.69789999999999996</v>
      </c>
      <c r="D23">
        <v>0.99438000000000004</v>
      </c>
    </row>
    <row r="24" spans="1:4" x14ac:dyDescent="0.25">
      <c r="A24" t="s">
        <v>23</v>
      </c>
      <c r="B24">
        <v>396</v>
      </c>
      <c r="C24">
        <v>0.74751000000000001</v>
      </c>
      <c r="D24">
        <v>0.99438000000000004</v>
      </c>
    </row>
    <row r="25" spans="1:4" x14ac:dyDescent="0.25">
      <c r="A25" t="e">
        <f>--Globulol</f>
        <v>#NAME?</v>
      </c>
      <c r="B25">
        <v>366</v>
      </c>
      <c r="C25">
        <v>0.7742</v>
      </c>
      <c r="D25">
        <v>0.99438000000000004</v>
      </c>
    </row>
    <row r="26" spans="1:4" x14ac:dyDescent="0.25">
      <c r="A26" t="s">
        <v>24</v>
      </c>
      <c r="B26">
        <v>393.5</v>
      </c>
      <c r="C26">
        <v>0.79532000000000003</v>
      </c>
      <c r="D26">
        <v>0.99438000000000004</v>
      </c>
    </row>
    <row r="27" spans="1:4" x14ac:dyDescent="0.25">
      <c r="A27" t="s">
        <v>25</v>
      </c>
      <c r="B27">
        <v>394.5</v>
      </c>
      <c r="C27">
        <v>0.80793000000000004</v>
      </c>
      <c r="D27">
        <v>0.99438000000000004</v>
      </c>
    </row>
    <row r="28" spans="1:4" x14ac:dyDescent="0.25">
      <c r="A28" t="s">
        <v>26</v>
      </c>
      <c r="B28">
        <v>388</v>
      </c>
      <c r="C28">
        <v>0.88954</v>
      </c>
      <c r="D28">
        <v>1</v>
      </c>
    </row>
    <row r="29" spans="1:4" x14ac:dyDescent="0.25">
      <c r="A29" t="s">
        <v>27</v>
      </c>
      <c r="B29">
        <v>375</v>
      </c>
      <c r="C29">
        <v>0.92706999999999995</v>
      </c>
      <c r="D29">
        <v>1</v>
      </c>
    </row>
    <row r="30" spans="1:4" x14ac:dyDescent="0.25">
      <c r="A30" t="s">
        <v>28</v>
      </c>
      <c r="B30">
        <v>378</v>
      </c>
      <c r="C30">
        <v>0.97457000000000005</v>
      </c>
      <c r="D30">
        <v>1</v>
      </c>
    </row>
    <row r="31" spans="1:4" x14ac:dyDescent="0.25">
      <c r="A31" t="s">
        <v>29</v>
      </c>
      <c r="B31">
        <v>378.5</v>
      </c>
      <c r="C31">
        <v>0.98614999999999997</v>
      </c>
      <c r="D31">
        <v>1</v>
      </c>
    </row>
    <row r="32" spans="1:4" x14ac:dyDescent="0.25">
      <c r="A32" t="s">
        <v>30</v>
      </c>
      <c r="B32">
        <v>379</v>
      </c>
      <c r="C32">
        <v>0.99278</v>
      </c>
      <c r="D32">
        <v>1</v>
      </c>
    </row>
    <row r="33" spans="1:4" x14ac:dyDescent="0.25">
      <c r="A33" t="s">
        <v>31</v>
      </c>
      <c r="B33">
        <v>380.5</v>
      </c>
      <c r="C33">
        <v>1</v>
      </c>
      <c r="D33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B8014-5E43-4C95-9A83-7B804CA9ED11}">
  <dimension ref="A1:L95"/>
  <sheetViews>
    <sheetView topLeftCell="A76" workbookViewId="0">
      <selection activeCell="K93" sqref="K93:K95"/>
    </sheetView>
  </sheetViews>
  <sheetFormatPr defaultRowHeight="15" x14ac:dyDescent="0.25"/>
  <cols>
    <col min="1" max="1" width="9.140625" style="3"/>
    <col min="12" max="12" width="22.42578125" style="4" customWidth="1"/>
  </cols>
  <sheetData>
    <row r="1" spans="1:12" s="3" customFormat="1" x14ac:dyDescent="0.25">
      <c r="A1" s="2"/>
      <c r="B1" s="2" t="s">
        <v>4</v>
      </c>
      <c r="C1" s="2" t="s">
        <v>5</v>
      </c>
      <c r="D1" s="2" t="s">
        <v>93</v>
      </c>
      <c r="E1" s="2" t="s">
        <v>94</v>
      </c>
      <c r="G1" s="6" t="s">
        <v>95</v>
      </c>
      <c r="H1" s="2" t="s">
        <v>4</v>
      </c>
      <c r="I1" s="2" t="s">
        <v>5</v>
      </c>
      <c r="J1" s="2" t="s">
        <v>93</v>
      </c>
      <c r="K1" s="2" t="s">
        <v>94</v>
      </c>
      <c r="L1" s="7">
        <v>109329.318</v>
      </c>
    </row>
    <row r="2" spans="1:12" x14ac:dyDescent="0.25">
      <c r="A2" s="2" t="s">
        <v>35</v>
      </c>
      <c r="B2" s="1">
        <v>17151.872800000001</v>
      </c>
      <c r="C2" s="1">
        <v>0</v>
      </c>
      <c r="D2" s="1">
        <v>0</v>
      </c>
      <c r="E2" s="1">
        <v>567.82682</v>
      </c>
      <c r="H2" s="5">
        <f>(B2/L1)*100</f>
        <v>15.688264697672405</v>
      </c>
      <c r="I2" s="5">
        <f>(C2/L1)*100</f>
        <v>0</v>
      </c>
      <c r="J2" s="5">
        <v>0</v>
      </c>
      <c r="K2" s="5">
        <f>(E2/L1)*100</f>
        <v>0.51937287306594193</v>
      </c>
    </row>
    <row r="3" spans="1:12" x14ac:dyDescent="0.25">
      <c r="A3" s="2" t="s">
        <v>36</v>
      </c>
      <c r="B3" s="1">
        <v>175385.79149999999</v>
      </c>
      <c r="C3" s="1">
        <v>3712.6483400000002</v>
      </c>
      <c r="D3" s="1">
        <v>1348.1139800000001</v>
      </c>
      <c r="E3" s="1">
        <v>26723.829440000001</v>
      </c>
      <c r="H3" s="5">
        <f>(B3/L1)*100</f>
        <v>160.41972520124929</v>
      </c>
      <c r="I3" s="5">
        <f>(C3/L1)*100</f>
        <v>3.3958396594040772</v>
      </c>
      <c r="J3" s="5">
        <f>(D3/L1)*100</f>
        <v>1.2330763647496641</v>
      </c>
      <c r="K3" s="5">
        <f>(E3/L1)*100</f>
        <v>24.443424626503205</v>
      </c>
    </row>
    <row r="4" spans="1:12" x14ac:dyDescent="0.25">
      <c r="A4" s="2" t="s">
        <v>37</v>
      </c>
      <c r="B4" s="1">
        <v>41966.328750000001</v>
      </c>
      <c r="C4" s="1">
        <v>0</v>
      </c>
      <c r="D4" s="1">
        <v>4294.4161700000004</v>
      </c>
      <c r="E4" s="1">
        <v>16229.818579999999</v>
      </c>
      <c r="H4" s="5">
        <f>(B4/L1)*100</f>
        <v>38.385246992942918</v>
      </c>
      <c r="I4" s="5">
        <v>0</v>
      </c>
      <c r="J4" s="5">
        <f>(D4/L1)*100</f>
        <v>3.9279639245531563</v>
      </c>
      <c r="K4" s="5">
        <f>(E4/L1)*100</f>
        <v>14.844891449885381</v>
      </c>
    </row>
    <row r="5" spans="1:12" x14ac:dyDescent="0.25">
      <c r="A5" s="2" t="s">
        <v>38</v>
      </c>
      <c r="B5" s="1">
        <v>16464.8223</v>
      </c>
      <c r="C5" s="1">
        <v>2756.4888959999998</v>
      </c>
      <c r="D5" s="1">
        <v>22746.985710000001</v>
      </c>
      <c r="E5" s="1">
        <v>8653.4956199999997</v>
      </c>
      <c r="H5" s="5">
        <f>(B5/L1)*100</f>
        <v>15.059841770896258</v>
      </c>
      <c r="I5" s="5">
        <f>(C5/L1)*100</f>
        <v>2.5212714635245415</v>
      </c>
      <c r="J5" s="5">
        <f>(D5/L1)*100</f>
        <v>20.805933967318811</v>
      </c>
      <c r="K5" s="5">
        <f>(E5/L1)*100</f>
        <v>7.9150732651602187</v>
      </c>
    </row>
    <row r="6" spans="1:12" x14ac:dyDescent="0.25">
      <c r="A6" s="2" t="s">
        <v>39</v>
      </c>
      <c r="B6" s="1">
        <v>14113.977999999999</v>
      </c>
      <c r="C6" s="1">
        <v>2947.7415420000002</v>
      </c>
      <c r="D6" s="1">
        <v>0</v>
      </c>
      <c r="E6" s="1">
        <v>9616.2986990000009</v>
      </c>
      <c r="H6" s="5">
        <f>(B6/L1)*100</f>
        <v>12.909600332456112</v>
      </c>
      <c r="I6" s="5">
        <f>(C6/L1)*100</f>
        <v>2.6962040886416214</v>
      </c>
      <c r="J6" s="5">
        <v>0</v>
      </c>
      <c r="K6" s="5">
        <f>(E6/L1)*100</f>
        <v>8.795718179637781</v>
      </c>
    </row>
    <row r="7" spans="1:12" x14ac:dyDescent="0.25">
      <c r="A7" s="2"/>
      <c r="B7" s="1"/>
      <c r="C7" s="1"/>
      <c r="D7" s="1"/>
      <c r="E7" s="1"/>
      <c r="G7" s="6" t="s">
        <v>98</v>
      </c>
      <c r="H7" s="6">
        <f>AVERAGE(H2:H6)</f>
        <v>48.492535799043395</v>
      </c>
      <c r="I7" s="6">
        <f>AVERAGE(I2:I6)</f>
        <v>1.7226630423140481</v>
      </c>
      <c r="J7" s="6">
        <f>AVERAGE(J2:J6)</f>
        <v>5.1933948513243262</v>
      </c>
      <c r="K7" s="6">
        <f>AVERAGE(K2:K6)</f>
        <v>11.303696078850505</v>
      </c>
    </row>
    <row r="8" spans="1:12" x14ac:dyDescent="0.25">
      <c r="A8" s="2"/>
      <c r="B8" s="1"/>
      <c r="C8" s="1"/>
      <c r="D8" s="1"/>
      <c r="E8" s="1"/>
      <c r="G8" s="6" t="s">
        <v>96</v>
      </c>
      <c r="H8" s="6">
        <f>STDEV(H2:H6)</f>
        <v>63.422912940392564</v>
      </c>
      <c r="I8" s="6">
        <f>STDEV(I2:I6)</f>
        <v>1.6062544541571795</v>
      </c>
      <c r="J8" s="6">
        <f>STDEV(J2:J6)</f>
        <v>8.8738311308802214</v>
      </c>
      <c r="K8" s="6">
        <f>STDEV(K2:K6)</f>
        <v>8.9340203112185623</v>
      </c>
    </row>
    <row r="9" spans="1:12" x14ac:dyDescent="0.25">
      <c r="A9" s="2"/>
      <c r="B9" s="1"/>
      <c r="C9" s="1"/>
      <c r="D9" s="1"/>
      <c r="E9" s="1"/>
      <c r="G9" s="6" t="s">
        <v>97</v>
      </c>
      <c r="H9" s="6">
        <f>H8/SQRT(5)</f>
        <v>28.363588933153768</v>
      </c>
      <c r="I9" s="6">
        <f>I8/SQRT(5)</f>
        <v>0.71833882973145458</v>
      </c>
      <c r="J9" s="6">
        <f>J8/SQRT(5)</f>
        <v>3.9684979259004014</v>
      </c>
      <c r="K9" s="6">
        <f>K8/SQRT(5)</f>
        <v>3.9954153456497061</v>
      </c>
    </row>
    <row r="10" spans="1:12" x14ac:dyDescent="0.25">
      <c r="A10" s="2" t="s">
        <v>40</v>
      </c>
      <c r="B10" s="1">
        <v>4774.7849999999999</v>
      </c>
      <c r="C10" s="1">
        <v>726.84837400000004</v>
      </c>
      <c r="D10" s="1">
        <v>11934.4764</v>
      </c>
      <c r="E10" s="1">
        <v>62737.815799999997</v>
      </c>
      <c r="H10" s="5">
        <f>(B10/L10)*100</f>
        <v>0.74775710723270117</v>
      </c>
      <c r="I10" s="5">
        <f>(C10/L10)*100</f>
        <v>0.11382837919174005</v>
      </c>
      <c r="J10" s="5">
        <f>D10/L10*100</f>
        <v>1.8690034314007735</v>
      </c>
      <c r="K10" s="5">
        <f>E10/L10*100</f>
        <v>9.825080638543108</v>
      </c>
      <c r="L10" s="7">
        <v>638547.59169999999</v>
      </c>
    </row>
    <row r="11" spans="1:12" x14ac:dyDescent="0.25">
      <c r="A11" s="2" t="s">
        <v>41</v>
      </c>
      <c r="B11" s="1">
        <v>349714.36869999999</v>
      </c>
      <c r="C11" s="1">
        <v>388.39997099999999</v>
      </c>
      <c r="D11" s="1">
        <v>5724.7918</v>
      </c>
      <c r="E11" s="1">
        <v>529292.35880000005</v>
      </c>
      <c r="H11" s="5">
        <f>(B11/L10)*100</f>
        <v>54.767158038911134</v>
      </c>
      <c r="I11" s="5">
        <f>C11/L10*100</f>
        <v>6.0825532199716856E-2</v>
      </c>
      <c r="J11" s="5">
        <f>D11/L10*100</f>
        <v>0.89653330063604719</v>
      </c>
      <c r="K11" s="5">
        <f>E11/L10*100</f>
        <v>82.890040723647445</v>
      </c>
    </row>
    <row r="12" spans="1:12" x14ac:dyDescent="0.25">
      <c r="A12" s="2" t="s">
        <v>42</v>
      </c>
      <c r="B12" s="1">
        <v>66566.894390000001</v>
      </c>
      <c r="C12" s="1">
        <v>7742.4856840000002</v>
      </c>
      <c r="D12" s="1">
        <v>6672.939942</v>
      </c>
      <c r="E12" s="1">
        <v>421496.67499999999</v>
      </c>
      <c r="H12" s="5">
        <f>(B12/L10)*100</f>
        <v>10.424735016661719</v>
      </c>
      <c r="I12" s="5">
        <f>C12/L10*100</f>
        <v>1.2125150552032065</v>
      </c>
      <c r="J12" s="5">
        <f>D12/L10*100</f>
        <v>1.0450184181628008</v>
      </c>
      <c r="K12" s="5">
        <f>E12/L10*100</f>
        <v>66.008654715594943</v>
      </c>
    </row>
    <row r="13" spans="1:12" x14ac:dyDescent="0.25">
      <c r="A13" s="2" t="s">
        <v>43</v>
      </c>
      <c r="B13" s="1">
        <v>5223.3787499999999</v>
      </c>
      <c r="C13" s="1">
        <v>4359.785449</v>
      </c>
      <c r="D13" s="1">
        <v>0</v>
      </c>
      <c r="E13" s="1">
        <v>327867.9743</v>
      </c>
      <c r="H13" s="5">
        <f>(B13/L10)*100</f>
        <v>0.81800931017433509</v>
      </c>
      <c r="I13" s="5">
        <f>C13/L10*100</f>
        <v>0.68276593720962586</v>
      </c>
      <c r="J13" s="5">
        <v>0</v>
      </c>
      <c r="K13" s="5">
        <f>E13/L10*100</f>
        <v>51.345894740142981</v>
      </c>
    </row>
    <row r="14" spans="1:12" x14ac:dyDescent="0.25">
      <c r="A14" s="2" t="s">
        <v>44</v>
      </c>
      <c r="B14" s="1">
        <v>43934.292800000003</v>
      </c>
      <c r="C14" s="1">
        <v>2683.9542000000001</v>
      </c>
      <c r="D14" s="1">
        <v>0</v>
      </c>
      <c r="E14" s="1">
        <v>27444.383999999998</v>
      </c>
      <c r="H14" s="5">
        <f>(B14/L10)*100</f>
        <v>6.8803474276731817</v>
      </c>
      <c r="I14" s="5">
        <f>C14/L10*100</f>
        <v>0.42032171679710367</v>
      </c>
      <c r="J14" s="5">
        <v>0</v>
      </c>
      <c r="K14" s="5">
        <f>E14/L10*100</f>
        <v>4.2979386903543153</v>
      </c>
    </row>
    <row r="15" spans="1:12" x14ac:dyDescent="0.25">
      <c r="A15" s="2"/>
      <c r="B15" s="1"/>
      <c r="C15" s="1"/>
      <c r="D15" s="1"/>
      <c r="E15" s="1"/>
      <c r="G15" s="6" t="s">
        <v>98</v>
      </c>
      <c r="H15" s="6">
        <f>AVERAGE(H10:H14)</f>
        <v>14.727601380130613</v>
      </c>
      <c r="I15" s="6">
        <f t="shared" ref="I15:K15" si="0">AVERAGE(I10:I14)</f>
        <v>0.49805132412027858</v>
      </c>
      <c r="J15" s="6">
        <f t="shared" si="0"/>
        <v>0.76211103003992431</v>
      </c>
      <c r="K15" s="6">
        <f t="shared" si="0"/>
        <v>42.873521901656559</v>
      </c>
    </row>
    <row r="16" spans="1:12" x14ac:dyDescent="0.25">
      <c r="A16" s="2"/>
      <c r="B16" s="1"/>
      <c r="C16" s="1"/>
      <c r="D16" s="1"/>
      <c r="E16" s="1"/>
      <c r="G16" s="6" t="s">
        <v>96</v>
      </c>
      <c r="H16" s="6">
        <f>STDEV(H10:H14)</f>
        <v>22.76056319829868</v>
      </c>
      <c r="I16" s="6">
        <f t="shared" ref="I16:K16" si="1">STDEV(I10:I14)</f>
        <v>0.47154360023926245</v>
      </c>
      <c r="J16" s="6">
        <f t="shared" si="1"/>
        <v>0.78818512569924548</v>
      </c>
      <c r="K16" s="6">
        <f t="shared" si="1"/>
        <v>34.599900073834057</v>
      </c>
    </row>
    <row r="17" spans="1:12" x14ac:dyDescent="0.25">
      <c r="A17" s="2"/>
      <c r="B17" s="1"/>
      <c r="C17" s="1"/>
      <c r="D17" s="1"/>
      <c r="E17" s="1"/>
      <c r="G17" s="6" t="s">
        <v>97</v>
      </c>
      <c r="H17" s="6">
        <f>H16/SQRT(5)</f>
        <v>10.178833303515175</v>
      </c>
      <c r="I17" s="6">
        <f t="shared" ref="I17:K17" si="2">I16/SQRT(5)</f>
        <v>0.21088070889799537</v>
      </c>
      <c r="J17" s="6">
        <f t="shared" si="2"/>
        <v>0.35248710398354588</v>
      </c>
      <c r="K17" s="6">
        <f t="shared" si="2"/>
        <v>15.473545715958588</v>
      </c>
    </row>
    <row r="18" spans="1:12" x14ac:dyDescent="0.25">
      <c r="A18" s="2" t="s">
        <v>55</v>
      </c>
      <c r="B18" s="1">
        <v>83113.365999999995</v>
      </c>
      <c r="C18" s="1">
        <v>714.56767000000002</v>
      </c>
      <c r="D18" s="1">
        <v>0</v>
      </c>
      <c r="E18" s="1">
        <v>8897.698316</v>
      </c>
      <c r="H18" s="5">
        <f>(B18/L18)*100</f>
        <v>57.531477966685387</v>
      </c>
      <c r="I18" s="5">
        <f>C18/L18*100</f>
        <v>0.49462723194619157</v>
      </c>
      <c r="J18" s="5">
        <f>D18/L18*100</f>
        <v>0</v>
      </c>
      <c r="K18" s="5">
        <f>E18/L18*100</f>
        <v>6.1590302409502664</v>
      </c>
      <c r="L18" s="8">
        <v>144465.89751810001</v>
      </c>
    </row>
    <row r="19" spans="1:12" x14ac:dyDescent="0.25">
      <c r="A19" s="2" t="s">
        <v>56</v>
      </c>
      <c r="B19" s="1">
        <v>191236.91699999999</v>
      </c>
      <c r="C19" s="1">
        <v>5461.9898739999999</v>
      </c>
      <c r="D19" s="1">
        <v>267.25810000000001</v>
      </c>
      <c r="E19" s="1">
        <v>9171.7299600000006</v>
      </c>
      <c r="H19" s="5">
        <f>(B19/L18)*100</f>
        <v>132.37512816894386</v>
      </c>
      <c r="I19" s="5">
        <f>C19/L18*100</f>
        <v>3.7808160734374505</v>
      </c>
      <c r="J19" s="5">
        <f>D19/L18*100</f>
        <v>0.18499736241663225</v>
      </c>
      <c r="K19" s="5">
        <f>E19/L18*100</f>
        <v>6.3487162836134949</v>
      </c>
    </row>
    <row r="20" spans="1:12" x14ac:dyDescent="0.25">
      <c r="A20" s="2" t="s">
        <v>57</v>
      </c>
      <c r="B20" s="1">
        <v>11831.514999999999</v>
      </c>
      <c r="C20" s="1">
        <v>6177.8683440000004</v>
      </c>
      <c r="D20" s="1">
        <v>0</v>
      </c>
      <c r="E20" s="1">
        <v>5854.2178999999996</v>
      </c>
      <c r="H20" s="5">
        <f>(B20/L18)*100</f>
        <v>8.1898324817575983</v>
      </c>
      <c r="I20" s="5">
        <f>C20/L18*100</f>
        <v>4.2763506475471003</v>
      </c>
      <c r="J20" s="5">
        <v>0</v>
      </c>
      <c r="K20" s="5">
        <f>E20/L18*100</f>
        <v>4.0523182291284554</v>
      </c>
    </row>
    <row r="21" spans="1:12" x14ac:dyDescent="0.25">
      <c r="A21" s="2"/>
      <c r="B21" s="1"/>
      <c r="C21" s="1"/>
      <c r="D21" s="1"/>
      <c r="E21" s="1"/>
      <c r="G21" s="6" t="s">
        <v>98</v>
      </c>
      <c r="H21" s="6">
        <f>AVERAGE(H18:H20)</f>
        <v>66.032146205795627</v>
      </c>
      <c r="I21" s="6">
        <f t="shared" ref="I21:K21" si="3">AVERAGE(I18:I20)</f>
        <v>2.8505979843102476</v>
      </c>
      <c r="J21" s="6">
        <f t="shared" si="3"/>
        <v>6.1665787472210749E-2</v>
      </c>
      <c r="K21" s="6">
        <f t="shared" si="3"/>
        <v>5.5200215845640725</v>
      </c>
    </row>
    <row r="22" spans="1:12" x14ac:dyDescent="0.25">
      <c r="A22" s="2"/>
      <c r="B22" s="1"/>
      <c r="C22" s="1"/>
      <c r="D22" s="1"/>
      <c r="E22" s="1"/>
      <c r="G22" s="6" t="s">
        <v>96</v>
      </c>
      <c r="H22" s="6">
        <f>STDEV(H18:H20)</f>
        <v>62.527537426417418</v>
      </c>
      <c r="I22" s="6">
        <f t="shared" ref="I22:K22" si="4">STDEV(I18:I20)</f>
        <v>2.055319261825435</v>
      </c>
      <c r="J22" s="6">
        <f t="shared" si="4"/>
        <v>0.10680827699061339</v>
      </c>
      <c r="K22" s="6">
        <f t="shared" si="4"/>
        <v>1.2746019195666711</v>
      </c>
    </row>
    <row r="23" spans="1:12" x14ac:dyDescent="0.25">
      <c r="A23" s="2"/>
      <c r="B23" s="1"/>
      <c r="C23" s="1"/>
      <c r="D23" s="1"/>
      <c r="E23" s="1"/>
      <c r="G23" s="6" t="s">
        <v>97</v>
      </c>
      <c r="H23" s="6">
        <f>H22/SQRT(3)</f>
        <v>36.100290564906501</v>
      </c>
      <c r="I23" s="6">
        <f t="shared" ref="I23:K23" si="5">I22/SQRT(3)</f>
        <v>1.1866391290855378</v>
      </c>
      <c r="J23" s="6">
        <f t="shared" si="5"/>
        <v>6.1665787472210756E-2</v>
      </c>
      <c r="K23" s="6">
        <f t="shared" si="5"/>
        <v>0.73589176137143131</v>
      </c>
    </row>
    <row r="24" spans="1:12" x14ac:dyDescent="0.25">
      <c r="A24" s="2" t="s">
        <v>50</v>
      </c>
      <c r="B24" s="1">
        <v>8688.1312099999996</v>
      </c>
      <c r="C24" s="1">
        <v>357.486221</v>
      </c>
      <c r="D24" s="1">
        <v>0</v>
      </c>
      <c r="E24" s="1">
        <v>1281.7738629999999</v>
      </c>
      <c r="H24" s="5">
        <f>(B24/L24)*100</f>
        <v>5.28437746493357</v>
      </c>
      <c r="I24" s="5">
        <f>C24/L24*100</f>
        <v>0.2174336557097947</v>
      </c>
      <c r="J24" s="5">
        <v>0</v>
      </c>
      <c r="K24" s="5">
        <f>E24/L24*100</f>
        <v>0.77961264086135373</v>
      </c>
      <c r="L24" s="7">
        <v>164411.63159999999</v>
      </c>
    </row>
    <row r="25" spans="1:12" x14ac:dyDescent="0.25">
      <c r="A25" s="2" t="s">
        <v>51</v>
      </c>
      <c r="B25" s="1">
        <v>8397.1314700000003</v>
      </c>
      <c r="C25" s="1">
        <v>524.46836199999996</v>
      </c>
      <c r="D25" s="1">
        <v>0</v>
      </c>
      <c r="E25" s="1">
        <v>131631.78140000001</v>
      </c>
      <c r="H25" s="5">
        <f>(B25/L24)*100</f>
        <v>5.1073828465065851</v>
      </c>
      <c r="I25" s="5">
        <f>C25/L24*100</f>
        <v>0.31899711528682378</v>
      </c>
      <c r="J25" s="5">
        <v>0</v>
      </c>
      <c r="K25" s="5">
        <f>E25/L24*100</f>
        <v>80.062328996435809</v>
      </c>
    </row>
    <row r="26" spans="1:12" x14ac:dyDescent="0.25">
      <c r="A26" s="2" t="s">
        <v>52</v>
      </c>
      <c r="B26" s="1">
        <v>118789.731</v>
      </c>
      <c r="C26" s="1">
        <v>3822.9647279999999</v>
      </c>
      <c r="D26" s="1">
        <v>0</v>
      </c>
      <c r="E26" s="1">
        <v>1985.3545349999999</v>
      </c>
      <c r="H26" s="5">
        <f>(B26/L24)*100</f>
        <v>72.251415452773841</v>
      </c>
      <c r="I26" s="5">
        <f>C26/L24*100</f>
        <v>2.325239820805963</v>
      </c>
      <c r="J26" s="5">
        <v>0</v>
      </c>
      <c r="K26" s="5">
        <f>E26/L24*100</f>
        <v>1.2075511420202949</v>
      </c>
    </row>
    <row r="27" spans="1:12" x14ac:dyDescent="0.25">
      <c r="A27" s="2" t="s">
        <v>53</v>
      </c>
      <c r="B27" s="1">
        <v>16685.6777</v>
      </c>
      <c r="C27" s="1">
        <v>0</v>
      </c>
      <c r="D27" s="1">
        <v>0</v>
      </c>
      <c r="E27" s="1">
        <v>9895.4743099999996</v>
      </c>
      <c r="H27" s="5">
        <f>(B27/L24)*100</f>
        <v>10.148720949740882</v>
      </c>
      <c r="I27" s="5">
        <f>C27/L24*100</f>
        <v>0</v>
      </c>
      <c r="J27" s="5">
        <v>0</v>
      </c>
      <c r="K27" s="5">
        <f>E27/L24*100</f>
        <v>6.0187191220599745</v>
      </c>
    </row>
    <row r="28" spans="1:12" x14ac:dyDescent="0.25">
      <c r="A28" s="2" t="s">
        <v>54</v>
      </c>
      <c r="B28" s="1">
        <v>8616.4559499999996</v>
      </c>
      <c r="C28" s="1">
        <v>4532.8167890000004</v>
      </c>
      <c r="D28" s="1">
        <v>0</v>
      </c>
      <c r="E28" s="1">
        <v>141242.14550000001</v>
      </c>
      <c r="H28" s="5">
        <f>(B28/L24)*100</f>
        <v>5.2407824593354375</v>
      </c>
      <c r="I28" s="5">
        <f>C28/L24*100</f>
        <v>2.7569927655897071</v>
      </c>
      <c r="J28" s="5">
        <v>0</v>
      </c>
      <c r="K28" s="5">
        <f>E28/L24*100</f>
        <v>85.90763568579537</v>
      </c>
    </row>
    <row r="29" spans="1:12" x14ac:dyDescent="0.25">
      <c r="A29" s="2"/>
      <c r="B29" s="1"/>
      <c r="C29" s="1"/>
      <c r="D29" s="1"/>
      <c r="E29" s="1"/>
      <c r="G29" s="6" t="s">
        <v>98</v>
      </c>
      <c r="H29" s="6">
        <f>AVERAGE(H24:H28)</f>
        <v>19.606535834658061</v>
      </c>
      <c r="I29" s="6">
        <f t="shared" ref="I29:K29" si="6">AVERAGE(I24:I28)</f>
        <v>1.1237326714784577</v>
      </c>
      <c r="J29" s="6">
        <f t="shared" si="6"/>
        <v>0</v>
      </c>
      <c r="K29" s="6">
        <f t="shared" si="6"/>
        <v>34.795169517434559</v>
      </c>
    </row>
    <row r="30" spans="1:12" x14ac:dyDescent="0.25">
      <c r="A30" s="2"/>
      <c r="B30" s="1"/>
      <c r="C30" s="1"/>
      <c r="D30" s="1"/>
      <c r="E30" s="1"/>
      <c r="G30" s="6" t="s">
        <v>96</v>
      </c>
      <c r="H30" s="6">
        <f>STDEV(H24:H28)</f>
        <v>29.50702518123925</v>
      </c>
      <c r="I30" s="6">
        <f t="shared" ref="I30:K30" si="7">STDEV(I24:I28)</f>
        <v>1.3079478490398435</v>
      </c>
      <c r="J30" s="6">
        <f t="shared" si="7"/>
        <v>0</v>
      </c>
      <c r="K30" s="6">
        <f t="shared" si="7"/>
        <v>44.087612319739165</v>
      </c>
    </row>
    <row r="31" spans="1:12" x14ac:dyDescent="0.25">
      <c r="A31" s="2"/>
      <c r="B31" s="1"/>
      <c r="C31" s="1"/>
      <c r="D31" s="1"/>
      <c r="E31" s="1"/>
      <c r="G31" s="6" t="s">
        <v>97</v>
      </c>
      <c r="H31" s="6">
        <f>H30/SQRT(5)</f>
        <v>13.195942823809803</v>
      </c>
      <c r="I31" s="6">
        <f t="shared" ref="I31:K31" si="8">I30/SQRT(5)</f>
        <v>0.58493206029554456</v>
      </c>
      <c r="J31" s="6">
        <f t="shared" si="8"/>
        <v>0</v>
      </c>
      <c r="K31" s="6">
        <f t="shared" si="8"/>
        <v>19.716579622518793</v>
      </c>
    </row>
    <row r="32" spans="1:12" x14ac:dyDescent="0.25">
      <c r="A32" s="2" t="s">
        <v>68</v>
      </c>
      <c r="B32" s="1">
        <v>31496.47</v>
      </c>
      <c r="C32" s="1">
        <v>3838.5658480000002</v>
      </c>
      <c r="D32" s="1">
        <v>0</v>
      </c>
      <c r="E32" s="1">
        <v>1647.1615999999999</v>
      </c>
      <c r="H32" s="5">
        <f>(B32/L32)*100</f>
        <v>14.218646654122026</v>
      </c>
      <c r="I32" s="5">
        <f>C32/L32*100</f>
        <v>1.7328675705973486</v>
      </c>
      <c r="J32" s="5">
        <v>0</v>
      </c>
      <c r="K32" s="5">
        <f>E32/L32*100</f>
        <v>0.7435883695105604</v>
      </c>
      <c r="L32" s="7">
        <v>221515.2452</v>
      </c>
    </row>
    <row r="33" spans="1:12" x14ac:dyDescent="0.25">
      <c r="A33" s="2" t="s">
        <v>69</v>
      </c>
      <c r="B33" s="1">
        <v>113542.9471</v>
      </c>
      <c r="C33" s="1">
        <v>569.21699999999998</v>
      </c>
      <c r="D33" s="1">
        <v>0</v>
      </c>
      <c r="E33" s="1">
        <v>7127.6677499999996</v>
      </c>
      <c r="H33" s="5">
        <f>(B33/L32)*100</f>
        <v>51.257396301317868</v>
      </c>
      <c r="I33" s="5">
        <f>C33/L32*100</f>
        <v>0.2569651580802349</v>
      </c>
      <c r="J33" s="5">
        <v>0</v>
      </c>
      <c r="K33" s="5">
        <f>E33/L32*100</f>
        <v>3.2176872267028958</v>
      </c>
    </row>
    <row r="34" spans="1:12" x14ac:dyDescent="0.25">
      <c r="A34" s="2" t="s">
        <v>70</v>
      </c>
      <c r="B34" s="1">
        <v>383987.38919999998</v>
      </c>
      <c r="C34" s="1">
        <v>7142.7771000000002</v>
      </c>
      <c r="D34" s="1">
        <v>4815.4284449999996</v>
      </c>
      <c r="E34" s="1">
        <v>19761.474259999999</v>
      </c>
      <c r="H34" s="5">
        <f>(B34/L32)*100</f>
        <v>173.34580690069811</v>
      </c>
      <c r="I34" s="5">
        <f>C34/L32*100</f>
        <v>3.2245081342148638</v>
      </c>
      <c r="J34" s="5">
        <f>D34/L32*100</f>
        <v>2.1738587069491682</v>
      </c>
      <c r="K34" s="5">
        <f>E34/L32*100</f>
        <v>8.9210447985906836</v>
      </c>
    </row>
    <row r="35" spans="1:12" x14ac:dyDescent="0.25">
      <c r="A35" s="2" t="s">
        <v>71</v>
      </c>
      <c r="B35" s="1">
        <v>2767.9540000000002</v>
      </c>
      <c r="C35" s="1">
        <v>7438.4662479999997</v>
      </c>
      <c r="D35" s="1">
        <v>2422.3261200000002</v>
      </c>
      <c r="E35" s="1">
        <v>18834.188600000001</v>
      </c>
      <c r="H35" s="5">
        <f>(B35/L32)*100</f>
        <v>1.2495546288477304</v>
      </c>
      <c r="I35" s="5">
        <f>C35/L32*100</f>
        <v>3.3579929188548685</v>
      </c>
      <c r="J35" s="5">
        <f>D35/L32*100</f>
        <v>1.0935256929214729</v>
      </c>
      <c r="K35" s="5">
        <f>E35/L32*100</f>
        <v>8.5024344861660115</v>
      </c>
    </row>
    <row r="36" spans="1:12" x14ac:dyDescent="0.25">
      <c r="A36" s="2" t="s">
        <v>72</v>
      </c>
      <c r="B36" s="1">
        <v>32595.689900000001</v>
      </c>
      <c r="C36" s="1">
        <v>3676.91372</v>
      </c>
      <c r="D36" s="1">
        <v>0</v>
      </c>
      <c r="E36" s="1">
        <v>16498.5232</v>
      </c>
      <c r="H36" s="5">
        <f>(B36/L32)*100</f>
        <v>14.714874306086811</v>
      </c>
      <c r="I36" s="5">
        <f>C36/L32*100</f>
        <v>1.6598919486016488</v>
      </c>
      <c r="J36" s="5">
        <v>0</v>
      </c>
      <c r="K36" s="5">
        <f>E36/L32*100</f>
        <v>7.44803057916124</v>
      </c>
    </row>
    <row r="37" spans="1:12" x14ac:dyDescent="0.25">
      <c r="A37" s="2"/>
      <c r="B37" s="1"/>
      <c r="C37" s="1"/>
      <c r="D37" s="1"/>
      <c r="E37" s="1"/>
      <c r="G37" s="6" t="s">
        <v>98</v>
      </c>
      <c r="H37" s="6">
        <f>AVERAGE(H32:H36)</f>
        <v>50.957255758214508</v>
      </c>
      <c r="I37" s="6">
        <f t="shared" ref="I37:K37" si="9">AVERAGE(I32:I36)</f>
        <v>2.046445146069793</v>
      </c>
      <c r="J37" s="6">
        <f t="shared" si="9"/>
        <v>0.65347687997412829</v>
      </c>
      <c r="K37" s="6">
        <f t="shared" si="9"/>
        <v>5.7665570920262779</v>
      </c>
    </row>
    <row r="38" spans="1:12" x14ac:dyDescent="0.25">
      <c r="A38" s="2"/>
      <c r="B38" s="1"/>
      <c r="C38" s="1"/>
      <c r="D38" s="1"/>
      <c r="E38" s="1"/>
      <c r="G38" s="6" t="s">
        <v>96</v>
      </c>
      <c r="H38" s="6">
        <f>STDEV(H32:H36)</f>
        <v>70.910398918094572</v>
      </c>
      <c r="I38" s="6">
        <f t="shared" ref="I38:K38" si="10">STDEV(I32:I36)</f>
        <v>1.2804279423362641</v>
      </c>
      <c r="J38" s="6">
        <f t="shared" si="10"/>
        <v>0.97292085438057219</v>
      </c>
      <c r="K38" s="6">
        <f t="shared" si="10"/>
        <v>3.6052088452783635</v>
      </c>
    </row>
    <row r="39" spans="1:12" x14ac:dyDescent="0.25">
      <c r="A39" s="2"/>
      <c r="B39" s="1"/>
      <c r="C39" s="1"/>
      <c r="D39" s="1"/>
      <c r="E39" s="1"/>
      <c r="G39" s="6" t="s">
        <v>97</v>
      </c>
      <c r="H39" s="6">
        <f>H38/SQRT(5)</f>
        <v>31.7120944584974</v>
      </c>
      <c r="I39" s="6">
        <f t="shared" ref="I39:K39" si="11">I38/SQRT(5)</f>
        <v>0.5726247838708135</v>
      </c>
      <c r="J39" s="6">
        <f t="shared" si="11"/>
        <v>0.43510343342442664</v>
      </c>
      <c r="K39" s="6">
        <f t="shared" si="11"/>
        <v>1.6122984102251885</v>
      </c>
    </row>
    <row r="40" spans="1:12" x14ac:dyDescent="0.25">
      <c r="A40" s="2" t="s">
        <v>45</v>
      </c>
      <c r="B40" s="1">
        <v>195889.29399999999</v>
      </c>
      <c r="C40" s="1">
        <v>2547.81855</v>
      </c>
      <c r="D40" s="1">
        <v>3579.19911</v>
      </c>
      <c r="E40" s="1">
        <v>4978.3193499999998</v>
      </c>
      <c r="H40" s="1">
        <f>(B40/L40)*100</f>
        <v>67.399226147915826</v>
      </c>
      <c r="I40" s="1">
        <f>C40/L40*100</f>
        <v>0.87662268380682917</v>
      </c>
      <c r="J40" s="1">
        <f>D40/L40*100</f>
        <v>1.2314876699862376</v>
      </c>
      <c r="K40" s="1">
        <f>E40/L40*100</f>
        <v>1.7128800908700774</v>
      </c>
      <c r="L40" s="7">
        <v>290640.27169999998</v>
      </c>
    </row>
    <row r="41" spans="1:12" x14ac:dyDescent="0.25">
      <c r="A41" s="2" t="s">
        <v>46</v>
      </c>
      <c r="B41" s="1">
        <v>27259.195660000001</v>
      </c>
      <c r="C41" s="1">
        <v>361.94922000000003</v>
      </c>
      <c r="D41" s="1">
        <v>55176.328600000001</v>
      </c>
      <c r="E41" s="1">
        <v>32938.747100000001</v>
      </c>
      <c r="H41" s="1">
        <f>(B41/L40)*100</f>
        <v>9.379015337605054</v>
      </c>
      <c r="I41" s="1">
        <f>C41/L40*100</f>
        <v>0.12453512305190982</v>
      </c>
      <c r="J41" s="1">
        <f>D41/L40*100</f>
        <v>18.984405800773963</v>
      </c>
      <c r="K41" s="1">
        <f>E41/L40*100</f>
        <v>11.333166910193198</v>
      </c>
    </row>
    <row r="42" spans="1:12" x14ac:dyDescent="0.25">
      <c r="A42" s="2" t="s">
        <v>47</v>
      </c>
      <c r="B42" s="1">
        <v>52854.634380000003</v>
      </c>
      <c r="C42" s="1">
        <v>278.42765000000003</v>
      </c>
      <c r="D42" s="1">
        <v>39161.346420000002</v>
      </c>
      <c r="E42" s="1">
        <v>2196.3267759999999</v>
      </c>
      <c r="H42" s="1">
        <f>(B42/L40)*100</f>
        <v>18.185585249712663</v>
      </c>
      <c r="I42" s="1">
        <f>C42/L40*100</f>
        <v>9.5798028391397227E-2</v>
      </c>
      <c r="J42" s="1">
        <f>D42/L40*100</f>
        <v>13.474163848987347</v>
      </c>
      <c r="K42" s="1">
        <f>E42/L40*100</f>
        <v>0.75568563267345723</v>
      </c>
    </row>
    <row r="43" spans="1:12" x14ac:dyDescent="0.25">
      <c r="A43" s="2" t="s">
        <v>48</v>
      </c>
      <c r="B43" s="1">
        <v>37876.5285</v>
      </c>
      <c r="C43" s="1">
        <v>3455.6541900000002</v>
      </c>
      <c r="D43" s="1">
        <v>73585.861250000002</v>
      </c>
      <c r="E43" s="1">
        <v>4731.4631799999997</v>
      </c>
      <c r="H43" s="1">
        <f>(B43/L40)*100</f>
        <v>13.032099192054257</v>
      </c>
      <c r="I43" s="1">
        <f>C43/L40*100</f>
        <v>1.188979823679404</v>
      </c>
      <c r="J43" s="1">
        <f>D43/L40*100</f>
        <v>25.318535803584581</v>
      </c>
      <c r="K43" s="1">
        <f>E43/L40*100</f>
        <v>1.6279447966122997</v>
      </c>
    </row>
    <row r="44" spans="1:12" x14ac:dyDescent="0.25">
      <c r="A44" s="2" t="s">
        <v>49</v>
      </c>
      <c r="B44" s="1">
        <v>155858.43160000001</v>
      </c>
      <c r="C44" s="1">
        <v>293.45119999999997</v>
      </c>
      <c r="D44" s="1">
        <v>2565.95766</v>
      </c>
      <c r="E44" s="1">
        <v>31848.316719999999</v>
      </c>
      <c r="H44" s="1">
        <f>(B44/L40)*100</f>
        <v>53.62588972559098</v>
      </c>
      <c r="I44" s="1">
        <f>C44/L40*100</f>
        <v>0.10096715031387717</v>
      </c>
      <c r="J44" s="1">
        <f>D44/L40*100</f>
        <v>0.88286377004512007</v>
      </c>
      <c r="K44" s="1">
        <f>E44/L40*100</f>
        <v>10.957984774000609</v>
      </c>
    </row>
    <row r="45" spans="1:12" x14ac:dyDescent="0.25">
      <c r="A45" s="2"/>
      <c r="B45" s="1"/>
      <c r="C45" s="1"/>
      <c r="D45" s="1"/>
      <c r="E45" s="1"/>
      <c r="G45" s="6" t="s">
        <v>98</v>
      </c>
      <c r="H45" s="2">
        <f>AVERAGE(H40:H44)</f>
        <v>32.324363130575755</v>
      </c>
      <c r="I45" s="2">
        <f t="shared" ref="I45:K45" si="12">AVERAGE(I40:I44)</f>
        <v>0.47738056184868355</v>
      </c>
      <c r="J45" s="2">
        <f t="shared" si="12"/>
        <v>11.978291378675449</v>
      </c>
      <c r="K45" s="2">
        <f t="shared" si="12"/>
        <v>5.277532440869928</v>
      </c>
    </row>
    <row r="46" spans="1:12" x14ac:dyDescent="0.25">
      <c r="A46" s="2"/>
      <c r="B46" s="1"/>
      <c r="C46" s="1"/>
      <c r="D46" s="1"/>
      <c r="E46" s="1"/>
      <c r="G46" s="6" t="s">
        <v>96</v>
      </c>
      <c r="H46" s="2">
        <f>STDEV(H40:H44)</f>
        <v>26.375113858245506</v>
      </c>
      <c r="I46" s="2">
        <f t="shared" ref="I46:K46" si="13">STDEV(I40:I44)</f>
        <v>0.51902793067577513</v>
      </c>
      <c r="J46" s="2">
        <f t="shared" si="13"/>
        <v>10.815355967682541</v>
      </c>
      <c r="K46" s="2">
        <f t="shared" si="13"/>
        <v>5.3714891427168476</v>
      </c>
    </row>
    <row r="47" spans="1:12" x14ac:dyDescent="0.25">
      <c r="A47" s="2"/>
      <c r="B47" s="1"/>
      <c r="C47" s="1"/>
      <c r="D47" s="1"/>
      <c r="E47" s="1"/>
      <c r="G47" s="6" t="s">
        <v>97</v>
      </c>
      <c r="H47" s="2">
        <f>H46/SQRT(5)</f>
        <v>11.79530950026674</v>
      </c>
      <c r="I47" s="2">
        <f t="shared" ref="I47:K47" si="14">I46/SQRT(5)</f>
        <v>0.23211634704241629</v>
      </c>
      <c r="J47" s="2">
        <f t="shared" si="14"/>
        <v>4.8367742289192357</v>
      </c>
      <c r="K47" s="2">
        <f t="shared" si="14"/>
        <v>2.402202972703388</v>
      </c>
    </row>
    <row r="48" spans="1:12" x14ac:dyDescent="0.25">
      <c r="A48" s="2" t="s">
        <v>58</v>
      </c>
      <c r="B48" s="1">
        <v>0</v>
      </c>
      <c r="C48" s="1">
        <v>314.7131</v>
      </c>
      <c r="D48" s="1">
        <v>7138.4166619999996</v>
      </c>
      <c r="E48" s="1">
        <v>2268.5342000000001</v>
      </c>
      <c r="H48" s="5">
        <v>0</v>
      </c>
      <c r="I48" s="5">
        <f>C48/L48*100</f>
        <v>0.71458191365947943</v>
      </c>
      <c r="J48" s="5">
        <f>D48/L48*100</f>
        <v>16.20836069051677</v>
      </c>
      <c r="K48" s="5">
        <f>E48/L48*100</f>
        <v>5.150893019191054</v>
      </c>
      <c r="L48" s="7">
        <v>44041.570879999999</v>
      </c>
    </row>
    <row r="49" spans="1:12" x14ac:dyDescent="0.25">
      <c r="A49" s="2" t="s">
        <v>59</v>
      </c>
      <c r="B49" s="1">
        <v>0</v>
      </c>
      <c r="C49" s="1">
        <v>2571.7162659999999</v>
      </c>
      <c r="D49" s="1">
        <v>6843.7672199999997</v>
      </c>
      <c r="E49" s="1">
        <v>758.36913000000004</v>
      </c>
      <c r="H49" s="5">
        <v>0</v>
      </c>
      <c r="I49" s="5">
        <f>C49/L48*100</f>
        <v>5.8392927741091505</v>
      </c>
      <c r="J49" s="5">
        <f>D49/L48*100</f>
        <v>15.539334958435525</v>
      </c>
      <c r="K49" s="5">
        <f>E49/L48*100</f>
        <v>1.7219393287908082</v>
      </c>
    </row>
    <row r="50" spans="1:12" x14ac:dyDescent="0.25">
      <c r="A50" s="2" t="s">
        <v>60</v>
      </c>
      <c r="B50" s="1">
        <v>0</v>
      </c>
      <c r="C50" s="1">
        <v>1919.8669</v>
      </c>
      <c r="D50" s="1">
        <v>9784.6478299999999</v>
      </c>
      <c r="E50" s="1">
        <v>17163.93535</v>
      </c>
      <c r="H50" s="5">
        <v>0</v>
      </c>
      <c r="I50" s="5">
        <f>C50/L48*100</f>
        <v>4.3592153087160721</v>
      </c>
      <c r="J50" s="5">
        <f>D50/L48*100</f>
        <v>22.216845663067318</v>
      </c>
      <c r="K50" s="5">
        <f>E50/L48*100</f>
        <v>38.972123398519429</v>
      </c>
    </row>
    <row r="51" spans="1:12" x14ac:dyDescent="0.25">
      <c r="A51" s="2" t="s">
        <v>61</v>
      </c>
      <c r="B51" s="1">
        <v>0</v>
      </c>
      <c r="C51" s="1">
        <v>2412.7827109999998</v>
      </c>
      <c r="D51" s="1">
        <v>571.15852700000005</v>
      </c>
      <c r="E51" s="1">
        <v>0</v>
      </c>
      <c r="H51" s="5">
        <v>0</v>
      </c>
      <c r="I51" s="5">
        <f>C51/L48*100</f>
        <v>5.4784210980441754</v>
      </c>
      <c r="J51" s="5">
        <f>D51/L48*100</f>
        <v>1.2968622952987638</v>
      </c>
      <c r="K51" s="5">
        <v>0</v>
      </c>
    </row>
    <row r="52" spans="1:12" x14ac:dyDescent="0.25">
      <c r="A52" s="2" t="s">
        <v>62</v>
      </c>
      <c r="B52" s="1">
        <v>0</v>
      </c>
      <c r="C52" s="1">
        <v>3453.4119099999998</v>
      </c>
      <c r="D52" s="1">
        <v>5651.2139809999999</v>
      </c>
      <c r="E52" s="1">
        <v>1917.6184699999999</v>
      </c>
      <c r="H52" s="5">
        <v>0</v>
      </c>
      <c r="I52" s="5">
        <f>C52/L48*100</f>
        <v>7.8412550710543591</v>
      </c>
      <c r="J52" s="5">
        <f>D52/L48*100</f>
        <v>12.831544988251792</v>
      </c>
      <c r="K52" s="5">
        <f>E52/L48*100</f>
        <v>4.3541100639323966</v>
      </c>
    </row>
    <row r="53" spans="1:12" x14ac:dyDescent="0.25">
      <c r="A53" s="2"/>
      <c r="B53" s="1"/>
      <c r="C53" s="1"/>
      <c r="D53" s="1"/>
      <c r="E53" s="1"/>
      <c r="G53" s="6" t="s">
        <v>98</v>
      </c>
      <c r="H53" s="6">
        <f>AVERAGE(H48:H52)</f>
        <v>0</v>
      </c>
      <c r="I53" s="6">
        <f t="shared" ref="I53:K53" si="15">AVERAGE(I48:I52)</f>
        <v>4.846553233116647</v>
      </c>
      <c r="J53" s="6">
        <f t="shared" si="15"/>
        <v>13.618589719114032</v>
      </c>
      <c r="K53" s="6">
        <f t="shared" si="15"/>
        <v>10.039813162086737</v>
      </c>
    </row>
    <row r="54" spans="1:12" x14ac:dyDescent="0.25">
      <c r="A54" s="2"/>
      <c r="B54" s="1"/>
      <c r="C54" s="1"/>
      <c r="D54" s="1"/>
      <c r="E54" s="1"/>
      <c r="G54" s="6" t="s">
        <v>96</v>
      </c>
      <c r="H54" s="6">
        <f>STDEV(H48:H52)</f>
        <v>0</v>
      </c>
      <c r="I54" s="6">
        <f t="shared" ref="I54:K54" si="16">STDEV(I48:I52)</f>
        <v>2.6298152563678903</v>
      </c>
      <c r="J54" s="6">
        <f t="shared" si="16"/>
        <v>7.693675768961219</v>
      </c>
      <c r="K54" s="6">
        <f t="shared" si="16"/>
        <v>16.304080846044343</v>
      </c>
    </row>
    <row r="55" spans="1:12" x14ac:dyDescent="0.25">
      <c r="A55" s="2"/>
      <c r="B55" s="1"/>
      <c r="C55" s="1"/>
      <c r="D55" s="1"/>
      <c r="E55" s="1"/>
      <c r="G55" s="6" t="s">
        <v>97</v>
      </c>
      <c r="H55" s="6">
        <f>H54/SQRT(5)</f>
        <v>0</v>
      </c>
      <c r="I55" s="6">
        <f t="shared" ref="I55:K55" si="17">I54/SQRT(5)</f>
        <v>1.1760891363009278</v>
      </c>
      <c r="J55" s="6">
        <f t="shared" si="17"/>
        <v>3.4407164032480502</v>
      </c>
      <c r="K55" s="6">
        <f t="shared" si="17"/>
        <v>7.2914066164814866</v>
      </c>
    </row>
    <row r="56" spans="1:12" x14ac:dyDescent="0.25">
      <c r="A56" s="2" t="s">
        <v>63</v>
      </c>
      <c r="B56" s="1">
        <v>174.62538000000001</v>
      </c>
      <c r="C56" s="1">
        <v>4896.8969239999997</v>
      </c>
      <c r="D56" s="1">
        <v>0</v>
      </c>
      <c r="E56" s="1">
        <v>41438.672500000001</v>
      </c>
      <c r="H56" s="5">
        <f>(B56/L56)*100</f>
        <v>3.4844999709703124E-2</v>
      </c>
      <c r="I56" s="5">
        <f>C56/L56*100</f>
        <v>0.97713386161407989</v>
      </c>
      <c r="J56" s="5">
        <v>0</v>
      </c>
      <c r="K56" s="5">
        <f>E56/L56*100</f>
        <v>8.2687323642931112</v>
      </c>
      <c r="L56" s="7">
        <v>501149.0356</v>
      </c>
    </row>
    <row r="57" spans="1:12" x14ac:dyDescent="0.25">
      <c r="A57" s="2" t="s">
        <v>64</v>
      </c>
      <c r="B57" s="1">
        <v>0</v>
      </c>
      <c r="C57" s="1">
        <v>3773.8262110000001</v>
      </c>
      <c r="D57" s="1">
        <v>0</v>
      </c>
      <c r="E57" s="1">
        <v>0</v>
      </c>
      <c r="H57" s="5">
        <f>(B57/L56)*100</f>
        <v>0</v>
      </c>
      <c r="I57" s="5">
        <f>C57/L56*100</f>
        <v>0.75303471480929651</v>
      </c>
      <c r="J57" s="5">
        <v>0</v>
      </c>
      <c r="K57" s="5">
        <v>0</v>
      </c>
    </row>
    <row r="58" spans="1:12" x14ac:dyDescent="0.25">
      <c r="A58" s="2" t="s">
        <v>65</v>
      </c>
      <c r="B58" s="1">
        <v>0</v>
      </c>
      <c r="C58" s="1">
        <v>5412.8898099999997</v>
      </c>
      <c r="D58" s="1">
        <v>0</v>
      </c>
      <c r="E58" s="1">
        <v>1112.695864</v>
      </c>
      <c r="H58" s="5">
        <f>(B58/L56)*100</f>
        <v>0</v>
      </c>
      <c r="I58" s="5">
        <f>C58/L56*100</f>
        <v>1.0800958248915764</v>
      </c>
      <c r="J58" s="5">
        <v>0</v>
      </c>
      <c r="K58" s="5">
        <f>E58/L56*100</f>
        <v>0.22202893450005873</v>
      </c>
    </row>
    <row r="59" spans="1:12" x14ac:dyDescent="0.25">
      <c r="A59" s="2" t="s">
        <v>66</v>
      </c>
      <c r="B59" s="1">
        <v>0</v>
      </c>
      <c r="C59" s="1">
        <v>463.37747999999999</v>
      </c>
      <c r="D59" s="1">
        <v>0</v>
      </c>
      <c r="E59" s="1">
        <v>0</v>
      </c>
      <c r="H59" s="5">
        <f>(B59/L56)*100</f>
        <v>0</v>
      </c>
      <c r="I59" s="5">
        <f>C59/L56*100</f>
        <v>9.2463009420984302E-2</v>
      </c>
      <c r="J59" s="5">
        <v>0</v>
      </c>
      <c r="K59" s="5">
        <v>0</v>
      </c>
    </row>
    <row r="60" spans="1:12" x14ac:dyDescent="0.25">
      <c r="A60" s="2" t="s">
        <v>67</v>
      </c>
      <c r="B60" s="1">
        <v>0</v>
      </c>
      <c r="C60" s="1">
        <v>662.23563100000001</v>
      </c>
      <c r="D60" s="1">
        <v>0</v>
      </c>
      <c r="E60" s="1">
        <v>33142.815929999997</v>
      </c>
      <c r="H60" s="5">
        <f>(B60/L56)*100</f>
        <v>0</v>
      </c>
      <c r="I60" s="5">
        <f>C60/L56*100</f>
        <v>0.13214345114066503</v>
      </c>
      <c r="J60" s="5">
        <v>0</v>
      </c>
      <c r="K60" s="5">
        <f>E60/L56*100</f>
        <v>6.6133652018944433</v>
      </c>
    </row>
    <row r="61" spans="1:12" x14ac:dyDescent="0.25">
      <c r="A61" s="2"/>
      <c r="B61" s="1"/>
      <c r="C61" s="1"/>
      <c r="D61" s="1"/>
      <c r="E61" s="1"/>
      <c r="G61" s="6" t="s">
        <v>98</v>
      </c>
      <c r="H61" s="6">
        <f>AVERAGE(H56:H60)</f>
        <v>6.9689999419406245E-3</v>
      </c>
      <c r="I61" s="6">
        <f t="shared" ref="I61:K61" si="18">AVERAGE(I56:I60)</f>
        <v>0.60697417237532048</v>
      </c>
      <c r="J61" s="6">
        <f t="shared" si="18"/>
        <v>0</v>
      </c>
      <c r="K61" s="6">
        <f t="shared" si="18"/>
        <v>3.0208253001375227</v>
      </c>
    </row>
    <row r="62" spans="1:12" x14ac:dyDescent="0.25">
      <c r="A62" s="2"/>
      <c r="B62" s="1"/>
      <c r="C62" s="1"/>
      <c r="D62" s="1"/>
      <c r="E62" s="1"/>
      <c r="G62" s="6" t="s">
        <v>96</v>
      </c>
      <c r="H62" s="6">
        <f>STDEV(H56:H60)</f>
        <v>1.5583157605371325E-2</v>
      </c>
      <c r="I62" s="6">
        <f t="shared" ref="I62:K62" si="19">STDEV(I56:I60)</f>
        <v>0.46700693953784073</v>
      </c>
      <c r="J62" s="6">
        <f t="shared" si="19"/>
        <v>0</v>
      </c>
      <c r="K62" s="6">
        <f t="shared" si="19"/>
        <v>4.0783239076836804</v>
      </c>
    </row>
    <row r="63" spans="1:12" x14ac:dyDescent="0.25">
      <c r="A63" s="2"/>
      <c r="B63" s="1"/>
      <c r="C63" s="1"/>
      <c r="D63" s="1"/>
      <c r="E63" s="1"/>
      <c r="G63" s="6" t="s">
        <v>97</v>
      </c>
      <c r="H63" s="6">
        <f>H62/SQRT(5)</f>
        <v>6.9689999419406245E-3</v>
      </c>
      <c r="I63" s="6">
        <f t="shared" ref="I63:K63" si="20">I62/SQRT(5)</f>
        <v>0.2088518525541492</v>
      </c>
      <c r="J63" s="6">
        <f t="shared" si="20"/>
        <v>0</v>
      </c>
      <c r="K63" s="6">
        <f t="shared" si="20"/>
        <v>1.8238818983686571</v>
      </c>
    </row>
    <row r="64" spans="1:12" x14ac:dyDescent="0.25">
      <c r="A64" s="2" t="s">
        <v>83</v>
      </c>
      <c r="B64" s="1">
        <v>4239.5821999999998</v>
      </c>
      <c r="C64" s="1">
        <v>4672.4151709999996</v>
      </c>
      <c r="D64" s="1">
        <v>29131.3164</v>
      </c>
      <c r="E64" s="1">
        <v>96731.89486</v>
      </c>
      <c r="H64" s="5">
        <f>(B64/L64)*100</f>
        <v>2.0929580384538764</v>
      </c>
      <c r="I64" s="5">
        <f>C64/L64*100</f>
        <v>2.3066350479389914</v>
      </c>
      <c r="J64" s="5">
        <f>D64/L64*100</f>
        <v>14.381280973894844</v>
      </c>
      <c r="K64" s="5">
        <f>E64/L64*100</f>
        <v>47.753714250926009</v>
      </c>
      <c r="L64" s="7">
        <v>202564.128</v>
      </c>
    </row>
    <row r="65" spans="1:12" x14ac:dyDescent="0.25">
      <c r="A65" s="2" t="s">
        <v>84</v>
      </c>
      <c r="B65" s="1">
        <v>72842.18879</v>
      </c>
      <c r="C65" s="1">
        <v>3598.7545709999999</v>
      </c>
      <c r="D65" s="1">
        <v>327.97326500000003</v>
      </c>
      <c r="E65" s="1">
        <v>115718.6569</v>
      </c>
      <c r="H65" s="5">
        <f>(B65/L64)*100</f>
        <v>35.960063368179384</v>
      </c>
      <c r="I65" s="5">
        <f>C65/L64*100</f>
        <v>1.7766001347484388</v>
      </c>
      <c r="J65" s="5">
        <f>D65/L64*100</f>
        <v>0.16191083201069048</v>
      </c>
      <c r="K65" s="5">
        <f>E65/L64*100</f>
        <v>57.126924713935537</v>
      </c>
    </row>
    <row r="66" spans="1:12" x14ac:dyDescent="0.25">
      <c r="A66" s="2" t="s">
        <v>85</v>
      </c>
      <c r="B66" s="1">
        <v>12738.59728</v>
      </c>
      <c r="C66" s="1">
        <v>3583.7558100000001</v>
      </c>
      <c r="D66" s="1">
        <v>0</v>
      </c>
      <c r="E66" s="1">
        <v>6813.4872999999998</v>
      </c>
      <c r="H66" s="5">
        <f>(B66/L64)*100</f>
        <v>6.2886738169158951</v>
      </c>
      <c r="I66" s="5">
        <f>C66/L64*100</f>
        <v>1.7691956840453014</v>
      </c>
      <c r="J66" s="5">
        <v>0</v>
      </c>
      <c r="K66" s="5">
        <f>E66/L64*100</f>
        <v>3.3636198902897556</v>
      </c>
    </row>
    <row r="67" spans="1:12" x14ac:dyDescent="0.25">
      <c r="A67" s="2" t="s">
        <v>86</v>
      </c>
      <c r="B67" s="1">
        <v>1158.5941</v>
      </c>
      <c r="C67" s="1">
        <v>537.15452300000004</v>
      </c>
      <c r="D67" s="1">
        <v>5327.6539149999999</v>
      </c>
      <c r="E67" s="1">
        <v>17169.918300000001</v>
      </c>
      <c r="H67" s="5">
        <f>(B67/L64)*100</f>
        <v>0.57196410412805176</v>
      </c>
      <c r="I67" s="5">
        <f>C67/L64*100</f>
        <v>0.26517751603087397</v>
      </c>
      <c r="J67" s="5">
        <f>D67/L64*100</f>
        <v>2.6301072986624758</v>
      </c>
      <c r="K67" s="5">
        <f>E67/L64*100</f>
        <v>8.4762877166484305</v>
      </c>
    </row>
    <row r="68" spans="1:12" x14ac:dyDescent="0.25">
      <c r="A68" s="2" t="s">
        <v>87</v>
      </c>
      <c r="B68" s="1">
        <v>67293.241370000003</v>
      </c>
      <c r="C68" s="1">
        <v>7243.9913230000002</v>
      </c>
      <c r="D68" s="1">
        <v>1698.66797</v>
      </c>
      <c r="E68" s="1">
        <v>36889.947</v>
      </c>
      <c r="H68" s="5">
        <f>(B68/L64)*100</f>
        <v>33.220709922538703</v>
      </c>
      <c r="I68" s="5">
        <f>C68/L64*100</f>
        <v>3.5761471660964572</v>
      </c>
      <c r="J68" s="5">
        <f>D68/L64*100</f>
        <v>0.83858281659820832</v>
      </c>
      <c r="K68" s="5">
        <f>E68/L64*100</f>
        <v>18.211490535974857</v>
      </c>
    </row>
    <row r="69" spans="1:12" x14ac:dyDescent="0.25">
      <c r="A69" s="2"/>
      <c r="B69" s="1"/>
      <c r="C69" s="1"/>
      <c r="D69" s="1"/>
      <c r="E69" s="1"/>
      <c r="G69" s="6" t="s">
        <v>98</v>
      </c>
      <c r="H69" s="6">
        <f>AVERAGE(H64:H68)</f>
        <v>15.626873850043182</v>
      </c>
      <c r="I69" s="6">
        <f t="shared" ref="I69:K69" si="21">AVERAGE(I64:I68)</f>
        <v>1.9387511097720123</v>
      </c>
      <c r="J69" s="6">
        <f t="shared" si="21"/>
        <v>3.6023763842332435</v>
      </c>
      <c r="K69" s="6">
        <f t="shared" si="21"/>
        <v>26.986407421554919</v>
      </c>
    </row>
    <row r="70" spans="1:12" x14ac:dyDescent="0.25">
      <c r="A70" s="2"/>
      <c r="B70" s="1"/>
      <c r="C70" s="1"/>
      <c r="D70" s="1"/>
      <c r="E70" s="1"/>
      <c r="G70" s="6" t="s">
        <v>96</v>
      </c>
      <c r="H70" s="6">
        <f>STDEV(H64:H68)</f>
        <v>17.464255124666956</v>
      </c>
      <c r="I70" s="6">
        <f t="shared" ref="I70:K70" si="22">STDEV(I64:I68)</f>
        <v>1.1908290171126779</v>
      </c>
      <c r="J70" s="6">
        <f t="shared" si="22"/>
        <v>6.1151975651240562</v>
      </c>
      <c r="K70" s="6">
        <f t="shared" si="22"/>
        <v>24.069646882451565</v>
      </c>
    </row>
    <row r="71" spans="1:12" x14ac:dyDescent="0.25">
      <c r="A71" s="2"/>
      <c r="B71" s="1"/>
      <c r="C71" s="1"/>
      <c r="D71" s="1"/>
      <c r="E71" s="1"/>
      <c r="G71" s="6" t="s">
        <v>97</v>
      </c>
      <c r="H71" s="6">
        <f>H70/SQRT(5)</f>
        <v>7.8102523270308746</v>
      </c>
      <c r="I71" s="6">
        <f t="shared" ref="I71:K71" si="23">I70/SQRT(5)</f>
        <v>0.53255492636864155</v>
      </c>
      <c r="J71" s="6">
        <f t="shared" si="23"/>
        <v>2.7347994902917172</v>
      </c>
      <c r="K71" s="6">
        <f t="shared" si="23"/>
        <v>10.764273324715518</v>
      </c>
    </row>
    <row r="72" spans="1:12" x14ac:dyDescent="0.25">
      <c r="A72" s="2" t="s">
        <v>73</v>
      </c>
      <c r="B72" s="1">
        <v>0</v>
      </c>
      <c r="C72" s="1">
        <v>4324.4398499999998</v>
      </c>
      <c r="D72" s="1">
        <v>0</v>
      </c>
      <c r="E72" s="1">
        <v>0</v>
      </c>
      <c r="H72" s="5">
        <f>B72/L72*100</f>
        <v>0</v>
      </c>
      <c r="I72" s="5">
        <f>C72/L72*100</f>
        <v>4.8741933397071504</v>
      </c>
      <c r="J72" s="5">
        <v>0</v>
      </c>
      <c r="K72" s="5">
        <v>0</v>
      </c>
      <c r="L72" s="7">
        <v>88721.139039999995</v>
      </c>
    </row>
    <row r="73" spans="1:12" x14ac:dyDescent="0.25">
      <c r="A73" s="2" t="s">
        <v>74</v>
      </c>
      <c r="B73" s="1">
        <v>39784.178899999999</v>
      </c>
      <c r="C73" s="1">
        <v>419.69352300000003</v>
      </c>
      <c r="D73" s="1">
        <v>975.52344000000005</v>
      </c>
      <c r="E73" s="1">
        <v>4264.3611000000001</v>
      </c>
      <c r="H73" s="5">
        <f>(B73/L72)*100</f>
        <v>44.84182611999973</v>
      </c>
      <c r="I73" s="5">
        <f>C73/L72*100</f>
        <v>0.47304794273524919</v>
      </c>
      <c r="J73" s="5">
        <f>D73/L72*100</f>
        <v>1.0995389042065662</v>
      </c>
      <c r="K73" s="5">
        <f>E73/L72*100</f>
        <v>4.8064769525528854</v>
      </c>
    </row>
    <row r="74" spans="1:12" x14ac:dyDescent="0.25">
      <c r="A74" s="2" t="s">
        <v>75</v>
      </c>
      <c r="B74" s="1">
        <v>0</v>
      </c>
      <c r="C74" s="1">
        <v>2534.3868499999999</v>
      </c>
      <c r="D74" s="1">
        <v>0</v>
      </c>
      <c r="E74" s="1">
        <v>0</v>
      </c>
      <c r="H74" s="5">
        <v>0</v>
      </c>
      <c r="I74" s="5">
        <f>C74/L72*100</f>
        <v>2.8565760960951705</v>
      </c>
      <c r="J74" s="5">
        <v>0</v>
      </c>
      <c r="K74" s="5">
        <v>0</v>
      </c>
    </row>
    <row r="75" spans="1:12" x14ac:dyDescent="0.25">
      <c r="A75" s="2" t="s">
        <v>76</v>
      </c>
      <c r="B75" s="1">
        <v>0</v>
      </c>
      <c r="C75" s="1">
        <v>3351.9755639999998</v>
      </c>
      <c r="D75" s="1">
        <v>0</v>
      </c>
      <c r="E75" s="1">
        <v>0</v>
      </c>
      <c r="H75" s="5">
        <v>0</v>
      </c>
      <c r="I75" s="5">
        <f>C75/L72*100</f>
        <v>3.778102490871718</v>
      </c>
      <c r="J75" s="5">
        <v>0</v>
      </c>
      <c r="K75" s="5">
        <v>0</v>
      </c>
    </row>
    <row r="76" spans="1:12" x14ac:dyDescent="0.25">
      <c r="A76" s="2" t="s">
        <v>77</v>
      </c>
      <c r="B76" s="1">
        <v>0</v>
      </c>
      <c r="C76" s="1">
        <v>472.85651300000001</v>
      </c>
      <c r="D76" s="1">
        <v>0</v>
      </c>
      <c r="E76" s="1">
        <v>0</v>
      </c>
      <c r="H76" s="5">
        <v>0</v>
      </c>
      <c r="I76" s="5">
        <f>C76/L72*100</f>
        <v>0.5329693893884887</v>
      </c>
      <c r="J76" s="5">
        <v>0</v>
      </c>
      <c r="K76" s="5">
        <v>0</v>
      </c>
    </row>
    <row r="77" spans="1:12" x14ac:dyDescent="0.25">
      <c r="A77" s="2"/>
      <c r="B77" s="1"/>
      <c r="C77" s="1"/>
      <c r="D77" s="1"/>
      <c r="E77" s="1"/>
      <c r="G77" s="6" t="s">
        <v>98</v>
      </c>
      <c r="H77" s="6">
        <f>AVERAGE(H72:H76)</f>
        <v>8.9683652239999461</v>
      </c>
      <c r="I77" s="6">
        <f t="shared" ref="I77:K77" si="24">AVERAGE(I72:I76)</f>
        <v>2.5029778517595558</v>
      </c>
      <c r="J77" s="6">
        <f t="shared" si="24"/>
        <v>0.21990778084131324</v>
      </c>
      <c r="K77" s="6">
        <f t="shared" si="24"/>
        <v>0.96129539051057711</v>
      </c>
    </row>
    <row r="78" spans="1:12" x14ac:dyDescent="0.25">
      <c r="A78" s="2"/>
      <c r="B78" s="1"/>
      <c r="C78" s="1"/>
      <c r="D78" s="1"/>
      <c r="E78" s="1"/>
      <c r="G78" s="6" t="s">
        <v>96</v>
      </c>
      <c r="H78" s="6">
        <f>STDEV(H72:H76)</f>
        <v>20.053874287909007</v>
      </c>
      <c r="I78" s="6">
        <f t="shared" ref="I78:K78" si="25">STDEV(I72:I76)</f>
        <v>1.960560266308826</v>
      </c>
      <c r="J78" s="6">
        <f t="shared" si="25"/>
        <v>0.49172874674230227</v>
      </c>
      <c r="K78" s="6">
        <f t="shared" si="25"/>
        <v>2.1495218396388567</v>
      </c>
    </row>
    <row r="79" spans="1:12" x14ac:dyDescent="0.25">
      <c r="A79" s="2"/>
      <c r="B79" s="1"/>
      <c r="C79" s="1"/>
      <c r="D79" s="1"/>
      <c r="E79" s="1"/>
      <c r="G79" s="6" t="s">
        <v>97</v>
      </c>
      <c r="H79" s="6">
        <f>H78/SQRT(5)</f>
        <v>8.9683652239999461</v>
      </c>
      <c r="I79" s="6">
        <f t="shared" ref="I79:K79" si="26">I78/SQRT(5)</f>
        <v>0.87678920589032505</v>
      </c>
      <c r="J79" s="6">
        <f t="shared" si="26"/>
        <v>0.21990778084131321</v>
      </c>
      <c r="K79" s="6">
        <f t="shared" si="26"/>
        <v>0.96129539051057711</v>
      </c>
    </row>
    <row r="80" spans="1:12" x14ac:dyDescent="0.25">
      <c r="A80" s="2" t="s">
        <v>78</v>
      </c>
      <c r="B80" s="1">
        <v>23513.121999999999</v>
      </c>
      <c r="C80" s="1">
        <v>4269.68876</v>
      </c>
      <c r="D80" s="1">
        <v>4438.7978519999997</v>
      </c>
      <c r="E80" s="1">
        <v>77213.645189999996</v>
      </c>
      <c r="H80" s="5">
        <f>(B80/L80)*100</f>
        <v>12.148307715803517</v>
      </c>
      <c r="I80" s="5">
        <f>C80/L80*100</f>
        <v>2.2059806820713792</v>
      </c>
      <c r="J80" s="5">
        <f>D80/L80*100</f>
        <v>2.2933527157450073</v>
      </c>
      <c r="K80" s="5">
        <f>E80/L80*100</f>
        <v>39.893261372394193</v>
      </c>
      <c r="L80" s="7">
        <v>193550.5961</v>
      </c>
    </row>
    <row r="81" spans="1:12" x14ac:dyDescent="0.25">
      <c r="A81" s="2" t="s">
        <v>79</v>
      </c>
      <c r="B81" s="1">
        <v>0</v>
      </c>
      <c r="C81" s="1">
        <v>3287.8132380000002</v>
      </c>
      <c r="D81" s="1">
        <v>0</v>
      </c>
      <c r="E81" s="1">
        <v>6228.4455200000002</v>
      </c>
      <c r="H81" s="5">
        <v>0</v>
      </c>
      <c r="I81" s="5">
        <f>C81/L80*100</f>
        <v>1.6986841189067257</v>
      </c>
      <c r="J81" s="5">
        <v>0</v>
      </c>
      <c r="K81" s="5">
        <f>E81/L80*100</f>
        <v>3.2179934577840346</v>
      </c>
    </row>
    <row r="82" spans="1:12" x14ac:dyDescent="0.25">
      <c r="A82" s="2" t="s">
        <v>80</v>
      </c>
      <c r="B82" s="1">
        <v>272.67739999999998</v>
      </c>
      <c r="C82" s="1">
        <v>336.19130000000001</v>
      </c>
      <c r="D82" s="1">
        <v>0</v>
      </c>
      <c r="E82" s="1">
        <v>655.22619999999995</v>
      </c>
      <c r="H82" s="5">
        <f>(B82/L80)*100</f>
        <v>0.14088171542448688</v>
      </c>
      <c r="I82" s="5">
        <f>C82/L80*100</f>
        <v>0.17369685589927253</v>
      </c>
      <c r="J82" s="5">
        <v>0</v>
      </c>
      <c r="K82" s="5">
        <f>E82/L80*100</f>
        <v>0.33852967296544528</v>
      </c>
    </row>
    <row r="83" spans="1:12" x14ac:dyDescent="0.25">
      <c r="A83" s="2" t="s">
        <v>81</v>
      </c>
      <c r="B83" s="1">
        <v>245253.55799999999</v>
      </c>
      <c r="C83" s="1">
        <v>487.128556</v>
      </c>
      <c r="D83" s="1">
        <v>3573.8632200000002</v>
      </c>
      <c r="E83" s="1">
        <v>8162.34494</v>
      </c>
      <c r="H83" s="5">
        <f>(B83/L80)*100</f>
        <v>126.71289210253174</v>
      </c>
      <c r="I83" s="5">
        <f>C83/L80*100</f>
        <v>0.25168021479423386</v>
      </c>
      <c r="J83" s="5">
        <f>D83/L80*100</f>
        <v>1.8464749228431852</v>
      </c>
      <c r="K83" s="5">
        <f>E83/L80*100</f>
        <v>4.2171634210740621</v>
      </c>
    </row>
    <row r="84" spans="1:12" x14ac:dyDescent="0.25">
      <c r="A84" s="2" t="s">
        <v>82</v>
      </c>
      <c r="B84" s="1">
        <v>0</v>
      </c>
      <c r="C84" s="1">
        <v>3343.1552299999998</v>
      </c>
      <c r="D84" s="1">
        <v>0</v>
      </c>
      <c r="E84" s="1">
        <v>7249.4294890000001</v>
      </c>
      <c r="H84" s="5">
        <v>0</v>
      </c>
      <c r="I84" s="5">
        <f>C84/L80*100</f>
        <v>1.7272771551024948</v>
      </c>
      <c r="J84" s="5">
        <v>0</v>
      </c>
      <c r="K84" s="5">
        <f>E84/L80*100</f>
        <v>3.7454958212861844</v>
      </c>
    </row>
    <row r="85" spans="1:12" x14ac:dyDescent="0.25">
      <c r="A85" s="2"/>
      <c r="B85" s="1"/>
      <c r="C85" s="1"/>
      <c r="D85" s="1"/>
      <c r="E85" s="1"/>
      <c r="G85" s="6" t="s">
        <v>98</v>
      </c>
      <c r="H85" s="2">
        <f>AVERAGE(H80:H84)</f>
        <v>27.800416306751949</v>
      </c>
      <c r="I85" s="2">
        <f t="shared" ref="I85:K85" si="27">AVERAGE(I80:I84)</f>
        <v>1.2114638053548212</v>
      </c>
      <c r="J85" s="2">
        <f t="shared" si="27"/>
        <v>0.82796552771763854</v>
      </c>
      <c r="K85" s="2">
        <f t="shared" si="27"/>
        <v>10.282488749100782</v>
      </c>
    </row>
    <row r="86" spans="1:12" x14ac:dyDescent="0.25">
      <c r="A86" s="2"/>
      <c r="B86" s="1"/>
      <c r="C86" s="1"/>
      <c r="D86" s="1"/>
      <c r="E86" s="1"/>
      <c r="G86" s="6" t="s">
        <v>96</v>
      </c>
      <c r="H86" s="2">
        <f>STDEV(H80:H84)</f>
        <v>55.541521672663606</v>
      </c>
      <c r="I86" s="2">
        <f t="shared" ref="I86:K86" si="28">STDEV(I80:I84)</f>
        <v>0.93416482029153158</v>
      </c>
      <c r="J86" s="2">
        <f t="shared" si="28"/>
        <v>1.1446944727808386</v>
      </c>
      <c r="K86" s="2">
        <f t="shared" si="28"/>
        <v>16.621580242642196</v>
      </c>
    </row>
    <row r="87" spans="1:12" x14ac:dyDescent="0.25">
      <c r="A87" s="2"/>
      <c r="B87" s="1"/>
      <c r="C87" s="1"/>
      <c r="D87" s="1"/>
      <c r="E87" s="1"/>
      <c r="G87" s="6" t="s">
        <v>97</v>
      </c>
      <c r="H87" s="2">
        <f>H86/SQRT(5)</f>
        <v>24.838923606770727</v>
      </c>
      <c r="I87" s="2">
        <f t="shared" ref="I87:K87" si="29">I86/SQRT(5)</f>
        <v>0.4177712080721479</v>
      </c>
      <c r="J87" s="2">
        <f t="shared" si="29"/>
        <v>0.51192293092124752</v>
      </c>
      <c r="K87" s="2">
        <f t="shared" si="29"/>
        <v>7.4333966632030792</v>
      </c>
    </row>
    <row r="88" spans="1:12" x14ac:dyDescent="0.25">
      <c r="A88" s="2" t="s">
        <v>88</v>
      </c>
      <c r="B88" s="1">
        <v>63545.827770000004</v>
      </c>
      <c r="C88" s="1">
        <v>1136.91713</v>
      </c>
      <c r="D88" s="1">
        <v>11314.3174</v>
      </c>
      <c r="E88" s="1">
        <v>49347.865299999998</v>
      </c>
      <c r="H88" s="1">
        <f>(B88/L88)*100</f>
        <v>15.978709554415591</v>
      </c>
      <c r="I88" s="1">
        <f>C88/L88*100</f>
        <v>0.28587980116432044</v>
      </c>
      <c r="J88" s="1">
        <f>D88/L88*100</f>
        <v>2.8450049025314716</v>
      </c>
      <c r="K88" s="1">
        <f>E88/L88*100</f>
        <v>12.408607054629977</v>
      </c>
      <c r="L88" s="7">
        <v>397690.61170800001</v>
      </c>
    </row>
    <row r="89" spans="1:12" x14ac:dyDescent="0.25">
      <c r="A89" s="2" t="s">
        <v>89</v>
      </c>
      <c r="B89" s="1">
        <v>64916.79724</v>
      </c>
      <c r="C89" s="1">
        <v>12628.575699999999</v>
      </c>
      <c r="D89" s="1">
        <v>9728.5873190000002</v>
      </c>
      <c r="E89" s="1">
        <v>47457.246099999997</v>
      </c>
      <c r="H89" s="1">
        <f>(B89/L88)*100</f>
        <v>16.323442225904103</v>
      </c>
      <c r="I89" s="1">
        <f>C89/L88*100</f>
        <v>3.1754774511178039</v>
      </c>
      <c r="J89" s="1">
        <f>D89/L88*100</f>
        <v>2.4462702997231198</v>
      </c>
      <c r="K89" s="1">
        <f>E89/L88*100</f>
        <v>11.933207549502065</v>
      </c>
    </row>
    <row r="90" spans="1:12" x14ac:dyDescent="0.25">
      <c r="A90" s="2" t="s">
        <v>90</v>
      </c>
      <c r="B90" s="1">
        <v>63655.757109999999</v>
      </c>
      <c r="C90" s="1">
        <v>11118.26432</v>
      </c>
      <c r="D90" s="1">
        <v>1466.9885999999999</v>
      </c>
      <c r="E90" s="1">
        <v>466759.2549</v>
      </c>
      <c r="H90" s="1">
        <f>(B90/L88)*100</f>
        <v>16.0063514792596</v>
      </c>
      <c r="I90" s="1">
        <f>C90/L88*100</f>
        <v>2.7957070126069419</v>
      </c>
      <c r="J90" s="1">
        <f>D90/L88*100</f>
        <v>0.36887684969468687</v>
      </c>
      <c r="K90" s="1"/>
    </row>
    <row r="91" spans="1:12" x14ac:dyDescent="0.25">
      <c r="A91" s="2" t="s">
        <v>91</v>
      </c>
      <c r="B91" s="1">
        <v>69453.164610000007</v>
      </c>
      <c r="C91" s="1">
        <v>1113.2289000000001</v>
      </c>
      <c r="D91" s="1">
        <v>1743.91426</v>
      </c>
      <c r="E91" s="1">
        <v>631192.1594</v>
      </c>
      <c r="H91" s="1">
        <f>(B91/L88)*100</f>
        <v>17.464119736624621</v>
      </c>
      <c r="I91" s="1">
        <f>C91/L88*100</f>
        <v>0.27992335429265203</v>
      </c>
      <c r="J91" s="1">
        <f>D91/L88*100</f>
        <v>0.43851029133180791</v>
      </c>
      <c r="K91" s="1"/>
    </row>
    <row r="92" spans="1:12" x14ac:dyDescent="0.25">
      <c r="A92" s="2" t="s">
        <v>92</v>
      </c>
      <c r="B92" s="1">
        <v>7236.6948300000004</v>
      </c>
      <c r="C92" s="1">
        <v>6355.69974</v>
      </c>
      <c r="D92" s="1">
        <v>7847.9877610000003</v>
      </c>
      <c r="E92" s="1">
        <v>47138.673000000003</v>
      </c>
      <c r="H92" s="1">
        <f>(B92/L88)*100</f>
        <v>1.8196795742599687</v>
      </c>
      <c r="I92" s="1">
        <f>C92/L88*100</f>
        <v>1.5981518177418288</v>
      </c>
      <c r="J92" s="1">
        <f>D92/L88*100</f>
        <v>1.9733902511036141</v>
      </c>
      <c r="K92" s="1">
        <f>E92/L88*100</f>
        <v>11.853101786222467</v>
      </c>
    </row>
    <row r="93" spans="1:12" x14ac:dyDescent="0.25">
      <c r="B93">
        <f>AVERAGE(B88:B92)</f>
        <v>53761.648311999998</v>
      </c>
      <c r="G93" s="6" t="s">
        <v>98</v>
      </c>
      <c r="H93" s="2">
        <f>AVERAGE(H88:H92)</f>
        <v>13.518460514092775</v>
      </c>
      <c r="I93" s="2">
        <f t="shared" ref="I93:K93" si="30">AVERAGE(I88:I92)</f>
        <v>1.6270278873847097</v>
      </c>
      <c r="J93" s="2">
        <f t="shared" si="30"/>
        <v>1.6144105188769402</v>
      </c>
      <c r="K93" s="2">
        <f t="shared" si="30"/>
        <v>12.06497213011817</v>
      </c>
    </row>
    <row r="94" spans="1:12" x14ac:dyDescent="0.25">
      <c r="G94" s="6" t="s">
        <v>96</v>
      </c>
      <c r="H94" s="2">
        <f>STDEV(H88:H92)</f>
        <v>6.5677250889693592</v>
      </c>
      <c r="I94" s="2">
        <f t="shared" ref="I94:K94" si="31">STDEV(I88:I92)</f>
        <v>1.3580969763609678</v>
      </c>
      <c r="J94" s="2">
        <f t="shared" si="31"/>
        <v>1.1477494441763374</v>
      </c>
      <c r="K94" s="2">
        <f t="shared" si="31"/>
        <v>0.30027979341911831</v>
      </c>
    </row>
    <row r="95" spans="1:12" x14ac:dyDescent="0.25">
      <c r="G95" s="6" t="s">
        <v>97</v>
      </c>
      <c r="H95" s="2">
        <f>H94/SQRT(5)</f>
        <v>2.937175951293268</v>
      </c>
      <c r="I95" s="2">
        <f t="shared" ref="I95:J95" si="32">I94/SQRT(5)</f>
        <v>0.60735943183600982</v>
      </c>
      <c r="J95" s="2">
        <f t="shared" si="32"/>
        <v>0.51328915566317812</v>
      </c>
      <c r="K95" s="2">
        <f>K94/SQRT(3)</f>
        <v>0.17336661956273319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F6DC9-9D47-4780-9A50-1C2DBD567D76}">
  <dimension ref="A2:M66"/>
  <sheetViews>
    <sheetView topLeftCell="B12" workbookViewId="0">
      <selection activeCell="J75" sqref="J75"/>
    </sheetView>
  </sheetViews>
  <sheetFormatPr defaultRowHeight="15" x14ac:dyDescent="0.25"/>
  <cols>
    <col min="2" max="2" width="14.42578125" customWidth="1"/>
    <col min="3" max="3" width="16" customWidth="1"/>
    <col min="4" max="4" width="16.5703125" customWidth="1"/>
    <col min="5" max="5" width="17.5703125" customWidth="1"/>
    <col min="6" max="6" width="17.28515625" customWidth="1"/>
    <col min="7" max="7" width="15.5703125" customWidth="1"/>
    <col min="8" max="8" width="13.28515625" customWidth="1"/>
    <col min="9" max="9" width="14.7109375" customWidth="1"/>
    <col min="10" max="10" width="13.42578125" customWidth="1"/>
    <col min="11" max="11" width="10.28515625" customWidth="1"/>
    <col min="12" max="12" width="14.42578125" customWidth="1"/>
    <col min="13" max="13" width="11.7109375" customWidth="1"/>
  </cols>
  <sheetData>
    <row r="2" spans="1:13" x14ac:dyDescent="0.25">
      <c r="B2" s="9" t="s">
        <v>102</v>
      </c>
      <c r="C2" s="9" t="s">
        <v>108</v>
      </c>
      <c r="D2" s="9" t="s">
        <v>99</v>
      </c>
      <c r="E2" s="9" t="s">
        <v>100</v>
      </c>
      <c r="F2" s="9" t="s">
        <v>104</v>
      </c>
      <c r="G2" s="9" t="s">
        <v>109</v>
      </c>
      <c r="H2" s="9" t="s">
        <v>101</v>
      </c>
      <c r="I2" s="9" t="s">
        <v>103</v>
      </c>
      <c r="J2" s="9" t="s">
        <v>107</v>
      </c>
      <c r="K2" s="9" t="s">
        <v>105</v>
      </c>
      <c r="L2" s="9" t="s">
        <v>106</v>
      </c>
      <c r="M2" s="9" t="s">
        <v>110</v>
      </c>
    </row>
    <row r="3" spans="1:13" x14ac:dyDescent="0.25">
      <c r="A3" s="2" t="s">
        <v>111</v>
      </c>
      <c r="B3" s="5">
        <v>48.492535799043395</v>
      </c>
      <c r="C3" s="5">
        <v>14.727601380130613</v>
      </c>
      <c r="D3" s="5">
        <v>66.032146205795627</v>
      </c>
      <c r="E3" s="5">
        <v>19.606535834658061</v>
      </c>
      <c r="F3" s="5">
        <v>50.957255758214508</v>
      </c>
      <c r="G3" s="5">
        <v>32.324363130575755</v>
      </c>
      <c r="H3" s="5">
        <v>0</v>
      </c>
      <c r="I3" s="5">
        <v>6.9689999419406245E-3</v>
      </c>
      <c r="J3" s="5">
        <v>15.626873850043182</v>
      </c>
      <c r="K3" s="5">
        <v>8.9683652239999461</v>
      </c>
      <c r="L3" s="5">
        <v>27.800416306751949</v>
      </c>
      <c r="M3" s="5">
        <v>13.518460514092775</v>
      </c>
    </row>
    <row r="4" spans="1:13" x14ac:dyDescent="0.25">
      <c r="A4" s="2" t="s">
        <v>5</v>
      </c>
      <c r="B4" s="5">
        <v>1.7226630423140481</v>
      </c>
      <c r="C4" s="5">
        <v>0.49805132412027858</v>
      </c>
      <c r="D4" s="5">
        <v>2.8505979843102476</v>
      </c>
      <c r="E4" s="5">
        <v>1.1237326714784577</v>
      </c>
      <c r="F4" s="5">
        <v>2.046445146069793</v>
      </c>
      <c r="G4" s="5">
        <v>0.47738056184868355</v>
      </c>
      <c r="H4" s="5">
        <v>4.846553233116647</v>
      </c>
      <c r="I4" s="5">
        <v>0.60697417237532048</v>
      </c>
      <c r="J4" s="5">
        <v>1.9387511097720123</v>
      </c>
      <c r="K4" s="5">
        <v>2.5029778517595558</v>
      </c>
      <c r="L4" s="5">
        <v>1.2114638053548212</v>
      </c>
      <c r="M4" s="5">
        <v>1.6270278873847097</v>
      </c>
    </row>
    <row r="5" spans="1:13" x14ac:dyDescent="0.25">
      <c r="A5" s="10" t="s">
        <v>112</v>
      </c>
      <c r="B5" s="5">
        <v>5.1933948513243262</v>
      </c>
      <c r="C5" s="5">
        <v>0.76211103003992431</v>
      </c>
      <c r="D5" s="5">
        <v>6.1665787472210749E-2</v>
      </c>
      <c r="E5" s="5">
        <v>0</v>
      </c>
      <c r="F5" s="5">
        <v>0.65347687997412829</v>
      </c>
      <c r="G5" s="5">
        <v>11.978291378675449</v>
      </c>
      <c r="H5" s="5">
        <v>13.618589719114032</v>
      </c>
      <c r="I5" s="5">
        <v>0</v>
      </c>
      <c r="J5" s="5">
        <v>3.6023763842332435</v>
      </c>
      <c r="K5" s="5">
        <v>0.21990778084131324</v>
      </c>
      <c r="L5" s="5">
        <v>0.82796552771763854</v>
      </c>
      <c r="M5" s="5">
        <v>1.6144105188769402</v>
      </c>
    </row>
    <row r="7" spans="1:13" x14ac:dyDescent="0.25">
      <c r="A7" s="2" t="s">
        <v>111</v>
      </c>
    </row>
    <row r="8" spans="1:13" x14ac:dyDescent="0.25">
      <c r="A8" s="6" t="s">
        <v>96</v>
      </c>
      <c r="B8" s="1">
        <v>63.422912940392564</v>
      </c>
      <c r="C8" s="1">
        <v>22.76056319829868</v>
      </c>
      <c r="D8" s="1">
        <v>62.527537426417418</v>
      </c>
      <c r="E8" s="1">
        <v>29.50702518123925</v>
      </c>
      <c r="F8" s="1">
        <v>70.910398918094572</v>
      </c>
      <c r="G8" s="1">
        <v>26.375113858245506</v>
      </c>
      <c r="H8" s="1">
        <v>0</v>
      </c>
      <c r="I8" s="1">
        <v>1.5583157605371325E-2</v>
      </c>
      <c r="J8" s="1">
        <v>17.464255124666956</v>
      </c>
      <c r="K8" s="1">
        <v>20.053874287909007</v>
      </c>
      <c r="L8" s="1">
        <v>55.541521672663606</v>
      </c>
      <c r="M8" s="1">
        <v>6.5677250889693592</v>
      </c>
    </row>
    <row r="9" spans="1:13" x14ac:dyDescent="0.25">
      <c r="A9" s="6" t="s">
        <v>97</v>
      </c>
      <c r="B9" s="1">
        <v>28.363588933153768</v>
      </c>
      <c r="C9" s="1">
        <v>10.178833303515175</v>
      </c>
      <c r="D9" s="1">
        <v>36.100290564906501</v>
      </c>
      <c r="E9" s="1">
        <v>13.195942823809803</v>
      </c>
      <c r="F9" s="1">
        <v>31.7120944584974</v>
      </c>
      <c r="G9" s="1">
        <v>11.79530950026674</v>
      </c>
      <c r="H9" s="1">
        <v>0</v>
      </c>
      <c r="I9" s="1">
        <v>6.9689999419406245E-3</v>
      </c>
      <c r="J9" s="1">
        <v>7.8102523270308746</v>
      </c>
      <c r="K9" s="1">
        <v>8.9683652239999461</v>
      </c>
      <c r="L9" s="1">
        <v>24.838923606770727</v>
      </c>
      <c r="M9" s="1">
        <v>2.937175951293268</v>
      </c>
    </row>
    <row r="10" spans="1:13" x14ac:dyDescent="0.25">
      <c r="A10" s="2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6" t="s">
        <v>96</v>
      </c>
      <c r="B11" s="1">
        <v>1.6062544541571795</v>
      </c>
      <c r="C11" s="1">
        <v>0.47154360023926245</v>
      </c>
      <c r="D11" s="1">
        <v>2.055319261825435</v>
      </c>
      <c r="E11" s="1">
        <v>1.3079478490398435</v>
      </c>
      <c r="F11" s="1">
        <v>1.2804279423362641</v>
      </c>
      <c r="G11" s="1">
        <v>0.51902793067577513</v>
      </c>
      <c r="H11" s="1">
        <v>2.6298152563678903</v>
      </c>
      <c r="I11" s="1">
        <v>0.46700693953784073</v>
      </c>
      <c r="J11" s="1">
        <v>1.1908290171126779</v>
      </c>
      <c r="K11" s="1">
        <v>1.960560266308826</v>
      </c>
      <c r="L11" s="1">
        <v>0.93416482029153158</v>
      </c>
      <c r="M11" s="1">
        <v>1.3580969763609678</v>
      </c>
    </row>
    <row r="12" spans="1:13" x14ac:dyDescent="0.25">
      <c r="A12" s="6" t="s">
        <v>97</v>
      </c>
      <c r="B12" s="1">
        <v>0.71833882973145458</v>
      </c>
      <c r="C12" s="1">
        <v>0.21088070889799537</v>
      </c>
      <c r="D12" s="1">
        <v>1.1866391290855378</v>
      </c>
      <c r="E12" s="1">
        <v>0.58493206029554456</v>
      </c>
      <c r="F12" s="1">
        <v>0.5726247838708135</v>
      </c>
      <c r="G12" s="1">
        <v>0.23211634704241629</v>
      </c>
      <c r="H12" s="1">
        <v>1.1760891363009278</v>
      </c>
      <c r="I12" s="1">
        <v>0.2088518525541492</v>
      </c>
      <c r="J12" s="1">
        <v>0.53255492636864155</v>
      </c>
      <c r="K12" s="1">
        <v>0.87678920589032505</v>
      </c>
      <c r="L12" s="1">
        <v>0.4177712080721479</v>
      </c>
      <c r="M12" s="1">
        <v>0.60735943183600982</v>
      </c>
    </row>
    <row r="13" spans="1:13" x14ac:dyDescent="0.25">
      <c r="A13" s="10" t="s">
        <v>112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6" t="s">
        <v>96</v>
      </c>
      <c r="B14" s="1">
        <v>8.8738311308802214</v>
      </c>
      <c r="C14" s="1">
        <v>0.78818512569924548</v>
      </c>
      <c r="D14" s="1">
        <v>0.10680827699061339</v>
      </c>
      <c r="E14" s="1">
        <v>0</v>
      </c>
      <c r="F14" s="1">
        <v>0.97292085438057219</v>
      </c>
      <c r="G14" s="1">
        <v>10.815355967682541</v>
      </c>
      <c r="H14" s="1">
        <v>7.693675768961219</v>
      </c>
      <c r="I14" s="1">
        <v>0</v>
      </c>
      <c r="J14" s="1">
        <v>6.1151975651240562</v>
      </c>
      <c r="K14" s="1">
        <v>0.49172874674230227</v>
      </c>
      <c r="L14" s="1">
        <v>1.1446944727808386</v>
      </c>
      <c r="M14" s="1">
        <v>1.1477494441763374</v>
      </c>
    </row>
    <row r="15" spans="1:13" x14ac:dyDescent="0.25">
      <c r="A15" s="6" t="s">
        <v>97</v>
      </c>
      <c r="B15" s="1">
        <v>3.9684979259004014</v>
      </c>
      <c r="C15" s="1">
        <v>0.35248710398354588</v>
      </c>
      <c r="D15" s="1">
        <v>6.1665787472210756E-2</v>
      </c>
      <c r="E15" s="1">
        <v>0</v>
      </c>
      <c r="F15" s="1">
        <v>0.43510343342442664</v>
      </c>
      <c r="G15" s="1">
        <v>4.8367742289192357</v>
      </c>
      <c r="H15" s="1">
        <v>3.4407164032480502</v>
      </c>
      <c r="I15" s="1">
        <v>0</v>
      </c>
      <c r="J15" s="1">
        <v>2.7347994902917172</v>
      </c>
      <c r="K15" s="1">
        <v>0.21990778084131321</v>
      </c>
      <c r="L15" s="1">
        <v>0.51192293092124752</v>
      </c>
      <c r="M15" s="1">
        <v>0.51328915566317812</v>
      </c>
    </row>
    <row r="32" spans="2:13" x14ac:dyDescent="0.25">
      <c r="B32" s="9" t="s">
        <v>102</v>
      </c>
      <c r="C32" s="9" t="s">
        <v>108</v>
      </c>
      <c r="D32" s="9" t="s">
        <v>99</v>
      </c>
      <c r="E32" s="9" t="s">
        <v>100</v>
      </c>
      <c r="F32" s="9" t="s">
        <v>104</v>
      </c>
      <c r="G32" s="9" t="s">
        <v>109</v>
      </c>
      <c r="H32" s="9" t="s">
        <v>101</v>
      </c>
      <c r="I32" s="9" t="s">
        <v>103</v>
      </c>
      <c r="J32" s="9" t="s">
        <v>107</v>
      </c>
      <c r="K32" s="9" t="s">
        <v>105</v>
      </c>
      <c r="L32" s="9" t="s">
        <v>106</v>
      </c>
      <c r="M32" s="9" t="s">
        <v>110</v>
      </c>
    </row>
    <row r="33" spans="1:13" x14ac:dyDescent="0.25">
      <c r="A33" s="2" t="s">
        <v>5</v>
      </c>
      <c r="B33" s="5">
        <v>1.7226630423140481</v>
      </c>
      <c r="C33" s="5">
        <v>0.49805132412027858</v>
      </c>
      <c r="D33" s="5">
        <v>2.8505979843102476</v>
      </c>
      <c r="E33" s="5">
        <v>1.1237326714784577</v>
      </c>
      <c r="F33" s="5">
        <v>2.046445146069793</v>
      </c>
      <c r="G33" s="5">
        <v>0.47738056184868355</v>
      </c>
      <c r="H33" s="5">
        <v>4.846553233116647</v>
      </c>
      <c r="I33" s="5">
        <v>0.60697417237532048</v>
      </c>
      <c r="J33" s="5">
        <v>1.9387511097720123</v>
      </c>
      <c r="K33" s="5">
        <v>2.5029778517595558</v>
      </c>
      <c r="L33" s="5">
        <v>1.2114638053548212</v>
      </c>
      <c r="M33" s="5">
        <v>1.6270278873847097</v>
      </c>
    </row>
    <row r="43" spans="1:13" x14ac:dyDescent="0.25">
      <c r="K43" t="s">
        <v>113</v>
      </c>
    </row>
    <row r="47" spans="1:13" x14ac:dyDescent="0.25">
      <c r="B47" s="9" t="s">
        <v>102</v>
      </c>
      <c r="C47" s="9" t="s">
        <v>108</v>
      </c>
      <c r="D47" s="9" t="s">
        <v>99</v>
      </c>
      <c r="E47" s="9" t="s">
        <v>100</v>
      </c>
      <c r="F47" s="9" t="s">
        <v>104</v>
      </c>
      <c r="G47" s="9" t="s">
        <v>109</v>
      </c>
      <c r="H47" s="9" t="s">
        <v>101</v>
      </c>
      <c r="I47" s="9" t="s">
        <v>103</v>
      </c>
      <c r="J47" s="9" t="s">
        <v>107</v>
      </c>
      <c r="K47" s="9" t="s">
        <v>105</v>
      </c>
      <c r="L47" s="9" t="s">
        <v>106</v>
      </c>
      <c r="M47" s="9" t="s">
        <v>110</v>
      </c>
    </row>
    <row r="48" spans="1:13" x14ac:dyDescent="0.25">
      <c r="A48" s="10" t="s">
        <v>112</v>
      </c>
      <c r="B48" s="5">
        <v>5.1933948513243262</v>
      </c>
      <c r="C48" s="5">
        <v>0.76211103003992431</v>
      </c>
      <c r="D48" s="5">
        <v>6.1665787472210749E-2</v>
      </c>
      <c r="E48" s="5">
        <v>0</v>
      </c>
      <c r="F48" s="5">
        <v>0.65347687997412829</v>
      </c>
      <c r="G48" s="5">
        <v>11.978291378675449</v>
      </c>
      <c r="H48" s="5">
        <v>13.618589719114032</v>
      </c>
      <c r="I48" s="5">
        <v>0</v>
      </c>
      <c r="J48" s="5">
        <v>3.6023763842332435</v>
      </c>
      <c r="K48" s="5">
        <v>0.21990778084131324</v>
      </c>
      <c r="L48" s="5">
        <v>0.82796552771763854</v>
      </c>
      <c r="M48" s="5">
        <v>1.6144105188769402</v>
      </c>
    </row>
    <row r="63" spans="1:13" x14ac:dyDescent="0.25">
      <c r="B63" s="9" t="s">
        <v>102</v>
      </c>
      <c r="C63" s="9" t="s">
        <v>108</v>
      </c>
      <c r="D63" s="9" t="s">
        <v>99</v>
      </c>
      <c r="E63" s="9" t="s">
        <v>100</v>
      </c>
      <c r="F63" s="9" t="s">
        <v>104</v>
      </c>
      <c r="G63" s="9" t="s">
        <v>109</v>
      </c>
      <c r="H63" s="9" t="s">
        <v>101</v>
      </c>
      <c r="I63" s="9" t="s">
        <v>103</v>
      </c>
      <c r="J63" s="9" t="s">
        <v>107</v>
      </c>
      <c r="K63" s="9" t="s">
        <v>105</v>
      </c>
      <c r="L63" s="9" t="s">
        <v>106</v>
      </c>
      <c r="M63" s="9" t="s">
        <v>110</v>
      </c>
    </row>
    <row r="64" spans="1:13" x14ac:dyDescent="0.25">
      <c r="A64" s="2" t="s">
        <v>94</v>
      </c>
      <c r="B64">
        <v>11.303696078850505</v>
      </c>
      <c r="C64">
        <v>42.873521901656559</v>
      </c>
      <c r="D64">
        <v>5.5200215845640725</v>
      </c>
      <c r="E64">
        <v>34.795169517434559</v>
      </c>
      <c r="F64">
        <v>26.986407421554919</v>
      </c>
      <c r="G64">
        <v>5.277532440869928</v>
      </c>
      <c r="H64">
        <v>10.039813162086737</v>
      </c>
      <c r="I64">
        <v>3.0208253001375227</v>
      </c>
      <c r="J64">
        <v>5.7665570920262779</v>
      </c>
      <c r="K64">
        <v>0.96129539051057711</v>
      </c>
      <c r="L64">
        <v>10.282488749100782</v>
      </c>
      <c r="M64">
        <v>12.06497213011817</v>
      </c>
    </row>
    <row r="65" spans="1:13" x14ac:dyDescent="0.25">
      <c r="A65" t="s">
        <v>114</v>
      </c>
      <c r="B65">
        <v>8.9340203112185623</v>
      </c>
      <c r="C65">
        <v>34.599900073834057</v>
      </c>
      <c r="D65">
        <v>1.2746019195666711</v>
      </c>
      <c r="E65">
        <v>44.087612319739165</v>
      </c>
      <c r="F65">
        <v>24.069646882451565</v>
      </c>
      <c r="G65">
        <v>5.3714891427168476</v>
      </c>
      <c r="H65">
        <v>16.304080846044343</v>
      </c>
      <c r="I65">
        <v>4.0783239076836804</v>
      </c>
      <c r="J65">
        <v>3.6052088452783635</v>
      </c>
      <c r="K65">
        <v>2.1495218396388567</v>
      </c>
      <c r="L65">
        <v>16.621580242642196</v>
      </c>
      <c r="M65">
        <v>0.30027979341911831</v>
      </c>
    </row>
    <row r="66" spans="1:13" x14ac:dyDescent="0.25">
      <c r="A66" t="s">
        <v>115</v>
      </c>
      <c r="B66">
        <v>3.9954153456497061</v>
      </c>
      <c r="C66">
        <v>15.473545715958588</v>
      </c>
      <c r="D66">
        <v>0.73589176137143131</v>
      </c>
      <c r="E66">
        <v>19.716579622518793</v>
      </c>
      <c r="F66">
        <v>10.764273324715518</v>
      </c>
      <c r="G66">
        <v>2.402202972703388</v>
      </c>
      <c r="H66">
        <v>7.2914066164814866</v>
      </c>
      <c r="I66">
        <v>1.8238818983686571</v>
      </c>
      <c r="J66">
        <v>1.6122984102251885</v>
      </c>
      <c r="K66">
        <v>0.96129539051057711</v>
      </c>
      <c r="L66">
        <v>7.4333966632030792</v>
      </c>
      <c r="M66">
        <v>0.17336661956273319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24EAD-5F89-4E69-AD64-3D11C739128A}">
  <dimension ref="A1"/>
  <sheetViews>
    <sheetView zoomScale="98" zoomScaleNormal="98" workbookViewId="0">
      <selection activeCell="E51" sqref="E5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6ACA4-AFA3-41A9-B7D2-7E00B8C7BF2B}">
  <dimension ref="A1"/>
  <sheetViews>
    <sheetView tabSelected="1" workbookViewId="0">
      <selection activeCell="N15" sqref="N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Output - Volatile - Wilcoxon ra</vt:lpstr>
      <vt:lpstr>Sheet1</vt:lpstr>
      <vt:lpstr>Sheet2</vt:lpstr>
      <vt:lpstr>GRAPH</vt:lpstr>
      <vt:lpstr>final 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JCJ</dc:creator>
  <cp:lastModifiedBy>Privilege Makunde</cp:lastModifiedBy>
  <dcterms:created xsi:type="dcterms:W3CDTF">2020-09-18T14:26:23Z</dcterms:created>
  <dcterms:modified xsi:type="dcterms:W3CDTF">2022-10-22T21:31:56Z</dcterms:modified>
</cp:coreProperties>
</file>