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4.xml" ContentType="application/vnd.openxmlformats-officedocument.themeOverrid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omments4.xml" ContentType="application/vnd.openxmlformats-officedocument.spreadsheetml.comments+xml"/>
  <Override PartName="/xl/threadedComments/threadedComment3.xml" ContentType="application/vnd.ms-excel.threaded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6.xml" ContentType="application/vnd.openxmlformats-officedocument.themeOverrid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7.xml" ContentType="application/vnd.openxmlformats-officedocument.themeOverride+xml"/>
  <Override PartName="/xl/drawings/drawing11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980335d720af50d7/Desktop/Obj 1 - Cytotoxicity/Results/MTT CAE21 ^M EGF25/Summarized data/"/>
    </mc:Choice>
  </mc:AlternateContent>
  <xr:revisionPtr revIDLastSave="583" documentId="13_ncr:1_{6F854BE1-A40E-43FD-A234-3064666B8011}" xr6:coauthVersionLast="47" xr6:coauthVersionMax="47" xr10:uidLastSave="{9846E1E1-1EBF-4F0C-AE53-AEF7E19CE2AD}"/>
  <bookViews>
    <workbookView xWindow="-120" yWindow="-120" windowWidth="24240" windowHeight="13140" activeTab="3" xr2:uid="{00000000-000D-0000-FFFF-FFFF00000000}"/>
  </bookViews>
  <sheets>
    <sheet name="24h CAE21 + EGF25 HeLa" sheetId="2" r:id="rId1"/>
    <sheet name="24h CAE21 + EGF25 Vero" sheetId="3" r:id="rId2"/>
    <sheet name="C21+E25 Hela vs Vero" sheetId="4" r:id="rId3"/>
    <sheet name="Stats vs controls" sheetId="5" r:id="rId4"/>
  </sheets>
  <definedNames>
    <definedName name="_xlnm.Print_Area" localSheetId="0">'24h CAE21 + EGF25 HeLa'!$A$1:$V$33</definedName>
    <definedName name="_xlnm.Print_Area" localSheetId="1">'24h CAE21 + EGF25 Vero'!$A$1:$V$33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2" l="1"/>
  <c r="M9" i="5"/>
  <c r="L9" i="5"/>
  <c r="K9" i="5"/>
  <c r="J9" i="5"/>
  <c r="I9" i="5"/>
  <c r="O9" i="5"/>
  <c r="M18" i="5"/>
  <c r="L18" i="5"/>
  <c r="K18" i="5"/>
  <c r="J18" i="5"/>
  <c r="I18" i="5"/>
  <c r="M10" i="5"/>
  <c r="N10" i="5"/>
  <c r="L10" i="5"/>
  <c r="K10" i="5"/>
  <c r="I10" i="5"/>
  <c r="G9" i="5"/>
  <c r="F9" i="5"/>
  <c r="E9" i="5"/>
  <c r="D9" i="5"/>
  <c r="C9" i="5"/>
  <c r="N19" i="5" l="1"/>
  <c r="M19" i="5"/>
  <c r="L19" i="5"/>
  <c r="K19" i="5"/>
  <c r="J19" i="5"/>
  <c r="I19" i="5"/>
  <c r="O18" i="5"/>
  <c r="J10" i="5"/>
  <c r="O16" i="5"/>
  <c r="O17" i="5"/>
  <c r="O8" i="5"/>
  <c r="O7" i="5"/>
  <c r="N16" i="5"/>
  <c r="N17" i="5"/>
  <c r="N8" i="5"/>
  <c r="N7" i="5"/>
  <c r="M17" i="5" l="1"/>
  <c r="L17" i="5"/>
  <c r="K17" i="5"/>
  <c r="J17" i="5"/>
  <c r="I17" i="5"/>
  <c r="M16" i="5"/>
  <c r="L16" i="5"/>
  <c r="K16" i="5"/>
  <c r="J16" i="5"/>
  <c r="I16" i="5"/>
  <c r="M8" i="5"/>
  <c r="L8" i="5"/>
  <c r="K8" i="5"/>
  <c r="J8" i="5"/>
  <c r="I8" i="5"/>
  <c r="M7" i="5"/>
  <c r="L7" i="5"/>
  <c r="K7" i="5"/>
  <c r="J7" i="5"/>
  <c r="I7" i="5"/>
  <c r="U3" i="4"/>
  <c r="W4" i="4"/>
  <c r="W3" i="4"/>
  <c r="T3" i="4"/>
  <c r="U4" i="4"/>
  <c r="V4" i="4"/>
  <c r="X4" i="4"/>
  <c r="T4" i="4"/>
  <c r="V3" i="4"/>
  <c r="X3" i="4"/>
  <c r="G8" i="5"/>
  <c r="F8" i="5"/>
  <c r="E8" i="5"/>
  <c r="D8" i="5"/>
  <c r="C8" i="5"/>
  <c r="G17" i="5"/>
  <c r="F17" i="5"/>
  <c r="E17" i="5"/>
  <c r="D17" i="5"/>
  <c r="C17" i="5"/>
  <c r="G16" i="5"/>
  <c r="F16" i="5"/>
  <c r="E16" i="5"/>
  <c r="D16" i="5"/>
  <c r="C16" i="5"/>
  <c r="G7" i="5"/>
  <c r="F7" i="5"/>
  <c r="E7" i="5"/>
  <c r="D7" i="5"/>
  <c r="C7" i="5"/>
  <c r="Y9" i="2"/>
  <c r="Y10" i="2" s="1"/>
  <c r="Y11" i="2" s="1"/>
  <c r="Z8" i="2"/>
  <c r="Z9" i="2" s="1"/>
  <c r="Z10" i="2" s="1"/>
  <c r="Z11" i="2" s="1"/>
  <c r="Y8" i="2"/>
  <c r="H8" i="3"/>
  <c r="H8" i="2"/>
  <c r="N9" i="3" l="1"/>
  <c r="N8" i="3"/>
  <c r="O9" i="3"/>
  <c r="O8" i="3"/>
  <c r="H9" i="3"/>
  <c r="C9" i="3"/>
  <c r="C8" i="3"/>
  <c r="O9" i="2"/>
  <c r="O8" i="2"/>
  <c r="N8" i="2"/>
  <c r="N9" i="2"/>
  <c r="D8" i="2"/>
  <c r="E8" i="2"/>
  <c r="F8" i="2"/>
  <c r="G8" i="2"/>
  <c r="D9" i="2"/>
  <c r="E9" i="2"/>
  <c r="F9" i="2"/>
  <c r="G9" i="2"/>
  <c r="H9" i="2"/>
  <c r="C9" i="2"/>
  <c r="G9" i="3"/>
  <c r="F9" i="3"/>
  <c r="E9" i="3"/>
  <c r="D9" i="3"/>
  <c r="G8" i="3"/>
  <c r="F8" i="3"/>
  <c r="E8" i="3"/>
  <c r="D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tc={429DE6D6-2AA3-4263-BEE6-DAFE2E76CC8E}</author>
    <author>tc={40F73902-1395-4563-B2CE-3F9C4C755314}</author>
    <author>tc={F6AB402B-70F8-4D51-BF06-DC5E50A5BD32}</author>
    <author>tc={15339F92-194D-43AB-B8B6-25AB82BE811E}</author>
    <author>User</author>
    <author>tc={769AD55E-E530-4F30-A4ED-AE5FB7B20F21}</author>
  </authors>
  <commentList>
    <comment ref="B4" authorId="0" shapeId="0" xr:uid="{429DE6D6-2AA3-4263-BEE6-DAFE2E76CC8E}">
      <text>
        <t>[Threaded comment]
Your version of Excel allows you to read this threaded comment; however, any edits to it will get removed if the file is opened in a newer version of Excel. Learn more: https://go.microsoft.com/fwlink/?linkid=870924
Comment:
    11-05-2021</t>
      </text>
    </comment>
    <comment ref="B5" authorId="1" shapeId="0" xr:uid="{40F73902-1395-4563-B2CE-3F9C4C755314}">
      <text>
        <t>[Threaded comment]
Your version of Excel allows you to read this threaded comment; however, any edits to it will get removed if the file is opened in a newer version of Excel. Learn more: https://go.microsoft.com/fwlink/?linkid=870924
Comment:
    18-05-2021-ERROR</t>
      </text>
    </comment>
    <comment ref="B6" authorId="2" shapeId="0" xr:uid="{F6AB402B-70F8-4D51-BF06-DC5E50A5BD32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25-05-2021</t>
      </text>
    </comment>
    <comment ref="B7" authorId="3" shapeId="0" xr:uid="{15339F92-194D-43AB-B8B6-25AB82BE811E}">
      <text>
        <t>[Threaded comment]
Your version of Excel allows you to read this threaded comment; however, any edits to it will get removed if the file is opened in a newer version of Excel. Learn more: https://go.microsoft.com/fwlink/?linkid=870924
Comment:
    03-06-2021</t>
      </text>
    </comment>
    <comment ref="H8" authorId="4" shapeId="0" xr:uid="{70165D5B-38B6-494A-8165-94EDBBE9AEDB}">
      <text/>
    </comment>
    <comment ref="B10" authorId="5" shapeId="0" xr:uid="{769AD55E-E530-4F30-A4ED-AE5FB7B20F21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Determined by paired, one-tailed student t test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tc={A8F9A681-42E5-4C9C-A0A3-41814A1BF10F}</author>
    <author>tc={86091624-D026-4E3D-B7D5-1C5C059EC23D}</author>
    <author>tc={D9FCC43D-4975-4989-8937-294A0E05D1EF}</author>
    <author>tc={915A7BBA-485D-424B-841C-08BA94E42010}</author>
    <author>User</author>
  </authors>
  <commentList>
    <comment ref="B4" authorId="0" shapeId="0" xr:uid="{A8F9A681-42E5-4C9C-A0A3-41814A1BF10F}">
      <text>
        <t>[Threaded comment]
Your version of Excel allows you to read this threaded comment; however, any edits to it will get removed if the file is opened in a newer version of Excel. Learn more: https://go.microsoft.com/fwlink/?linkid=870924
Comment:
    11-05-2021</t>
      </text>
    </comment>
    <comment ref="B5" authorId="1" shapeId="0" xr:uid="{86091624-D026-4E3D-B7D5-1C5C059EC23D}">
      <text>
        <t>[Threaded comment]
Your version of Excel allows you to read this threaded comment; however, any edits to it will get removed if the file is opened in a newer version of Excel. Learn more: https://go.microsoft.com/fwlink/?linkid=870924
Comment:
    18-05-2021-ERROR</t>
      </text>
    </comment>
    <comment ref="B6" authorId="2" shapeId="0" xr:uid="{D9FCC43D-4975-4989-8937-294A0E05D1EF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25-05-2021</t>
      </text>
    </comment>
    <comment ref="B7" authorId="3" shapeId="0" xr:uid="{915A7BBA-485D-424B-841C-08BA94E42010}">
      <text>
        <t>[Threaded comment]
Your version of Excel allows you to read this threaded comment; however, any edits to it will get removed if the file is opened in a newer version of Excel. Learn more: https://go.microsoft.com/fwlink/?linkid=870924
Comment:
    03-06-2021</t>
      </text>
    </comment>
    <comment ref="H8" authorId="4" shapeId="0" xr:uid="{44F6CFEC-9944-466B-832E-6299A66F7E43}">
      <text/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Angela Bona</author>
  </authors>
  <commentList>
    <comment ref="F3" authorId="0" shapeId="0" xr:uid="{175CBADD-F49C-4894-9FBB-F95C22B5C23F}">
      <text>
        <r>
          <rPr>
            <b/>
            <sz val="9"/>
            <color indexed="81"/>
            <rFont val="Tahoma"/>
            <family val="2"/>
          </rPr>
          <t>Angela Bona: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tc={71DFBE95-0DB1-4ACB-A836-30734F04DB51}</author>
    <author>tc={C48ED30E-86A9-4C27-87B0-BAF4C7A58EBB}</author>
    <author>tc={9F50296D-B910-4423-962F-EF1F715E636E}</author>
    <author>tc={A8A3D8D6-1F8F-4EDE-9CDE-8535B6931AF2}</author>
    <author>tc={069C8B2D-C003-42C3-88BC-041D230AE1CA}</author>
    <author>tc={F94E2D0B-17FF-41FC-926A-09769E70D950}</author>
    <author>tc={491584BA-98CD-40FF-9BA4-350EC8244463}</author>
    <author>tc={7F607960-8BB0-4FC8-B4A7-2E084E5C81EC}</author>
    <author>tc={398C5FBC-BE5C-4B02-A68C-1EF323FB4921}</author>
  </authors>
  <commentList>
    <comment ref="B3" authorId="0" shapeId="0" xr:uid="{71DFBE95-0DB1-4ACB-A836-30734F04DB51}">
      <text>
        <t>[Threaded comment]
Your version of Excel allows you to read this threaded comment; however, any edits to it will get removed if the file is opened in a newer version of Excel. Learn more: https://go.microsoft.com/fwlink/?linkid=870924
Comment:
    11-05-2021</t>
      </text>
    </comment>
    <comment ref="B4" authorId="1" shapeId="0" xr:uid="{C48ED30E-86A9-4C27-87B0-BAF4C7A58EBB}">
      <text>
        <t>[Threaded comment]
Your version of Excel allows you to read this threaded comment; however, any edits to it will get removed if the file is opened in a newer version of Excel. Learn more: https://go.microsoft.com/fwlink/?linkid=870924
Comment:
    18-05-2021-ERROR</t>
      </text>
    </comment>
    <comment ref="B5" authorId="2" shapeId="0" xr:uid="{9F50296D-B910-4423-962F-EF1F715E636E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25-05-2021</t>
      </text>
    </comment>
    <comment ref="B6" authorId="3" shapeId="0" xr:uid="{A8A3D8D6-1F8F-4EDE-9CDE-8535B6931AF2}">
      <text>
        <t>[Threaded comment]
Your version of Excel allows you to read this threaded comment; however, any edits to it will get removed if the file is opened in a newer version of Excel. Learn more: https://go.microsoft.com/fwlink/?linkid=870924
Comment:
    03-06-2021</t>
      </text>
    </comment>
    <comment ref="A9" authorId="4" shapeId="0" xr:uid="{069C8B2D-C003-42C3-88BC-041D230AE1CA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Determined from paired, two-tailed student t test comparing HeLa from Vero cells</t>
      </text>
    </comment>
    <comment ref="B12" authorId="5" shapeId="0" xr:uid="{F94E2D0B-17FF-41FC-926A-09769E70D950}">
      <text>
        <t>[Threaded comment]
Your version of Excel allows you to read this threaded comment; however, any edits to it will get removed if the file is opened in a newer version of Excel. Learn more: https://go.microsoft.com/fwlink/?linkid=870924
Comment:
    11-05-2021</t>
      </text>
    </comment>
    <comment ref="B13" authorId="6" shapeId="0" xr:uid="{491584BA-98CD-40FF-9BA4-350EC8244463}">
      <text>
        <t>[Threaded comment]
Your version of Excel allows you to read this threaded comment; however, any edits to it will get removed if the file is opened in a newer version of Excel. Learn more: https://go.microsoft.com/fwlink/?linkid=870924
Comment:
    18-05-2021-ERROR</t>
      </text>
    </comment>
    <comment ref="B14" authorId="7" shapeId="0" xr:uid="{7F607960-8BB0-4FC8-B4A7-2E084E5C81EC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25-05-2021</t>
      </text>
    </comment>
    <comment ref="B15" authorId="8" shapeId="0" xr:uid="{398C5FBC-BE5C-4B02-A68C-1EF323FB4921}">
      <text>
        <t>[Threaded comment]
Your version of Excel allows you to read this threaded comment; however, any edits to it will get removed if the file is opened in a newer version of Excel. Learn more: https://go.microsoft.com/fwlink/?linkid=870924
Comment:
    03-06-2021</t>
      </text>
    </comment>
  </commentList>
</comments>
</file>

<file path=xl/sharedStrings.xml><?xml version="1.0" encoding="utf-8"?>
<sst xmlns="http://schemas.openxmlformats.org/spreadsheetml/2006/main" count="90" uniqueCount="48">
  <si>
    <t xml:space="preserve"> </t>
  </si>
  <si>
    <t>SD:</t>
  </si>
  <si>
    <t>Cell growth curve</t>
  </si>
  <si>
    <t>Repeat 3</t>
  </si>
  <si>
    <t>Repeat 2</t>
  </si>
  <si>
    <t>Repeat 1</t>
  </si>
  <si>
    <t>% Cell Viability (Y)</t>
  </si>
  <si>
    <r>
      <t xml:space="preserve">25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 Cam</t>
    </r>
  </si>
  <si>
    <t>0,1% DMSO</t>
  </si>
  <si>
    <t>X</t>
  </si>
  <si>
    <t xml:space="preserve">% Cell Viability in HeLas treated with controls </t>
  </si>
  <si>
    <r>
      <t>IC</t>
    </r>
    <r>
      <rPr>
        <b/>
        <vertAlign val="subscript"/>
        <sz val="14"/>
        <color theme="1"/>
        <rFont val="Calibri"/>
        <family val="2"/>
        <scheme val="minor"/>
      </rPr>
      <t>50</t>
    </r>
    <r>
      <rPr>
        <b/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</rPr>
      <t>µM</t>
    </r>
    <r>
      <rPr>
        <b/>
        <sz val="14"/>
        <color theme="1"/>
        <rFont val="Calibri"/>
        <family val="2"/>
        <scheme val="minor"/>
      </rPr>
      <t>)</t>
    </r>
  </si>
  <si>
    <t>Fractions of individual IC50  concentrations  in HeLa cells</t>
  </si>
  <si>
    <t>Percent HeLa Cell Viability in response to combined 24h treatments of CAE21 and EGF25</t>
  </si>
  <si>
    <t>Fractions of individual IC50  concentrations  in Vero cells</t>
  </si>
  <si>
    <t>Percent Vero Cell Viability in response to combined 24h treatments of CAE21 and EGF25</t>
  </si>
  <si>
    <t xml:space="preserve">% Cell Viability in Vero treated with controls </t>
  </si>
  <si>
    <t>Repeat 4</t>
  </si>
  <si>
    <t>Percent Cell Viability in response to combined 24h treatments of CAE21 and EGF25</t>
  </si>
  <si>
    <t>CAE21</t>
  </si>
  <si>
    <t>EGF25</t>
  </si>
  <si>
    <t>Average %CV</t>
  </si>
  <si>
    <t>SD</t>
  </si>
  <si>
    <t>HeLa</t>
  </si>
  <si>
    <t>Vero</t>
  </si>
  <si>
    <r>
      <t>IC</t>
    </r>
    <r>
      <rPr>
        <b/>
        <vertAlign val="subscript"/>
        <sz val="14"/>
        <color theme="1"/>
        <rFont val="Calibri"/>
        <family val="2"/>
        <scheme val="minor"/>
      </rPr>
      <t>50</t>
    </r>
    <r>
      <rPr>
        <b/>
        <sz val="14"/>
        <color theme="1"/>
        <rFont val="Calibri"/>
        <family val="2"/>
        <scheme val="minor"/>
      </rPr>
      <t xml:space="preserve"> (µM)</t>
    </r>
  </si>
  <si>
    <t>p-value:</t>
  </si>
  <si>
    <t>P-values:</t>
  </si>
  <si>
    <t>HELA</t>
  </si>
  <si>
    <t>VERO</t>
  </si>
  <si>
    <t>C21</t>
  </si>
  <si>
    <t>E25</t>
  </si>
  <si>
    <r>
      <t xml:space="preserve">2.4 </t>
    </r>
    <r>
      <rPr>
        <sz val="11"/>
        <color theme="1"/>
        <rFont val="Calibri"/>
        <family val="2"/>
      </rPr>
      <t>µ</t>
    </r>
    <r>
      <rPr>
        <sz val="9.35"/>
        <color theme="1"/>
        <rFont val="Calibri"/>
        <family val="2"/>
      </rPr>
      <t>M</t>
    </r>
  </si>
  <si>
    <t>DMSO</t>
  </si>
  <si>
    <t>Cam 25 uM</t>
  </si>
  <si>
    <t>Stats compared to controls</t>
  </si>
  <si>
    <t>!</t>
  </si>
  <si>
    <t>P-values</t>
  </si>
  <si>
    <t>CMT = camptothecin</t>
  </si>
  <si>
    <t xml:space="preserve">Significance level = </t>
  </si>
  <si>
    <t>vs DMSO*</t>
  </si>
  <si>
    <t>vs CMT‡</t>
  </si>
  <si>
    <t>25 uM CAM</t>
  </si>
  <si>
    <r>
      <t xml:space="preserve">25 </t>
    </r>
    <r>
      <rPr>
        <b/>
        <sz val="12"/>
        <color theme="1"/>
        <rFont val="Calibri"/>
        <family val="2"/>
      </rPr>
      <t>µ</t>
    </r>
    <r>
      <rPr>
        <b/>
        <sz val="8.4"/>
        <color theme="1"/>
        <rFont val="Calibri"/>
        <family val="2"/>
      </rPr>
      <t>M</t>
    </r>
    <r>
      <rPr>
        <b/>
        <sz val="12"/>
        <color theme="1"/>
        <rFont val="Calibri"/>
        <family val="2"/>
        <scheme val="minor"/>
      </rPr>
      <t xml:space="preserve"> Cam</t>
    </r>
  </si>
  <si>
    <t>vs CMT</t>
  </si>
  <si>
    <t>vs DMSO†</t>
  </si>
  <si>
    <t>0.1% DMSO</t>
  </si>
  <si>
    <t>0.10%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</si>
</sst>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Century Gothic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sz val="9.35"/>
      <color theme="1"/>
      <name val="Calibri"/>
      <family val="2"/>
    </font>
    <font>
      <b/>
      <sz val="12"/>
      <color theme="1"/>
      <name val="Calibri"/>
      <family val="2"/>
    </font>
    <font>
      <b/>
      <sz val="8.4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164" fontId="0" fillId="0" borderId="1" xfId="0" applyNumberFormat="1" applyBorder="1"/>
    <xf numFmtId="0" fontId="1" fillId="0" borderId="1" xfId="0" applyFont="1" applyBorder="1"/>
    <xf numFmtId="164" fontId="0" fillId="0" borderId="2" xfId="0" applyNumberFormat="1" applyBorder="1"/>
    <xf numFmtId="0" fontId="1" fillId="0" borderId="2" xfId="0" applyFont="1" applyBorder="1"/>
    <xf numFmtId="164" fontId="0" fillId="0" borderId="0" xfId="0" applyNumberFormat="1"/>
    <xf numFmtId="0" fontId="1" fillId="0" borderId="6" xfId="0" applyFont="1" applyBorder="1"/>
    <xf numFmtId="0" fontId="1" fillId="0" borderId="8" xfId="0" applyFont="1" applyBorder="1"/>
    <xf numFmtId="0" fontId="1" fillId="0" borderId="10" xfId="0" applyFont="1" applyBorder="1"/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0" fillId="0" borderId="10" xfId="0" applyBorder="1"/>
    <xf numFmtId="0" fontId="7" fillId="0" borderId="0" xfId="0" applyFont="1"/>
    <xf numFmtId="164" fontId="0" fillId="3" borderId="0" xfId="0" applyNumberFormat="1" applyFill="1"/>
    <xf numFmtId="0" fontId="1" fillId="0" borderId="4" xfId="0" applyFont="1" applyBorder="1"/>
    <xf numFmtId="164" fontId="8" fillId="3" borderId="0" xfId="0" applyNumberFormat="1" applyFont="1" applyFill="1" applyAlignment="1">
      <alignment vertical="center"/>
    </xf>
    <xf numFmtId="0" fontId="1" fillId="0" borderId="0" xfId="0" applyFont="1"/>
    <xf numFmtId="2" fontId="0" fillId="0" borderId="0" xfId="0" applyNumberFormat="1"/>
    <xf numFmtId="2" fontId="1" fillId="0" borderId="12" xfId="0" applyNumberFormat="1" applyFont="1" applyBorder="1"/>
    <xf numFmtId="2" fontId="1" fillId="0" borderId="10" xfId="0" applyNumberFormat="1" applyFont="1" applyBorder="1"/>
    <xf numFmtId="2" fontId="1" fillId="0" borderId="11" xfId="0" applyNumberFormat="1" applyFont="1" applyBorder="1"/>
    <xf numFmtId="0" fontId="0" fillId="0" borderId="16" xfId="0" applyBorder="1"/>
    <xf numFmtId="0" fontId="3" fillId="4" borderId="23" xfId="0" applyFont="1" applyFill="1" applyBorder="1"/>
    <xf numFmtId="2" fontId="0" fillId="0" borderId="27" xfId="0" applyNumberFormat="1" applyBorder="1"/>
    <xf numFmtId="2" fontId="0" fillId="0" borderId="5" xfId="0" applyNumberFormat="1" applyBorder="1"/>
    <xf numFmtId="0" fontId="4" fillId="0" borderId="14" xfId="0" applyFont="1" applyBorder="1"/>
    <xf numFmtId="0" fontId="3" fillId="5" borderId="23" xfId="0" applyFont="1" applyFill="1" applyBorder="1"/>
    <xf numFmtId="0" fontId="3" fillId="4" borderId="16" xfId="0" applyFont="1" applyFill="1" applyBorder="1" applyAlignment="1">
      <alignment horizontal="center" vertical="center"/>
    </xf>
    <xf numFmtId="2" fontId="1" fillId="4" borderId="17" xfId="0" applyNumberFormat="1" applyFont="1" applyFill="1" applyBorder="1"/>
    <xf numFmtId="2" fontId="0" fillId="4" borderId="25" xfId="0" applyNumberFormat="1" applyFill="1" applyBorder="1"/>
    <xf numFmtId="0" fontId="3" fillId="6" borderId="23" xfId="0" applyFont="1" applyFill="1" applyBorder="1"/>
    <xf numFmtId="0" fontId="3" fillId="6" borderId="24" xfId="0" applyFont="1" applyFill="1" applyBorder="1" applyAlignment="1">
      <alignment horizontal="center" vertical="center"/>
    </xf>
    <xf numFmtId="2" fontId="1" fillId="6" borderId="17" xfId="0" applyNumberFormat="1" applyFont="1" applyFill="1" applyBorder="1"/>
    <xf numFmtId="2" fontId="0" fillId="6" borderId="25" xfId="0" applyNumberFormat="1" applyFill="1" applyBorder="1"/>
    <xf numFmtId="2" fontId="0" fillId="6" borderId="0" xfId="0" applyNumberFormat="1" applyFill="1"/>
    <xf numFmtId="2" fontId="0" fillId="2" borderId="0" xfId="0" applyNumberFormat="1" applyFill="1"/>
    <xf numFmtId="2" fontId="0" fillId="0" borderId="2" xfId="0" applyNumberFormat="1" applyBorder="1"/>
    <xf numFmtId="2" fontId="0" fillId="0" borderId="1" xfId="0" applyNumberFormat="1" applyBorder="1"/>
    <xf numFmtId="2" fontId="8" fillId="3" borderId="21" xfId="0" applyNumberFormat="1" applyFont="1" applyFill="1" applyBorder="1" applyAlignment="1">
      <alignment vertical="center"/>
    </xf>
    <xf numFmtId="2" fontId="8" fillId="3" borderId="0" xfId="0" applyNumberFormat="1" applyFont="1" applyFill="1" applyAlignment="1">
      <alignment vertical="center"/>
    </xf>
    <xf numFmtId="2" fontId="0" fillId="0" borderId="3" xfId="0" applyNumberFormat="1" applyBorder="1"/>
    <xf numFmtId="2" fontId="1" fillId="4" borderId="23" xfId="0" applyNumberFormat="1" applyFont="1" applyFill="1" applyBorder="1"/>
    <xf numFmtId="2" fontId="1" fillId="6" borderId="23" xfId="0" applyNumberFormat="1" applyFont="1" applyFill="1" applyBorder="1"/>
    <xf numFmtId="2" fontId="0" fillId="6" borderId="5" xfId="0" applyNumberFormat="1" applyFill="1" applyBorder="1"/>
    <xf numFmtId="2" fontId="0" fillId="7" borderId="28" xfId="0" applyNumberFormat="1" applyFill="1" applyBorder="1"/>
    <xf numFmtId="2" fontId="0" fillId="8" borderId="28" xfId="0" applyNumberFormat="1" applyFill="1" applyBorder="1"/>
    <xf numFmtId="2" fontId="0" fillId="4" borderId="10" xfId="0" applyNumberFormat="1" applyFill="1" applyBorder="1"/>
    <xf numFmtId="2" fontId="0" fillId="4" borderId="5" xfId="0" applyNumberFormat="1" applyFill="1" applyBorder="1"/>
    <xf numFmtId="0" fontId="0" fillId="0" borderId="30" xfId="0" applyBorder="1"/>
    <xf numFmtId="2" fontId="0" fillId="9" borderId="10" xfId="0" applyNumberFormat="1" applyFill="1" applyBorder="1"/>
    <xf numFmtId="2" fontId="0" fillId="0" borderId="10" xfId="0" applyNumberFormat="1" applyBorder="1"/>
    <xf numFmtId="2" fontId="0" fillId="9" borderId="17" xfId="0" applyNumberFormat="1" applyFill="1" applyBorder="1"/>
    <xf numFmtId="2" fontId="0" fillId="9" borderId="16" xfId="0" applyNumberFormat="1" applyFill="1" applyBorder="1"/>
    <xf numFmtId="0" fontId="11" fillId="0" borderId="0" xfId="0" applyFont="1"/>
    <xf numFmtId="2" fontId="0" fillId="4" borderId="3" xfId="0" applyNumberFormat="1" applyFill="1" applyBorder="1"/>
    <xf numFmtId="2" fontId="0" fillId="6" borderId="3" xfId="0" applyNumberFormat="1" applyFill="1" applyBorder="1"/>
    <xf numFmtId="0" fontId="0" fillId="3" borderId="0" xfId="0" applyFill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4" fillId="0" borderId="32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0" fillId="0" borderId="20" xfId="0" applyBorder="1"/>
    <xf numFmtId="0" fontId="0" fillId="0" borderId="17" xfId="0" applyBorder="1"/>
    <xf numFmtId="0" fontId="0" fillId="0" borderId="19" xfId="0" applyBorder="1"/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wrapText="1"/>
    </xf>
    <xf numFmtId="0" fontId="7" fillId="0" borderId="2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4" fillId="0" borderId="18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3" fillId="2" borderId="0" xfId="0" applyFont="1" applyFill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1" fillId="6" borderId="0" xfId="0" applyFont="1" applyFill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9" borderId="17" xfId="0" applyFont="1" applyFill="1" applyBorder="1" applyAlignment="1">
      <alignment horizontal="center"/>
    </xf>
    <xf numFmtId="0" fontId="1" fillId="9" borderId="16" xfId="0" applyFont="1" applyFill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0.xml"/><Relationship Id="rId1" Type="http://schemas.microsoft.com/office/2011/relationships/chartStyle" Target="style10.xml"/><Relationship Id="rId4" Type="http://schemas.openxmlformats.org/officeDocument/2006/relationships/chartUserShapes" Target="../drawings/drawing1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7.xml"/><Relationship Id="rId1" Type="http://schemas.microsoft.com/office/2011/relationships/chartStyle" Target="style7.xml"/><Relationship Id="rId4" Type="http://schemas.openxmlformats.org/officeDocument/2006/relationships/chartUserShapes" Target="../drawings/drawing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Relationship Id="rId4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9.xml"/><Relationship Id="rId1" Type="http://schemas.microsoft.com/office/2011/relationships/chartStyle" Target="style9.xml"/><Relationship Id="rId4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combined 24h treatments of CAE21 and EGF25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'24h CAE21 + EGF25 HeLa'!$B$4</c:f>
              <c:strCache>
                <c:ptCount val="1"/>
                <c:pt idx="0">
                  <c:v>Repeat 1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tint val="54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54000"/>
                </a:schemeClr>
              </a:solidFill>
              <a:ln w="9525">
                <a:solidFill>
                  <a:schemeClr val="accent2">
                    <a:tint val="54000"/>
                  </a:schemeClr>
                </a:solidFill>
              </a:ln>
              <a:effectLst/>
            </c:spPr>
          </c:marker>
          <c:xVal>
            <c:numRef>
              <c:f>'24h CAE21 + EGF25 HeLa'!$C$3:$G$3</c:f>
              <c:numCache>
                <c:formatCode>0.00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0.13</c:v>
                </c:pt>
                <c:pt idx="4">
                  <c:v>0.06</c:v>
                </c:pt>
              </c:numCache>
              <c:extLst xmlns:c15="http://schemas.microsoft.com/office/drawing/2012/chart"/>
            </c:numRef>
          </c:xVal>
          <c:yVal>
            <c:numRef>
              <c:f>'24h CAE21 + EGF25 HeLa'!$C$4:$G$4</c:f>
              <c:numCache>
                <c:formatCode>0.00</c:formatCode>
                <c:ptCount val="5"/>
                <c:pt idx="0">
                  <c:v>-12.279973223050192</c:v>
                </c:pt>
                <c:pt idx="1">
                  <c:v>62.179159407905217</c:v>
                </c:pt>
                <c:pt idx="2">
                  <c:v>110.36085842338197</c:v>
                </c:pt>
                <c:pt idx="3">
                  <c:v>120.00026016468422</c:v>
                </c:pt>
                <c:pt idx="4">
                  <c:v>115.13748202612253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45EB-4163-8C91-4E55AC0E0D62}"/>
            </c:ext>
          </c:extLst>
        </c:ser>
        <c:ser>
          <c:idx val="2"/>
          <c:order val="2"/>
          <c:tx>
            <c:strRef>
              <c:f>'24h CAE21 + EGF25 HeLa'!$B$6</c:f>
              <c:strCache>
                <c:ptCount val="1"/>
                <c:pt idx="0">
                  <c:v>Repeat 3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'24h CAE21 + EGF25 HeLa'!$C$3:$G$3</c:f>
              <c:numCache>
                <c:formatCode>0.00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0.13</c:v>
                </c:pt>
                <c:pt idx="4">
                  <c:v>0.06</c:v>
                </c:pt>
              </c:numCache>
              <c:extLst xmlns:c15="http://schemas.microsoft.com/office/drawing/2012/chart"/>
            </c:numRef>
          </c:xVal>
          <c:yVal>
            <c:numRef>
              <c:f>'24h CAE21 + EGF25 HeLa'!$C$6:$G$6</c:f>
              <c:numCache>
                <c:formatCode>0.00</c:formatCode>
                <c:ptCount val="5"/>
                <c:pt idx="0">
                  <c:v>-4.7000045683529326</c:v>
                </c:pt>
                <c:pt idx="1">
                  <c:v>25.407517847724325</c:v>
                </c:pt>
                <c:pt idx="2">
                  <c:v>101.79079435351579</c:v>
                </c:pt>
                <c:pt idx="3">
                  <c:v>106.00073924256712</c:v>
                </c:pt>
                <c:pt idx="4">
                  <c:v>108.59535606158141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45EB-4163-8C91-4E55AC0E0D62}"/>
            </c:ext>
          </c:extLst>
        </c:ser>
        <c:ser>
          <c:idx val="3"/>
          <c:order val="3"/>
          <c:tx>
            <c:strRef>
              <c:f>'24h CAE21 + EGF25 HeLa'!$B$7</c:f>
              <c:strCache>
                <c:ptCount val="1"/>
                <c:pt idx="0">
                  <c:v>Repeat 4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76000"/>
                </a:schemeClr>
              </a:solidFill>
              <a:ln w="9525">
                <a:solidFill>
                  <a:schemeClr val="accent2">
                    <a:shade val="76000"/>
                  </a:schemeClr>
                </a:solidFill>
              </a:ln>
              <a:effectLst/>
            </c:spPr>
          </c:marker>
          <c:xVal>
            <c:numRef>
              <c:f>'24h CAE21 + EGF25 HeLa'!$C$3:$G$3</c:f>
              <c:numCache>
                <c:formatCode>0.00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0.13</c:v>
                </c:pt>
                <c:pt idx="4">
                  <c:v>0.06</c:v>
                </c:pt>
              </c:numCache>
              <c:extLst xmlns:c15="http://schemas.microsoft.com/office/drawing/2012/chart"/>
            </c:numRef>
          </c:xVal>
          <c:yVal>
            <c:numRef>
              <c:f>'24h CAE21 + EGF25 HeLa'!$C$7:$G$7</c:f>
              <c:numCache>
                <c:formatCode>0.00</c:formatCode>
                <c:ptCount val="5"/>
                <c:pt idx="0">
                  <c:v>2.8694270492569407</c:v>
                </c:pt>
                <c:pt idx="1">
                  <c:v>43.097485746331444</c:v>
                </c:pt>
                <c:pt idx="2">
                  <c:v>108.15029442003927</c:v>
                </c:pt>
                <c:pt idx="3">
                  <c:v>101.25245350032716</c:v>
                </c:pt>
                <c:pt idx="4">
                  <c:v>102.72922703056362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45EB-4163-8C91-4E55AC0E0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'24h CAE21 + EGF25 HeLa'!$B$5</c15:sqref>
                        </c15:formulaRef>
                      </c:ext>
                    </c:extLst>
                    <c:strCache>
                      <c:ptCount val="1"/>
                      <c:pt idx="0">
                        <c:v>Repeat 2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77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77000"/>
                      </a:schemeClr>
                    </a:solidFill>
                    <a:ln w="9525">
                      <a:solidFill>
                        <a:schemeClr val="accent2">
                          <a:tint val="77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'24h CAE21 + EGF25 HeLa'!$C$3:$G$3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1</c:v>
                      </c:pt>
                      <c:pt idx="1">
                        <c:v>0.5</c:v>
                      </c:pt>
                      <c:pt idx="2">
                        <c:v>0.25</c:v>
                      </c:pt>
                      <c:pt idx="3">
                        <c:v>0.13</c:v>
                      </c:pt>
                      <c:pt idx="4">
                        <c:v>0.06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'24h CAE21 + EGF25 HeLa'!$C$5:$G$5</c15:sqref>
                        </c15:formulaRef>
                      </c:ext>
                    </c:extLst>
                    <c:numCache>
                      <c:formatCode>0.00</c:formatCode>
                      <c:ptCount val="5"/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45EB-4163-8C91-4E55AC0E0D6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+ EGF25 HeLa'!$B$8</c15:sqref>
                        </c15:formulaRef>
                      </c:ext>
                    </c:extLst>
                    <c:strCache>
                      <c:ptCount val="1"/>
                      <c:pt idx="0">
                        <c:v>Cell growth curve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shade val="53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shade val="53000"/>
                      </a:schemeClr>
                    </a:solidFill>
                    <a:ln w="9525">
                      <a:solidFill>
                        <a:schemeClr val="accent2">
                          <a:shade val="53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'24h CAE21 + EGF25 HeLa'!$C$9:$G$9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7.5747007468991203</c:v>
                        </c:pt>
                        <c:pt idx="1">
                          <c:v>18.390209610056882</c:v>
                        </c:pt>
                        <c:pt idx="2">
                          <c:v>4.4492664652089537</c:v>
                        </c:pt>
                        <c:pt idx="3">
                          <c:v>9.7469059899613324</c:v>
                        </c:pt>
                        <c:pt idx="4">
                          <c:v>6.2071957433729725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'24h CAE21 + EGF25 HeLa'!$C$9:$G$9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7.5747007468991203</c:v>
                        </c:pt>
                        <c:pt idx="1">
                          <c:v>18.390209610056882</c:v>
                        </c:pt>
                        <c:pt idx="2">
                          <c:v>4.4492664652089537</c:v>
                        </c:pt>
                        <c:pt idx="3">
                          <c:v>9.7469059899613324</c:v>
                        </c:pt>
                        <c:pt idx="4">
                          <c:v>6.2071957433729725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x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0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0</c:v>
                      </c:pt>
                    </c:numLit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+ EGF25 HeLa'!$C$3:$G$3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1</c:v>
                      </c:pt>
                      <c:pt idx="1">
                        <c:v>0.5</c:v>
                      </c:pt>
                      <c:pt idx="2">
                        <c:v>0.25</c:v>
                      </c:pt>
                      <c:pt idx="3">
                        <c:v>0.13</c:v>
                      </c:pt>
                      <c:pt idx="4">
                        <c:v>0.06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+ EGF25 HeLa'!$C$8:$G$8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-4.703516914048727</c:v>
                      </c:pt>
                      <c:pt idx="1">
                        <c:v>43.561387667320332</c:v>
                      </c:pt>
                      <c:pt idx="2">
                        <c:v>106.76731573231234</c:v>
                      </c:pt>
                      <c:pt idx="3">
                        <c:v>109.08448430252618</c:v>
                      </c:pt>
                      <c:pt idx="4">
                        <c:v>108.82068837275585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45EB-4163-8C91-4E55AC0E0D62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Fractions based on individual IC</a:t>
                </a:r>
                <a:r>
                  <a:rPr lang="en-ZA" sz="1600" b="1" baseline="-25000"/>
                  <a:t>50</a:t>
                </a:r>
                <a:r>
                  <a:rPr lang="en-ZA" sz="1600" b="1"/>
                  <a:t> concentrations of CAE21 and EGF25 treated in combination on HeLa cells</a:t>
                </a:r>
              </a:p>
            </c:rich>
          </c:tx>
          <c:layout>
            <c:manualLayout>
              <c:xMode val="edge"/>
              <c:yMode val="edge"/>
              <c:x val="0.17115202942353142"/>
              <c:y val="0.807454135611185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0.1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238810518004477"/>
          <c:y val="0.93150349372134988"/>
          <c:w val="0.46324472410520612"/>
          <c:h val="6.673105842001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Cell</a:t>
            </a:r>
            <a:r>
              <a:rPr lang="en-US" sz="1800" baseline="0"/>
              <a:t> viability after 24h CAE21 and EGF25 co-treatments</a:t>
            </a:r>
            <a:endParaRPr lang="en-US" sz="1800"/>
          </a:p>
        </c:rich>
      </c:tx>
      <c:layout>
        <c:manualLayout>
          <c:xMode val="edge"/>
          <c:yMode val="edge"/>
          <c:x val="0.18990357090538137"/>
          <c:y val="7.45540755643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58418989245174"/>
          <c:y val="0.21809515688292264"/>
          <c:w val="0.78143629721370944"/>
          <c:h val="0.51636108124149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'C21+E25 Hela vs Vero'!$A$3</c:f>
              <c:strCache>
                <c:ptCount val="1"/>
                <c:pt idx="0">
                  <c:v>HeLa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'C21+E25 Hela vs Vero'!$C$5:$I$5</c15:sqref>
                    </c15:fullRef>
                  </c:ext>
                </c:extLst>
                <c:f>'C21+E25 Hela vs Vero'!$C$5:$H$5</c:f>
                <c:numCache>
                  <c:formatCode>General</c:formatCode>
                  <c:ptCount val="6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  <c:pt idx="5">
                    <c:v>5.9565943827456858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'C21+E25 Hela vs Vero'!$C$5:$I$5</c15:sqref>
                    </c15:fullRef>
                  </c:ext>
                </c:extLst>
                <c:f>'C21+E25 Hela vs Vero'!$C$5:$H$5</c:f>
                <c:numCache>
                  <c:formatCode>General</c:formatCode>
                  <c:ptCount val="6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  <c:pt idx="5">
                    <c:v>5.9565943827456858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'C21+E25 Hela vs Vero'!$C$3:$I$3</c15:sqref>
                  </c15:fullRef>
                </c:ext>
              </c:extLst>
              <c:f>'C21+E25 Hela vs Vero'!$C$3:$H$3</c:f>
              <c:strCache>
                <c:ptCount val="6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0.50</c:v>
                </c:pt>
                <c:pt idx="4">
                  <c:v>1.00</c:v>
                </c:pt>
                <c:pt idx="5">
                  <c:v>0.10% DMSO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'C21+E25 Hela vs Vero'!$C$4:$I$4</c15:sqref>
                  </c15:fullRef>
                </c:ext>
              </c:extLst>
              <c:f>'C21+E25 Hela vs Vero'!$C$4:$H$4</c:f>
              <c:numCache>
                <c:formatCode>0.00</c:formatCode>
                <c:ptCount val="6"/>
                <c:pt idx="0">
                  <c:v>108.82068837275585</c:v>
                </c:pt>
                <c:pt idx="1">
                  <c:v>109.08448430252618</c:v>
                </c:pt>
                <c:pt idx="2">
                  <c:v>106.76731573231234</c:v>
                </c:pt>
                <c:pt idx="3">
                  <c:v>43.561387667320332</c:v>
                </c:pt>
                <c:pt idx="4">
                  <c:v>-4.703516914048727</c:v>
                </c:pt>
                <c:pt idx="5">
                  <c:v>101.71488156013282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8C-4C5E-8C6E-AC6689EAEC50}"/>
            </c:ext>
          </c:extLst>
        </c:ser>
        <c:ser>
          <c:idx val="1"/>
          <c:order val="1"/>
          <c:tx>
            <c:strRef>
              <c:f>'C21+E25 Hela vs Vero'!$A$7</c:f>
              <c:strCache>
                <c:ptCount val="1"/>
                <c:pt idx="0">
                  <c:v>Vero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'C21+E25 Hela vs Vero'!$C$9:$I$9</c15:sqref>
                    </c15:fullRef>
                  </c:ext>
                </c:extLst>
                <c:f>'C21+E25 Hela vs Vero'!$C$9:$H$9</c:f>
                <c:numCache>
                  <c:formatCode>General</c:formatCode>
                  <c:ptCount val="6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  <c:pt idx="5">
                    <c:v>8.9275993555261408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'C21+E25 Hela vs Vero'!$C$9:$I$9</c15:sqref>
                    </c15:fullRef>
                  </c:ext>
                </c:extLst>
                <c:f>'C21+E25 Hela vs Vero'!$C$9:$H$9</c:f>
                <c:numCache>
                  <c:formatCode>General</c:formatCode>
                  <c:ptCount val="6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  <c:pt idx="5">
                    <c:v>8.9275993555261408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'C21+E25 Hela vs Vero'!$C$3:$I$3</c15:sqref>
                  </c15:fullRef>
                </c:ext>
              </c:extLst>
              <c:f>'C21+E25 Hela vs Vero'!$C$3:$H$3</c:f>
              <c:strCache>
                <c:ptCount val="6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0.50</c:v>
                </c:pt>
                <c:pt idx="4">
                  <c:v>1.00</c:v>
                </c:pt>
                <c:pt idx="5">
                  <c:v>0.10% DMSO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'C21+E25 Hela vs Vero'!$C$8:$I$8</c15:sqref>
                  </c15:fullRef>
                </c:ext>
              </c:extLst>
              <c:f>'C21+E25 Hela vs Vero'!$C$8:$H$8</c:f>
              <c:numCache>
                <c:formatCode>0.00</c:formatCode>
                <c:ptCount val="6"/>
                <c:pt idx="0">
                  <c:v>114.55044893891143</c:v>
                </c:pt>
                <c:pt idx="1">
                  <c:v>117.78343182667498</c:v>
                </c:pt>
                <c:pt idx="2">
                  <c:v>112.64661158990596</c:v>
                </c:pt>
                <c:pt idx="3">
                  <c:v>83.885736543439506</c:v>
                </c:pt>
                <c:pt idx="4">
                  <c:v>8.8216037704536472</c:v>
                </c:pt>
                <c:pt idx="5">
                  <c:v>107.34816056605399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8C-4C5E-8C6E-AC6689EAE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0"/>
                  <a:t>Fractions of</a:t>
                </a:r>
                <a:r>
                  <a:rPr lang="en-ZA" sz="1800" b="0" baseline="0"/>
                  <a:t> </a:t>
                </a:r>
                <a:r>
                  <a:rPr lang="en-ZA" sz="1800" b="0"/>
                  <a:t>IC</a:t>
                </a:r>
                <a:r>
                  <a:rPr lang="en-ZA" sz="1800" b="0" baseline="-25000"/>
                  <a:t>50</a:t>
                </a:r>
                <a:r>
                  <a:rPr lang="en-ZA" sz="1800" b="0"/>
                  <a:t> concentrations</a:t>
                </a:r>
              </a:p>
            </c:rich>
          </c:tx>
          <c:layout>
            <c:manualLayout>
              <c:xMode val="edge"/>
              <c:yMode val="edge"/>
              <c:x val="0.35436159083470958"/>
              <c:y val="0.831507914484257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0" baseline="0"/>
                  <a:t>Cell Viability (%) </a:t>
                </a:r>
                <a:endParaRPr lang="en-ZA" sz="1800" b="0"/>
              </a:p>
            </c:rich>
          </c:tx>
          <c:layout>
            <c:manualLayout>
              <c:xMode val="edge"/>
              <c:yMode val="edge"/>
              <c:x val="4.0087427502068097E-2"/>
              <c:y val="0.28764872177321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0216208242769463E-2"/>
          <c:y val="0.93258500314112713"/>
          <c:w val="0.90843046041484188"/>
          <c:h val="4.9068957735860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combined 24h CAE21 and EGF25 treatments with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('24h CAE21 + EGF25 HeLa'!$C$9:$G$9,'24h CAE21 + EGF25 HeLa'!$N$9:$O$9)</c:f>
                <c:numCache>
                  <c:formatCode>General</c:formatCode>
                  <c:ptCount val="7"/>
                  <c:pt idx="0">
                    <c:v>7.5747007468991203</c:v>
                  </c:pt>
                  <c:pt idx="1">
                    <c:v>18.390209610056882</c:v>
                  </c:pt>
                  <c:pt idx="2">
                    <c:v>4.4492664652089537</c:v>
                  </c:pt>
                  <c:pt idx="3">
                    <c:v>9.7469059899613324</c:v>
                  </c:pt>
                  <c:pt idx="4">
                    <c:v>6.2071957433729725</c:v>
                  </c:pt>
                  <c:pt idx="5">
                    <c:v>5.9565943827456858</c:v>
                  </c:pt>
                  <c:pt idx="6">
                    <c:v>7.6051655617688088</c:v>
                  </c:pt>
                </c:numCache>
              </c:numRef>
            </c:plus>
            <c:minus>
              <c:numRef>
                <c:f>('24h CAE21 + EGF25 HeLa'!$C$9:$G$9,'24h CAE21 + EGF25 HeLa'!$N$9:$O$9)</c:f>
                <c:numCache>
                  <c:formatCode>General</c:formatCode>
                  <c:ptCount val="7"/>
                  <c:pt idx="0">
                    <c:v>7.5747007468991203</c:v>
                  </c:pt>
                  <c:pt idx="1">
                    <c:v>18.390209610056882</c:v>
                  </c:pt>
                  <c:pt idx="2">
                    <c:v>4.4492664652089537</c:v>
                  </c:pt>
                  <c:pt idx="3">
                    <c:v>9.7469059899613324</c:v>
                  </c:pt>
                  <c:pt idx="4">
                    <c:v>6.2071957433729725</c:v>
                  </c:pt>
                  <c:pt idx="5">
                    <c:v>5.9565943827456858</c:v>
                  </c:pt>
                  <c:pt idx="6">
                    <c:v>7.6051655617688088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('24h CAE21 + EGF25 HeLa'!$C$3:$G$3,'24h CAE21 + EGF25 HeLa'!$N$3:$O$3)</c:f>
              <c:strCache>
                <c:ptCount val="7"/>
                <c:pt idx="0">
                  <c:v>1.00</c:v>
                </c:pt>
                <c:pt idx="1">
                  <c:v>0.50</c:v>
                </c:pt>
                <c:pt idx="2">
                  <c:v>0.25</c:v>
                </c:pt>
                <c:pt idx="3">
                  <c:v>0.13</c:v>
                </c:pt>
                <c:pt idx="4">
                  <c:v>0.06</c:v>
                </c:pt>
                <c:pt idx="5">
                  <c:v>0,1% DMSO</c:v>
                </c:pt>
                <c:pt idx="6">
                  <c:v>25 µM Cam</c:v>
                </c:pt>
              </c:strCache>
            </c:strRef>
          </c:cat>
          <c:val>
            <c:numRef>
              <c:f>('24h CAE21 + EGF25 HeLa'!$C$8:$G$8,'24h CAE21 + EGF25 HeLa'!$N$8:$O$8)</c:f>
              <c:numCache>
                <c:formatCode>0.00</c:formatCode>
                <c:ptCount val="7"/>
                <c:pt idx="0">
                  <c:v>-4.703516914048727</c:v>
                </c:pt>
                <c:pt idx="1">
                  <c:v>43.561387667320332</c:v>
                </c:pt>
                <c:pt idx="2">
                  <c:v>106.76731573231234</c:v>
                </c:pt>
                <c:pt idx="3">
                  <c:v>109.08448430252618</c:v>
                </c:pt>
                <c:pt idx="4">
                  <c:v>108.82068837275585</c:v>
                </c:pt>
                <c:pt idx="5" formatCode="0.0">
                  <c:v>101.71488156013282</c:v>
                </c:pt>
                <c:pt idx="6" formatCode="0.0">
                  <c:v>41.8301079569301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E4-4ADF-BDEA-33FD6B233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Fractions based</a:t>
                </a:r>
                <a:r>
                  <a:rPr lang="en-ZA" sz="1600" b="1" baseline="0"/>
                  <a:t> on dilutions of the</a:t>
                </a:r>
                <a:r>
                  <a:rPr lang="en-ZA" sz="1600" b="1"/>
                  <a:t> individual IC</a:t>
                </a:r>
                <a:r>
                  <a:rPr lang="en-ZA" sz="1600" b="1" baseline="-25000"/>
                  <a:t>50</a:t>
                </a:r>
                <a:r>
                  <a:rPr lang="en-ZA" sz="1600" b="1"/>
                  <a:t> concentrations of CAE21 and EGF25 represented with controls </a:t>
                </a:r>
              </a:p>
            </c:rich>
          </c:tx>
          <c:layout>
            <c:manualLayout>
              <c:xMode val="edge"/>
              <c:yMode val="edge"/>
              <c:x val="0.17310436549460276"/>
              <c:y val="0.83773813592144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combined 24h treatments of CAE21 and EGF25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'24h CAE21 + EGF25 Vero'!$B$4</c:f>
              <c:strCache>
                <c:ptCount val="1"/>
                <c:pt idx="0">
                  <c:v>Repeat 1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tint val="54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54000"/>
                </a:schemeClr>
              </a:solidFill>
              <a:ln w="9525">
                <a:solidFill>
                  <a:schemeClr val="accent2">
                    <a:tint val="54000"/>
                  </a:schemeClr>
                </a:solidFill>
              </a:ln>
              <a:effectLst/>
            </c:spPr>
          </c:marker>
          <c:xVal>
            <c:numRef>
              <c:f>'24h CAE21 + EGF25 Vero'!$C$3:$G$3</c:f>
              <c:numCache>
                <c:formatCode>0.00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0.13</c:v>
                </c:pt>
                <c:pt idx="4">
                  <c:v>0.06</c:v>
                </c:pt>
              </c:numCache>
              <c:extLst xmlns:c15="http://schemas.microsoft.com/office/drawing/2012/chart"/>
            </c:numRef>
          </c:xVal>
          <c:yVal>
            <c:numRef>
              <c:f>'24h CAE21 + EGF25 Vero'!$C$4:$G$4</c:f>
              <c:numCache>
                <c:formatCode>0.00</c:formatCode>
                <c:ptCount val="5"/>
                <c:pt idx="0">
                  <c:v>2.7473053029352559</c:v>
                </c:pt>
                <c:pt idx="1">
                  <c:v>97.892316464328857</c:v>
                </c:pt>
                <c:pt idx="2">
                  <c:v>128.8729166330231</c:v>
                </c:pt>
                <c:pt idx="3">
                  <c:v>140.41331317615874</c:v>
                </c:pt>
                <c:pt idx="4">
                  <c:v>127.61479092728388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2FF9-430B-9877-1EBA4B138F8A}"/>
            </c:ext>
          </c:extLst>
        </c:ser>
        <c:ser>
          <c:idx val="2"/>
          <c:order val="2"/>
          <c:tx>
            <c:strRef>
              <c:f>'24h CAE21 + EGF25 Vero'!$B$6</c:f>
              <c:strCache>
                <c:ptCount val="1"/>
                <c:pt idx="0">
                  <c:v>Repeat 3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'24h CAE21 + EGF25 Vero'!$C$3:$G$3</c:f>
              <c:numCache>
                <c:formatCode>0.00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0.13</c:v>
                </c:pt>
                <c:pt idx="4">
                  <c:v>0.06</c:v>
                </c:pt>
              </c:numCache>
              <c:extLst xmlns:c15="http://schemas.microsoft.com/office/drawing/2012/chart"/>
            </c:numRef>
          </c:xVal>
          <c:yVal>
            <c:numRef>
              <c:f>'24h CAE21 + EGF25 Vero'!$C$6:$G$6</c:f>
              <c:numCache>
                <c:formatCode>0.00</c:formatCode>
                <c:ptCount val="5"/>
                <c:pt idx="0">
                  <c:v>-5.4599057067471959</c:v>
                </c:pt>
                <c:pt idx="1">
                  <c:v>49.208554025944423</c:v>
                </c:pt>
                <c:pt idx="2">
                  <c:v>106.0381301781663</c:v>
                </c:pt>
                <c:pt idx="3">
                  <c:v>109.9003000239862</c:v>
                </c:pt>
                <c:pt idx="4">
                  <c:v>113.03934521632793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3-2FF9-430B-9877-1EBA4B138F8A}"/>
            </c:ext>
          </c:extLst>
        </c:ser>
        <c:ser>
          <c:idx val="3"/>
          <c:order val="3"/>
          <c:tx>
            <c:strRef>
              <c:f>'24h CAE21 + EGF25 Vero'!$B$7</c:f>
              <c:strCache>
                <c:ptCount val="1"/>
                <c:pt idx="0">
                  <c:v>Repeat 4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shade val="76000"/>
                </a:schemeClr>
              </a:solidFill>
              <a:ln w="9525">
                <a:solidFill>
                  <a:schemeClr val="accent2">
                    <a:shade val="76000"/>
                  </a:schemeClr>
                </a:solidFill>
              </a:ln>
              <a:effectLst/>
            </c:spPr>
          </c:marker>
          <c:xVal>
            <c:numRef>
              <c:f>'24h CAE21 + EGF25 Vero'!$C$3:$G$3</c:f>
              <c:numCache>
                <c:formatCode>0.00</c:formatCode>
                <c:ptCount val="5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0.13</c:v>
                </c:pt>
                <c:pt idx="4">
                  <c:v>0.06</c:v>
                </c:pt>
              </c:numCache>
              <c:extLst xmlns:c15="http://schemas.microsoft.com/office/drawing/2012/chart"/>
            </c:numRef>
          </c:xVal>
          <c:yVal>
            <c:numRef>
              <c:f>'24h CAE21 + EGF25 Vero'!$C$7:$G$7</c:f>
              <c:numCache>
                <c:formatCode>0.00</c:formatCode>
                <c:ptCount val="5"/>
                <c:pt idx="0">
                  <c:v>29.17741171517288</c:v>
                </c:pt>
                <c:pt idx="1">
                  <c:v>104.55633914004525</c:v>
                </c:pt>
                <c:pt idx="2">
                  <c:v>103.0287879585285</c:v>
                </c:pt>
                <c:pt idx="3">
                  <c:v>103.03668227988001</c:v>
                </c:pt>
                <c:pt idx="4">
                  <c:v>102.99721067312247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4-2FF9-430B-9877-1EBA4B138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'24h CAE21 + EGF25 Vero'!$B$5</c15:sqref>
                        </c15:formulaRef>
                      </c:ext>
                    </c:extLst>
                    <c:strCache>
                      <c:ptCount val="1"/>
                      <c:pt idx="0">
                        <c:v>Repeat 2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tint val="77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tint val="77000"/>
                      </a:schemeClr>
                    </a:solidFill>
                    <a:ln w="9525">
                      <a:solidFill>
                        <a:schemeClr val="accent2">
                          <a:tint val="77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'24h CAE21 + EGF25 Vero'!$C$3:$G$3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1</c:v>
                      </c:pt>
                      <c:pt idx="1">
                        <c:v>0.5</c:v>
                      </c:pt>
                      <c:pt idx="2">
                        <c:v>0.25</c:v>
                      </c:pt>
                      <c:pt idx="3">
                        <c:v>0.13</c:v>
                      </c:pt>
                      <c:pt idx="4">
                        <c:v>0.06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'24h CAE21 + EGF25 Vero'!$C$5:$G$5</c15:sqref>
                        </c15:formulaRef>
                      </c:ext>
                    </c:extLst>
                    <c:numCache>
                      <c:formatCode>0.00</c:formatCode>
                      <c:ptCount val="5"/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2FF9-430B-9877-1EBA4B138F8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+ EGF25 Vero'!$B$8</c15:sqref>
                        </c15:formulaRef>
                      </c:ext>
                    </c:extLst>
                    <c:strCache>
                      <c:ptCount val="1"/>
                      <c:pt idx="0">
                        <c:v>Cell growth curve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shade val="53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shade val="53000"/>
                      </a:schemeClr>
                    </a:solidFill>
                    <a:ln w="9525">
                      <a:solidFill>
                        <a:schemeClr val="accent2">
                          <a:shade val="53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'24h CAE21 + EGF25 Vero'!$C$9:$G$9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18.099965910218845</c:v>
                        </c:pt>
                        <c:pt idx="1">
                          <c:v>30.215600938412035</c:v>
                        </c:pt>
                        <c:pt idx="2">
                          <c:v>14.132719719252171</c:v>
                        </c:pt>
                        <c:pt idx="3">
                          <c:v>19.896254912748866</c:v>
                        </c:pt>
                        <c:pt idx="4">
                          <c:v>12.378161827905778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'24h CAE21 + EGF25 Vero'!$C$9:$G$9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18.099965910218845</c:v>
                        </c:pt>
                        <c:pt idx="1">
                          <c:v>30.215600938412035</c:v>
                        </c:pt>
                        <c:pt idx="2">
                          <c:v>14.132719719252171</c:v>
                        </c:pt>
                        <c:pt idx="3">
                          <c:v>19.896254912748866</c:v>
                        </c:pt>
                        <c:pt idx="4">
                          <c:v>12.378161827905778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x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0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0</c:v>
                      </c:pt>
                    </c:numLit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+ EGF25 Vero'!$C$3:$G$3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1</c:v>
                      </c:pt>
                      <c:pt idx="1">
                        <c:v>0.5</c:v>
                      </c:pt>
                      <c:pt idx="2">
                        <c:v>0.25</c:v>
                      </c:pt>
                      <c:pt idx="3">
                        <c:v>0.13</c:v>
                      </c:pt>
                      <c:pt idx="4">
                        <c:v>0.06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+ EGF25 Vero'!$C$8:$G$8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8.8216037704536472</c:v>
                      </c:pt>
                      <c:pt idx="1">
                        <c:v>83.885736543439506</c:v>
                      </c:pt>
                      <c:pt idx="2">
                        <c:v>112.64661158990596</c:v>
                      </c:pt>
                      <c:pt idx="3">
                        <c:v>117.78343182667498</c:v>
                      </c:pt>
                      <c:pt idx="4">
                        <c:v>114.55044893891143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FF9-430B-9877-1EBA4B138F8A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Fractions based on individual IC</a:t>
                </a:r>
                <a:r>
                  <a:rPr lang="en-ZA" sz="1600" b="1" baseline="-25000"/>
                  <a:t>50</a:t>
                </a:r>
                <a:r>
                  <a:rPr lang="en-ZA" sz="1600" b="1"/>
                  <a:t> concentrations of CAE21 and EGF25 found in HeLa cells treated in combination on Vero cells</a:t>
                </a:r>
              </a:p>
            </c:rich>
          </c:tx>
          <c:layout>
            <c:manualLayout>
              <c:xMode val="edge"/>
              <c:yMode val="edge"/>
              <c:x val="0.17115202942353142"/>
              <c:y val="0.807454135611185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0.1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651265555202824"/>
          <c:y val="0.93150349372134988"/>
          <c:w val="0.65400083352265637"/>
          <c:h val="6.673105842001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combined 24h CAE21 and EGF25 treatments with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('24h CAE21 + EGF25 Vero'!$C$9:$G$9,'24h CAE21 + EGF25 Vero'!$N$9:$O$9)</c:f>
                <c:numCache>
                  <c:formatCode>General</c:formatCode>
                  <c:ptCount val="7"/>
                  <c:pt idx="0">
                    <c:v>18.099965910218845</c:v>
                  </c:pt>
                  <c:pt idx="1">
                    <c:v>30.215600938412035</c:v>
                  </c:pt>
                  <c:pt idx="2">
                    <c:v>14.132719719252171</c:v>
                  </c:pt>
                  <c:pt idx="3">
                    <c:v>19.896254912748866</c:v>
                  </c:pt>
                  <c:pt idx="4">
                    <c:v>12.378161827905778</c:v>
                  </c:pt>
                  <c:pt idx="5">
                    <c:v>8.9275993555261408</c:v>
                  </c:pt>
                  <c:pt idx="6">
                    <c:v>17.474133697570363</c:v>
                  </c:pt>
                </c:numCache>
              </c:numRef>
            </c:plus>
            <c:minus>
              <c:numRef>
                <c:f>('24h CAE21 + EGF25 Vero'!$C$9:$G$9,'24h CAE21 + EGF25 Vero'!$N$9:$O$9)</c:f>
                <c:numCache>
                  <c:formatCode>General</c:formatCode>
                  <c:ptCount val="7"/>
                  <c:pt idx="0">
                    <c:v>18.099965910218845</c:v>
                  </c:pt>
                  <c:pt idx="1">
                    <c:v>30.215600938412035</c:v>
                  </c:pt>
                  <c:pt idx="2">
                    <c:v>14.132719719252171</c:v>
                  </c:pt>
                  <c:pt idx="3">
                    <c:v>19.896254912748866</c:v>
                  </c:pt>
                  <c:pt idx="4">
                    <c:v>12.378161827905778</c:v>
                  </c:pt>
                  <c:pt idx="5">
                    <c:v>8.9275993555261408</c:v>
                  </c:pt>
                  <c:pt idx="6">
                    <c:v>17.474133697570363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('24h CAE21 + EGF25 Vero'!$C$3:$G$3,'24h CAE21 + EGF25 Vero'!$N$3:$O$3)</c:f>
              <c:strCache>
                <c:ptCount val="7"/>
                <c:pt idx="0">
                  <c:v>1.00</c:v>
                </c:pt>
                <c:pt idx="1">
                  <c:v>0.50</c:v>
                </c:pt>
                <c:pt idx="2">
                  <c:v>0.25</c:v>
                </c:pt>
                <c:pt idx="3">
                  <c:v>0.13</c:v>
                </c:pt>
                <c:pt idx="4">
                  <c:v>0.06</c:v>
                </c:pt>
                <c:pt idx="5">
                  <c:v>0,1% DMSO</c:v>
                </c:pt>
                <c:pt idx="6">
                  <c:v>25 µM Cam</c:v>
                </c:pt>
              </c:strCache>
            </c:strRef>
          </c:cat>
          <c:val>
            <c:numRef>
              <c:f>('24h CAE21 + EGF25 Vero'!$C$8:$G$8,'24h CAE21 + EGF25 Vero'!$N$8:$O$8)</c:f>
              <c:numCache>
                <c:formatCode>0.00</c:formatCode>
                <c:ptCount val="7"/>
                <c:pt idx="0">
                  <c:v>8.8216037704536472</c:v>
                </c:pt>
                <c:pt idx="1">
                  <c:v>83.885736543439506</c:v>
                </c:pt>
                <c:pt idx="2">
                  <c:v>112.64661158990596</c:v>
                </c:pt>
                <c:pt idx="3">
                  <c:v>117.78343182667498</c:v>
                </c:pt>
                <c:pt idx="4">
                  <c:v>114.55044893891143</c:v>
                </c:pt>
                <c:pt idx="5" formatCode="0.0">
                  <c:v>107.34816056605399</c:v>
                </c:pt>
                <c:pt idx="6" formatCode="0.0">
                  <c:v>63.642441174928962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60-42E4-A368-0B1DF8E5F1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Fractions based</a:t>
                </a:r>
                <a:r>
                  <a:rPr lang="en-ZA" sz="1600" b="1" baseline="0"/>
                  <a:t> on dilutions of the</a:t>
                </a:r>
                <a:r>
                  <a:rPr lang="en-ZA" sz="1600" b="1"/>
                  <a:t> individual IC</a:t>
                </a:r>
                <a:r>
                  <a:rPr lang="en-ZA" sz="1600" b="1" baseline="-25000"/>
                  <a:t>50</a:t>
                </a:r>
                <a:r>
                  <a:rPr lang="en-ZA" sz="1600" b="1"/>
                  <a:t> concentrations of CAE21 and EGF25 represented with controls </a:t>
                </a:r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combined 24h treatments of CAE21 and EGF25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585382537159379"/>
          <c:y val="0.18740937728438423"/>
          <c:w val="0.84774571837920465"/>
          <c:h val="0.598322224675429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'C21+E25 Hela vs Vero'!$A$3</c:f>
              <c:strCache>
                <c:ptCount val="1"/>
                <c:pt idx="0">
                  <c:v>HeLa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'C21+E25 Hela vs Vero'!$C$5:$G$5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plus>
            <c:minus>
              <c:numRef>
                <c:f>'C21+E25 Hela vs Vero'!$C$5:$G$5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'C21+E25 Hela vs Vero'!$C$3:$G$3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'C21+E25 Hela vs Vero'!$C$4:$G$4</c:f>
              <c:numCache>
                <c:formatCode>0.00</c:formatCode>
                <c:ptCount val="5"/>
                <c:pt idx="0">
                  <c:v>108.82068837275585</c:v>
                </c:pt>
                <c:pt idx="1">
                  <c:v>109.08448430252618</c:v>
                </c:pt>
                <c:pt idx="2">
                  <c:v>106.76731573231234</c:v>
                </c:pt>
                <c:pt idx="3">
                  <c:v>43.561387667320332</c:v>
                </c:pt>
                <c:pt idx="4">
                  <c:v>-4.703516914048727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D21-442B-A605-B6365292FA38}"/>
            </c:ext>
          </c:extLst>
        </c:ser>
        <c:ser>
          <c:idx val="1"/>
          <c:order val="1"/>
          <c:tx>
            <c:strRef>
              <c:f>'C21+E25 Hela vs Vero'!$A$7</c:f>
              <c:strCache>
                <c:ptCount val="1"/>
                <c:pt idx="0">
                  <c:v>Vero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'C21+E25 Hela vs Vero'!$C$9:$G$9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plus>
            <c:minus>
              <c:numRef>
                <c:f>'C21+E25 Hela vs Vero'!$C$9:$G$9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'C21+E25 Hela vs Vero'!$C$7:$G$7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'C21+E25 Hela vs Vero'!$C$8:$G$8</c:f>
              <c:numCache>
                <c:formatCode>0.00</c:formatCode>
                <c:ptCount val="5"/>
                <c:pt idx="0">
                  <c:v>114.55044893891143</c:v>
                </c:pt>
                <c:pt idx="1">
                  <c:v>117.78343182667498</c:v>
                </c:pt>
                <c:pt idx="2">
                  <c:v>112.64661158990596</c:v>
                </c:pt>
                <c:pt idx="3">
                  <c:v>83.885736543439506</c:v>
                </c:pt>
                <c:pt idx="4">
                  <c:v>8.8216037704536472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D21-442B-A605-B6365292F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Fractions based on individual IC</a:t>
                </a:r>
                <a:r>
                  <a:rPr lang="en-ZA" sz="1600" b="1" baseline="-25000"/>
                  <a:t>50</a:t>
                </a:r>
                <a:r>
                  <a:rPr lang="en-ZA" sz="1600" b="1"/>
                  <a:t> concentrations of CAE21 and EGF25 treated in combination on HeLa cells</a:t>
                </a:r>
              </a:p>
            </c:rich>
          </c:tx>
          <c:layout>
            <c:manualLayout>
              <c:xMode val="edge"/>
              <c:yMode val="edge"/>
              <c:x val="0.17115202942353142"/>
              <c:y val="0.807454135611185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0.1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8.4489666278327773E-4"/>
              <c:y val="0.227114379463592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224533888686623"/>
          <c:y val="0.93150349372134988"/>
          <c:w val="0.51530585617280333"/>
          <c:h val="5.69230365656649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Cell</a:t>
            </a:r>
            <a:r>
              <a:rPr lang="en-ZA" sz="1800" b="0" baseline="0"/>
              <a:t> responses to various C21 and E25 co-treatments </a:t>
            </a:r>
            <a:endParaRPr lang="en-ZA" sz="1800" b="0"/>
          </a:p>
        </c:rich>
      </c:tx>
      <c:layout>
        <c:manualLayout>
          <c:xMode val="edge"/>
          <c:yMode val="edge"/>
          <c:x val="0.22834439782219809"/>
          <c:y val="3.39139115933073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14622139794276609"/>
          <c:w val="0.82523657766378478"/>
          <c:h val="0.5851647656449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'C21+E25 Hela vs Vero'!$A$3</c:f>
              <c:strCache>
                <c:ptCount val="1"/>
                <c:pt idx="0">
                  <c:v>HeLa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plus>
            <c:minus>
              <c:numRef>
                <c:f>'C21+E25 Hela vs Vero'!$C$5:$G$5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'C21+E25 Hela vs Vero'!$C$3:$G$3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cat>
          <c:val>
            <c:numRef>
              <c:f>'C21+E25 Hela vs Vero'!$C$4:$G$4</c:f>
              <c:numCache>
                <c:formatCode>0.00</c:formatCode>
                <c:ptCount val="5"/>
                <c:pt idx="0">
                  <c:v>108.82068837275585</c:v>
                </c:pt>
                <c:pt idx="1">
                  <c:v>109.08448430252618</c:v>
                </c:pt>
                <c:pt idx="2">
                  <c:v>106.76731573231234</c:v>
                </c:pt>
                <c:pt idx="3">
                  <c:v>43.561387667320332</c:v>
                </c:pt>
                <c:pt idx="4">
                  <c:v>-4.703516914048727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9D-4455-9DE8-5CE909F514C7}"/>
            </c:ext>
          </c:extLst>
        </c:ser>
        <c:ser>
          <c:idx val="1"/>
          <c:order val="1"/>
          <c:tx>
            <c:strRef>
              <c:f>'C21+E25 Hela vs Vero'!$A$7</c:f>
              <c:strCache>
                <c:ptCount val="1"/>
                <c:pt idx="0">
                  <c:v>Vero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plus>
            <c:minus>
              <c:numRef>
                <c:f>'C21+E25 Hela vs Vero'!$C$9:$G$9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'C21+E25 Hela vs Vero'!$C$3:$G$3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cat>
          <c:val>
            <c:numRef>
              <c:f>'C21+E25 Hela vs Vero'!$C$8:$G$8</c:f>
              <c:numCache>
                <c:formatCode>0.00</c:formatCode>
                <c:ptCount val="5"/>
                <c:pt idx="0">
                  <c:v>114.55044893891143</c:v>
                </c:pt>
                <c:pt idx="1">
                  <c:v>117.78343182667498</c:v>
                </c:pt>
                <c:pt idx="2">
                  <c:v>112.64661158990596</c:v>
                </c:pt>
                <c:pt idx="3">
                  <c:v>83.885736543439506</c:v>
                </c:pt>
                <c:pt idx="4">
                  <c:v>8.8216037704536472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9D-4455-9DE8-5CE909F51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Fractions based</a:t>
                </a:r>
                <a:r>
                  <a:rPr lang="en-ZA" sz="1600" b="1" baseline="0"/>
                  <a:t> on dilutions of the</a:t>
                </a:r>
                <a:r>
                  <a:rPr lang="en-ZA" sz="1600" b="1"/>
                  <a:t> individual IC</a:t>
                </a:r>
                <a:r>
                  <a:rPr lang="en-ZA" sz="1600" b="1" baseline="-25000"/>
                  <a:t>50</a:t>
                </a:r>
                <a:r>
                  <a:rPr lang="en-ZA" sz="1600" b="1"/>
                  <a:t> concentrations of CAE21 and EGF25 represented with controls </a:t>
                </a:r>
              </a:p>
            </c:rich>
          </c:tx>
          <c:layout>
            <c:manualLayout>
              <c:xMode val="edge"/>
              <c:yMode val="edge"/>
              <c:x val="0.17180176950911494"/>
              <c:y val="0.81897370133130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2.4822440744918985E-2"/>
              <c:y val="0.197443254277382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387121261092112E-2"/>
          <c:y val="0.94284471158539973"/>
          <c:w val="0.83075112930037043"/>
          <c:h val="4.9068957735860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400" b="0"/>
              <a:t>Cell</a:t>
            </a:r>
            <a:r>
              <a:rPr lang="en-ZA" sz="2400" b="0" baseline="0"/>
              <a:t> responses to various C21 and E25 co-treatments </a:t>
            </a:r>
            <a:endParaRPr lang="en-ZA" sz="2400" b="0"/>
          </a:p>
        </c:rich>
      </c:tx>
      <c:layout>
        <c:manualLayout>
          <c:xMode val="edge"/>
          <c:yMode val="edge"/>
          <c:x val="0.15033154423934827"/>
          <c:y val="2.6138674315921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562945993633979"/>
          <c:y val="0.15918012673840834"/>
          <c:w val="0.77945411716866531"/>
          <c:h val="0.603306985958860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'C21+E25 Hela vs Vero'!$A$3</c:f>
              <c:strCache>
                <c:ptCount val="1"/>
                <c:pt idx="0">
                  <c:v>HeLa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plus>
            <c:minus>
              <c:numRef>
                <c:f>'C21+E25 Hela vs Vero'!$C$5:$G$5</c:f>
                <c:numCache>
                  <c:formatCode>General</c:formatCode>
                  <c:ptCount val="5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'C21+E25 Hela vs Vero'!$C$3:$G$3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cat>
          <c:val>
            <c:numRef>
              <c:f>'C21+E25 Hela vs Vero'!$C$4:$G$4</c:f>
              <c:numCache>
                <c:formatCode>0.00</c:formatCode>
                <c:ptCount val="5"/>
                <c:pt idx="0">
                  <c:v>108.82068837275585</c:v>
                </c:pt>
                <c:pt idx="1">
                  <c:v>109.08448430252618</c:v>
                </c:pt>
                <c:pt idx="2">
                  <c:v>106.76731573231234</c:v>
                </c:pt>
                <c:pt idx="3">
                  <c:v>43.561387667320332</c:v>
                </c:pt>
                <c:pt idx="4">
                  <c:v>-4.703516914048727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4F-425B-AFCD-BBE482D4729B}"/>
            </c:ext>
          </c:extLst>
        </c:ser>
        <c:ser>
          <c:idx val="1"/>
          <c:order val="1"/>
          <c:tx>
            <c:strRef>
              <c:f>'C21+E25 Hela vs Vero'!$A$7</c:f>
              <c:strCache>
                <c:ptCount val="1"/>
                <c:pt idx="0">
                  <c:v>Vero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plus>
            <c:minus>
              <c:numRef>
                <c:f>'C21+E25 Hela vs Vero'!$C$9:$G$9</c:f>
                <c:numCache>
                  <c:formatCode>General</c:formatCode>
                  <c:ptCount val="5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'C21+E25 Hela vs Vero'!$C$3:$G$3</c:f>
              <c:numCache>
                <c:formatCode>0.00</c:formatCode>
                <c:ptCount val="5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cat>
          <c:val>
            <c:numRef>
              <c:f>'C21+E25 Hela vs Vero'!$C$8:$G$8</c:f>
              <c:numCache>
                <c:formatCode>0.00</c:formatCode>
                <c:ptCount val="5"/>
                <c:pt idx="0">
                  <c:v>114.55044893891143</c:v>
                </c:pt>
                <c:pt idx="1">
                  <c:v>117.78343182667498</c:v>
                </c:pt>
                <c:pt idx="2">
                  <c:v>112.64661158990596</c:v>
                </c:pt>
                <c:pt idx="3">
                  <c:v>83.885736543439506</c:v>
                </c:pt>
                <c:pt idx="4">
                  <c:v>8.8216037704536472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4F-425B-AFCD-BBE482D47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2000" b="1"/>
                  <a:t>Fractions of</a:t>
                </a:r>
                <a:r>
                  <a:rPr lang="en-ZA" sz="2000" b="1" baseline="0"/>
                  <a:t> </a:t>
                </a:r>
                <a:r>
                  <a:rPr lang="en-ZA" sz="2000" b="1"/>
                  <a:t>IC</a:t>
                </a:r>
                <a:r>
                  <a:rPr lang="en-ZA" sz="2000" b="1" baseline="-25000"/>
                  <a:t>50</a:t>
                </a:r>
                <a:r>
                  <a:rPr lang="en-ZA" sz="2000" b="1"/>
                  <a:t> concentrations of C21 and E25 </a:t>
                </a:r>
              </a:p>
            </c:rich>
          </c:tx>
          <c:layout>
            <c:manualLayout>
              <c:xMode val="edge"/>
              <c:yMode val="edge"/>
              <c:x val="0.25932946821855885"/>
              <c:y val="0.85266639619997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2400" b="1" baseline="0"/>
                  <a:t>Percent Cell Viability (%) </a:t>
                </a:r>
                <a:endParaRPr lang="en-ZA" sz="2400" b="1"/>
              </a:p>
            </c:rich>
          </c:tx>
          <c:layout>
            <c:manualLayout>
              <c:xMode val="edge"/>
              <c:yMode val="edge"/>
              <c:x val="3.3673340012184486E-2"/>
              <c:y val="0.10673217185029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387121261092112E-2"/>
          <c:y val="0.94284471158539973"/>
          <c:w val="0.83075112930037043"/>
          <c:h val="4.9068957735860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58013306501256"/>
          <c:y val="0.10227325960562778"/>
          <c:w val="0.77945411716866531"/>
          <c:h val="0.554569677081122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'C21+E25 Hela vs Vero'!$A$3</c:f>
              <c:strCache>
                <c:ptCount val="1"/>
                <c:pt idx="0">
                  <c:v>HeLa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Vero'!$C$5:$I$5</c:f>
                <c:numCache>
                  <c:formatCode>General</c:formatCode>
                  <c:ptCount val="7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  <c:pt idx="5">
                    <c:v>5.9565943827456858</c:v>
                  </c:pt>
                  <c:pt idx="6">
                    <c:v>7.6051655617688088</c:v>
                  </c:pt>
                </c:numCache>
              </c:numRef>
            </c:plus>
            <c:minus>
              <c:numRef>
                <c:f>'C21+E25 Hela vs Vero'!$C$5:$I$5</c:f>
                <c:numCache>
                  <c:formatCode>General</c:formatCode>
                  <c:ptCount val="7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  <c:pt idx="5">
                    <c:v>5.9565943827456858</c:v>
                  </c:pt>
                  <c:pt idx="6">
                    <c:v>7.6051655617688088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'C21+E25 Hela vs Vero'!$C$3:$I$3</c:f>
              <c:strCache>
                <c:ptCount val="7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0.50</c:v>
                </c:pt>
                <c:pt idx="4">
                  <c:v>1.00</c:v>
                </c:pt>
                <c:pt idx="5">
                  <c:v>0.10% DMSO</c:v>
                </c:pt>
                <c:pt idx="6">
                  <c:v>25 µM Cam</c:v>
                </c:pt>
              </c:strCache>
            </c:strRef>
          </c:cat>
          <c:val>
            <c:numRef>
              <c:f>'C21+E25 Hela vs Vero'!$C$4:$I$4</c:f>
              <c:numCache>
                <c:formatCode>0.00</c:formatCode>
                <c:ptCount val="7"/>
                <c:pt idx="0">
                  <c:v>108.82068837275585</c:v>
                </c:pt>
                <c:pt idx="1">
                  <c:v>109.08448430252618</c:v>
                </c:pt>
                <c:pt idx="2">
                  <c:v>106.76731573231234</c:v>
                </c:pt>
                <c:pt idx="3">
                  <c:v>43.561387667320332</c:v>
                </c:pt>
                <c:pt idx="4">
                  <c:v>-4.703516914048727</c:v>
                </c:pt>
                <c:pt idx="5">
                  <c:v>101.71488156013282</c:v>
                </c:pt>
                <c:pt idx="6">
                  <c:v>41.8301079569301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6-4C06-92B6-04B573458C3E}"/>
            </c:ext>
          </c:extLst>
        </c:ser>
        <c:ser>
          <c:idx val="1"/>
          <c:order val="1"/>
          <c:tx>
            <c:strRef>
              <c:f>'C21+E25 Hela vs Vero'!$A$7</c:f>
              <c:strCache>
                <c:ptCount val="1"/>
                <c:pt idx="0">
                  <c:v>Vero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'C21+E25 Hela vs Vero'!$C$9:$I$9</c:f>
                <c:numCache>
                  <c:formatCode>General</c:formatCode>
                  <c:ptCount val="7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  <c:pt idx="5">
                    <c:v>8.9275993555261408</c:v>
                  </c:pt>
                  <c:pt idx="6">
                    <c:v>17.474133697570363</c:v>
                  </c:pt>
                </c:numCache>
              </c:numRef>
            </c:plus>
            <c:minus>
              <c:numRef>
                <c:f>'C21+E25 Hela vs Vero'!$C$9:$I$9</c:f>
                <c:numCache>
                  <c:formatCode>General</c:formatCode>
                  <c:ptCount val="7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  <c:pt idx="5">
                    <c:v>8.9275993555261408</c:v>
                  </c:pt>
                  <c:pt idx="6">
                    <c:v>17.474133697570363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'C21+E25 Hela vs Vero'!$C$3:$I$3</c:f>
              <c:strCache>
                <c:ptCount val="7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0.50</c:v>
                </c:pt>
                <c:pt idx="4">
                  <c:v>1.00</c:v>
                </c:pt>
                <c:pt idx="5">
                  <c:v>0.10% DMSO</c:v>
                </c:pt>
                <c:pt idx="6">
                  <c:v>25 µM Cam</c:v>
                </c:pt>
              </c:strCache>
            </c:strRef>
          </c:cat>
          <c:val>
            <c:numRef>
              <c:f>'C21+E25 Hela vs Vero'!$C$8:$I$8</c:f>
              <c:numCache>
                <c:formatCode>0.00</c:formatCode>
                <c:ptCount val="7"/>
                <c:pt idx="0">
                  <c:v>114.55044893891143</c:v>
                </c:pt>
                <c:pt idx="1">
                  <c:v>117.78343182667498</c:v>
                </c:pt>
                <c:pt idx="2">
                  <c:v>112.64661158990596</c:v>
                </c:pt>
                <c:pt idx="3">
                  <c:v>83.885736543439506</c:v>
                </c:pt>
                <c:pt idx="4">
                  <c:v>8.8216037704536472</c:v>
                </c:pt>
                <c:pt idx="5">
                  <c:v>107.34816056605399</c:v>
                </c:pt>
                <c:pt idx="6">
                  <c:v>63.642441174928962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6-4C06-92B6-04B573458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2800" b="1"/>
                  <a:t>Fractions of</a:t>
                </a:r>
                <a:r>
                  <a:rPr lang="en-ZA" sz="2800" b="1" baseline="0"/>
                  <a:t> </a:t>
                </a:r>
                <a:r>
                  <a:rPr lang="en-ZA" sz="2800" b="1"/>
                  <a:t>IC</a:t>
                </a:r>
                <a:r>
                  <a:rPr lang="en-ZA" sz="2800" b="1" baseline="-25000"/>
                  <a:t>50</a:t>
                </a:r>
                <a:r>
                  <a:rPr lang="en-ZA" sz="2800" b="1"/>
                  <a:t> concentrations of C21 and E25 </a:t>
                </a:r>
              </a:p>
            </c:rich>
          </c:tx>
          <c:layout>
            <c:manualLayout>
              <c:xMode val="edge"/>
              <c:yMode val="edge"/>
              <c:x val="0.18412736967402427"/>
              <c:y val="0.81927106215547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2000" b="1" baseline="0"/>
                  <a:t>Cell Viability (%) </a:t>
                </a:r>
                <a:endParaRPr lang="en-ZA" sz="2000" b="1"/>
              </a:p>
            </c:rich>
          </c:tx>
          <c:layout>
            <c:manualLayout>
              <c:xMode val="edge"/>
              <c:yMode val="edge"/>
              <c:x val="4.8368271772958792E-2"/>
              <c:y val="0.25480523453939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852429685814386"/>
          <c:y val="0.93258502032405932"/>
          <c:w val="0.83075112930037043"/>
          <c:h val="4.9068957735860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Cell</a:t>
            </a:r>
            <a:r>
              <a:rPr lang="en-US" sz="1800" baseline="0"/>
              <a:t> viability after 24h CAE21 and EGF25 co-treatments</a:t>
            </a:r>
            <a:endParaRPr lang="en-US" sz="1800"/>
          </a:p>
        </c:rich>
      </c:tx>
      <c:layout>
        <c:manualLayout>
          <c:xMode val="edge"/>
          <c:yMode val="edge"/>
          <c:x val="0.21731078585125951"/>
          <c:y val="7.45540755643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58418989245174"/>
          <c:y val="0.21809515688292264"/>
          <c:w val="0.78143629721370944"/>
          <c:h val="0.516361081241496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'C21+E25 Hela vs Vero'!$A$3</c:f>
              <c:strCache>
                <c:ptCount val="1"/>
                <c:pt idx="0">
                  <c:v>HeLa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'C21+E25 Hela vs Vero'!$C$5:$I$5</c15:sqref>
                    </c15:fullRef>
                  </c:ext>
                </c:extLst>
                <c:f>'C21+E25 Hela vs Vero'!$C$5:$H$5</c:f>
                <c:numCache>
                  <c:formatCode>General</c:formatCode>
                  <c:ptCount val="6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  <c:pt idx="5">
                    <c:v>5.9565943827456858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'C21+E25 Hela vs Vero'!$C$5:$I$5</c15:sqref>
                    </c15:fullRef>
                  </c:ext>
                </c:extLst>
                <c:f>'C21+E25 Hela vs Vero'!$C$5:$H$5</c:f>
                <c:numCache>
                  <c:formatCode>General</c:formatCode>
                  <c:ptCount val="6"/>
                  <c:pt idx="0">
                    <c:v>6.2071957433729725</c:v>
                  </c:pt>
                  <c:pt idx="1">
                    <c:v>9.7469059899613324</c:v>
                  </c:pt>
                  <c:pt idx="2">
                    <c:v>4.4492664652089537</c:v>
                  </c:pt>
                  <c:pt idx="3">
                    <c:v>18.390209610056882</c:v>
                  </c:pt>
                  <c:pt idx="4">
                    <c:v>7.5747007468991203</c:v>
                  </c:pt>
                  <c:pt idx="5">
                    <c:v>5.9565943827456858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'C21+E25 Hela vs Vero'!$C$3:$I$3</c15:sqref>
                  </c15:fullRef>
                </c:ext>
              </c:extLst>
              <c:f>'C21+E25 Hela vs Vero'!$C$3:$H$3</c:f>
              <c:strCache>
                <c:ptCount val="6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0.50</c:v>
                </c:pt>
                <c:pt idx="4">
                  <c:v>1.00</c:v>
                </c:pt>
                <c:pt idx="5">
                  <c:v>0.10% DMSO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'C21+E25 Hela vs Vero'!$C$4:$I$4</c15:sqref>
                  </c15:fullRef>
                </c:ext>
              </c:extLst>
              <c:f>'C21+E25 Hela vs Vero'!$C$4:$H$4</c:f>
              <c:numCache>
                <c:formatCode>0.00</c:formatCode>
                <c:ptCount val="6"/>
                <c:pt idx="0">
                  <c:v>108.82068837275585</c:v>
                </c:pt>
                <c:pt idx="1">
                  <c:v>109.08448430252618</c:v>
                </c:pt>
                <c:pt idx="2">
                  <c:v>106.76731573231234</c:v>
                </c:pt>
                <c:pt idx="3">
                  <c:v>43.561387667320332</c:v>
                </c:pt>
                <c:pt idx="4">
                  <c:v>-4.703516914048727</c:v>
                </c:pt>
                <c:pt idx="5">
                  <c:v>101.71488156013282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4-4AB6-92BF-D0E0539C23FB}"/>
            </c:ext>
          </c:extLst>
        </c:ser>
        <c:ser>
          <c:idx val="1"/>
          <c:order val="1"/>
          <c:tx>
            <c:strRef>
              <c:f>'C21+E25 Hela vs Vero'!$A$7</c:f>
              <c:strCache>
                <c:ptCount val="1"/>
                <c:pt idx="0">
                  <c:v>Vero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'C21+E25 Hela vs Vero'!$C$9:$I$9</c15:sqref>
                    </c15:fullRef>
                  </c:ext>
                </c:extLst>
                <c:f>'C21+E25 Hela vs Vero'!$C$9:$H$9</c:f>
                <c:numCache>
                  <c:formatCode>General</c:formatCode>
                  <c:ptCount val="6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  <c:pt idx="5">
                    <c:v>8.9275993555261408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'C21+E25 Hela vs Vero'!$C$9:$I$9</c15:sqref>
                    </c15:fullRef>
                  </c:ext>
                </c:extLst>
                <c:f>'C21+E25 Hela vs Vero'!$C$9:$H$9</c:f>
                <c:numCache>
                  <c:formatCode>General</c:formatCode>
                  <c:ptCount val="6"/>
                  <c:pt idx="0">
                    <c:v>12.378161827905778</c:v>
                  </c:pt>
                  <c:pt idx="1">
                    <c:v>19.896254912748866</c:v>
                  </c:pt>
                  <c:pt idx="2">
                    <c:v>14.132719719252171</c:v>
                  </c:pt>
                  <c:pt idx="3">
                    <c:v>30.215600938412035</c:v>
                  </c:pt>
                  <c:pt idx="4">
                    <c:v>18.099965910218845</c:v>
                  </c:pt>
                  <c:pt idx="5">
                    <c:v>8.9275993555261408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'C21+E25 Hela vs Vero'!$C$3:$I$3</c15:sqref>
                  </c15:fullRef>
                </c:ext>
              </c:extLst>
              <c:f>'C21+E25 Hela vs Vero'!$C$3:$H$3</c:f>
              <c:strCache>
                <c:ptCount val="6"/>
                <c:pt idx="0">
                  <c:v>0.06</c:v>
                </c:pt>
                <c:pt idx="1">
                  <c:v>0.13</c:v>
                </c:pt>
                <c:pt idx="2">
                  <c:v>0.25</c:v>
                </c:pt>
                <c:pt idx="3">
                  <c:v>0.50</c:v>
                </c:pt>
                <c:pt idx="4">
                  <c:v>1.00</c:v>
                </c:pt>
                <c:pt idx="5">
                  <c:v>0.10% DMSO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'C21+E25 Hela vs Vero'!$C$8:$I$8</c15:sqref>
                  </c15:fullRef>
                </c:ext>
              </c:extLst>
              <c:f>'C21+E25 Hela vs Vero'!$C$8:$H$8</c:f>
              <c:numCache>
                <c:formatCode>0.00</c:formatCode>
                <c:ptCount val="6"/>
                <c:pt idx="0">
                  <c:v>114.55044893891143</c:v>
                </c:pt>
                <c:pt idx="1">
                  <c:v>117.78343182667498</c:v>
                </c:pt>
                <c:pt idx="2">
                  <c:v>112.64661158990596</c:v>
                </c:pt>
                <c:pt idx="3">
                  <c:v>83.885736543439506</c:v>
                </c:pt>
                <c:pt idx="4">
                  <c:v>8.8216037704536472</c:v>
                </c:pt>
                <c:pt idx="5">
                  <c:v>107.34816056605399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4-4AB6-92BF-D0E0539C2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0"/>
                  <a:t>Fractions of</a:t>
                </a:r>
                <a:r>
                  <a:rPr lang="en-ZA" sz="1600" b="0" baseline="0"/>
                  <a:t> </a:t>
                </a:r>
                <a:r>
                  <a:rPr lang="en-ZA" sz="1600" b="0"/>
                  <a:t>IC</a:t>
                </a:r>
                <a:r>
                  <a:rPr lang="en-ZA" sz="1600" b="0" baseline="-25000"/>
                  <a:t>50</a:t>
                </a:r>
                <a:r>
                  <a:rPr lang="en-ZA" sz="1600" b="0"/>
                  <a:t> concentrations</a:t>
                </a:r>
              </a:p>
            </c:rich>
          </c:tx>
          <c:layout>
            <c:manualLayout>
              <c:xMode val="edge"/>
              <c:yMode val="edge"/>
              <c:x val="0.31431891708009801"/>
              <c:y val="0.831507914484257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0" baseline="0"/>
                  <a:t>Cell Viability (%) </a:t>
                </a:r>
                <a:endParaRPr lang="en-ZA" sz="1600" b="0"/>
              </a:p>
            </c:rich>
          </c:tx>
          <c:layout>
            <c:manualLayout>
              <c:xMode val="edge"/>
              <c:yMode val="edge"/>
              <c:x val="4.0087427502068097E-2"/>
              <c:y val="0.28764872177321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482198065908124E-2"/>
          <c:y val="0.93258501639156599"/>
          <c:w val="0.90843046041484188"/>
          <c:h val="4.9068957735860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78440</xdr:colOff>
      <xdr:row>13</xdr:row>
      <xdr:rowOff>28306</xdr:rowOff>
    </xdr:from>
    <xdr:to>
      <xdr:col>12</xdr:col>
      <xdr:colOff>443753</xdr:colOff>
      <xdr:row>37</xdr:row>
      <xdr:rowOff>29135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A8D6F3-71D4-4C18-892D-FB235CE439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22908</xdr:colOff>
      <xdr:row>13</xdr:row>
      <xdr:rowOff>186970</xdr:rowOff>
    </xdr:from>
    <xdr:to>
      <xdr:col>22</xdr:col>
      <xdr:colOff>372159</xdr:colOff>
      <xdr:row>31</xdr:row>
      <xdr:rowOff>49945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755C61C-5F86-473E-9C35-21B0BA8F74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0.83755</cdr:x>
      <cdr:y>0.39709</cdr:y>
    </cdr:from>
    <cdr:to>
      <cdr:x>0.97337</cdr:x>
      <cdr:y>0.61647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092BB28-9E84-441E-853F-5898CD91F3BE}"/>
            </a:ext>
          </a:extLst>
        </cdr:cNvPr>
        <cdr:cNvSpPr txBox="1"/>
      </cdr:nvSpPr>
      <cdr:spPr>
        <a:xfrm xmlns:a="http://schemas.openxmlformats.org/drawingml/2006/main">
          <a:off x="7048500" y="1945821"/>
          <a:ext cx="1143000" cy="1074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800" b="1"/>
        </a:p>
      </cdr:txBody>
    </cdr:sp>
  </cdr:relSizeAnchor>
  <cdr:relSizeAnchor xmlns:cdr="http://schemas.openxmlformats.org/drawingml/2006/chartDrawing">
    <cdr:from>
      <cdr:x>0.04413</cdr:x>
      <cdr:y>0.02516</cdr:y>
    </cdr:from>
    <cdr:to>
      <cdr:x>0.09093</cdr:x>
      <cdr:y>0.10519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99B9385B-6EAB-4016-902C-C7F2E0B8999E}"/>
            </a:ext>
          </a:extLst>
        </cdr:cNvPr>
        <cdr:cNvSpPr txBox="1"/>
      </cdr:nvSpPr>
      <cdr:spPr>
        <a:xfrm xmlns:a="http://schemas.openxmlformats.org/drawingml/2006/main">
          <a:off x="369794" y="123266"/>
          <a:ext cx="392206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0.71149</cdr:x>
      <cdr:y>0.62496</cdr:y>
    </cdr:from>
    <cdr:to>
      <cdr:x>0.76097</cdr:x>
      <cdr:y>0.71415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007DD480-281C-4629-8FB7-0B486D00EE11}"/>
            </a:ext>
          </a:extLst>
        </cdr:cNvPr>
        <cdr:cNvSpPr txBox="1"/>
      </cdr:nvSpPr>
      <cdr:spPr>
        <a:xfrm xmlns:a="http://schemas.openxmlformats.org/drawingml/2006/main">
          <a:off x="5641467" y="2594444"/>
          <a:ext cx="392329" cy="370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000" b="1"/>
            <a:t>*</a:t>
          </a:r>
        </a:p>
      </cdr:txBody>
    </cdr:sp>
  </cdr:relSizeAnchor>
  <cdr:relSizeAnchor xmlns:cdr="http://schemas.openxmlformats.org/drawingml/2006/chartDrawing">
    <cdr:from>
      <cdr:x>0.57812</cdr:x>
      <cdr:y>0.48142</cdr:y>
    </cdr:from>
    <cdr:to>
      <cdr:x>0.61873</cdr:x>
      <cdr:y>0.57089</cdr:y>
    </cdr:to>
    <cdr:sp macro="" textlink="">
      <cdr:nvSpPr>
        <cdr:cNvPr id="16" name="TextBox 1">
          <a:extLst xmlns:a="http://schemas.openxmlformats.org/drawingml/2006/main">
            <a:ext uri="{FF2B5EF4-FFF2-40B4-BE49-F238E27FC236}">
              <a16:creationId xmlns:a16="http://schemas.microsoft.com/office/drawing/2014/main" id="{05341879-8B5C-431E-B0D2-B634B1C8E27F}"/>
            </a:ext>
          </a:extLst>
        </cdr:cNvPr>
        <cdr:cNvSpPr txBox="1"/>
      </cdr:nvSpPr>
      <cdr:spPr>
        <a:xfrm xmlns:a="http://schemas.openxmlformats.org/drawingml/2006/main">
          <a:off x="4583970" y="1998555"/>
          <a:ext cx="321998" cy="371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2000" b="1"/>
            <a:t>*</a:t>
          </a:r>
        </a:p>
      </cdr:txBody>
    </cdr:sp>
  </cdr:relSizeAnchor>
  <cdr:relSizeAnchor xmlns:cdr="http://schemas.openxmlformats.org/drawingml/2006/chartDrawing">
    <cdr:from>
      <cdr:x>0.19016</cdr:x>
      <cdr:y>0.34173</cdr:y>
    </cdr:from>
    <cdr:to>
      <cdr:x>0.23964</cdr:x>
      <cdr:y>0.43091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CACC0CE5-406B-4BE9-8753-9BE42D411456}"/>
            </a:ext>
          </a:extLst>
        </cdr:cNvPr>
        <cdr:cNvSpPr txBox="1"/>
      </cdr:nvSpPr>
      <cdr:spPr>
        <a:xfrm xmlns:a="http://schemas.openxmlformats.org/drawingml/2006/main">
          <a:off x="1507818" y="1418650"/>
          <a:ext cx="392329" cy="370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2000" b="1"/>
            <a:t>*</a:t>
          </a:r>
        </a:p>
      </cdr:txBody>
    </cdr:sp>
  </cdr:relSizeAnchor>
  <cdr:relSizeAnchor xmlns:cdr="http://schemas.openxmlformats.org/drawingml/2006/chartDrawing">
    <cdr:from>
      <cdr:x>0.01606</cdr:x>
      <cdr:y>0</cdr:y>
    </cdr:from>
    <cdr:to>
      <cdr:x>0.06232</cdr:x>
      <cdr:y>0.14003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915BBFCF-0BED-4A83-A733-896A14C4054A}"/>
            </a:ext>
          </a:extLst>
        </cdr:cNvPr>
        <cdr:cNvSpPr txBox="1"/>
      </cdr:nvSpPr>
      <cdr:spPr>
        <a:xfrm xmlns:a="http://schemas.openxmlformats.org/drawingml/2006/main">
          <a:off x="127915" y="0"/>
          <a:ext cx="368456" cy="581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 b="1"/>
            <a:t>a</a:t>
          </a:r>
        </a:p>
      </cdr:txBody>
    </cdr:sp>
  </cdr:relSizeAnchor>
  <cdr:relSizeAnchor xmlns:cdr="http://schemas.openxmlformats.org/drawingml/2006/chartDrawing">
    <cdr:from>
      <cdr:x>0.14596</cdr:x>
      <cdr:y>0.70802</cdr:y>
    </cdr:from>
    <cdr:to>
      <cdr:x>0.1844</cdr:x>
      <cdr:y>0.78695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9B8694F-B5AA-41D2-BED3-D068C8E3E8D4}"/>
            </a:ext>
          </a:extLst>
        </cdr:cNvPr>
        <cdr:cNvSpPr txBox="1"/>
      </cdr:nvSpPr>
      <cdr:spPr>
        <a:xfrm xmlns:a="http://schemas.openxmlformats.org/drawingml/2006/main">
          <a:off x="1163573" y="2897666"/>
          <a:ext cx="306457" cy="3230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0.80869</cdr:x>
      <cdr:y>0.53928</cdr:y>
    </cdr:from>
    <cdr:to>
      <cdr:x>0.86707</cdr:x>
      <cdr:y>0.6779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5124271C-F24B-452A-9C46-9822606BBC0D}"/>
            </a:ext>
          </a:extLst>
        </cdr:cNvPr>
        <cdr:cNvSpPr txBox="1"/>
      </cdr:nvSpPr>
      <cdr:spPr>
        <a:xfrm xmlns:a="http://schemas.openxmlformats.org/drawingml/2006/main">
          <a:off x="6365051" y="2223364"/>
          <a:ext cx="459441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0.74643</cdr:x>
      <cdr:y>0.57134</cdr:y>
    </cdr:from>
    <cdr:to>
      <cdr:x>0.79591</cdr:x>
      <cdr:y>0.66052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497E263D-5741-4AF4-AFAE-6DCAE9AEC2E1}"/>
            </a:ext>
          </a:extLst>
        </cdr:cNvPr>
        <cdr:cNvSpPr txBox="1"/>
      </cdr:nvSpPr>
      <cdr:spPr>
        <a:xfrm xmlns:a="http://schemas.openxmlformats.org/drawingml/2006/main">
          <a:off x="5918467" y="2371838"/>
          <a:ext cx="392329" cy="370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600" b="1"/>
            <a:t>†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0.83755</cdr:x>
      <cdr:y>0.39709</cdr:y>
    </cdr:from>
    <cdr:to>
      <cdr:x>0.97337</cdr:x>
      <cdr:y>0.61647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092BB28-9E84-441E-853F-5898CD91F3BE}"/>
            </a:ext>
          </a:extLst>
        </cdr:cNvPr>
        <cdr:cNvSpPr txBox="1"/>
      </cdr:nvSpPr>
      <cdr:spPr>
        <a:xfrm xmlns:a="http://schemas.openxmlformats.org/drawingml/2006/main">
          <a:off x="7048500" y="1945821"/>
          <a:ext cx="1143000" cy="1074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800" b="1"/>
        </a:p>
      </cdr:txBody>
    </cdr:sp>
  </cdr:relSizeAnchor>
  <cdr:relSizeAnchor xmlns:cdr="http://schemas.openxmlformats.org/drawingml/2006/chartDrawing">
    <cdr:from>
      <cdr:x>0.71149</cdr:x>
      <cdr:y>0.62496</cdr:y>
    </cdr:from>
    <cdr:to>
      <cdr:x>0.76097</cdr:x>
      <cdr:y>0.71415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007DD480-281C-4629-8FB7-0B486D00EE11}"/>
            </a:ext>
          </a:extLst>
        </cdr:cNvPr>
        <cdr:cNvSpPr txBox="1"/>
      </cdr:nvSpPr>
      <cdr:spPr>
        <a:xfrm xmlns:a="http://schemas.openxmlformats.org/drawingml/2006/main">
          <a:off x="5641467" y="2594444"/>
          <a:ext cx="392329" cy="370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000" b="1"/>
            <a:t>*</a:t>
          </a:r>
        </a:p>
      </cdr:txBody>
    </cdr:sp>
  </cdr:relSizeAnchor>
  <cdr:relSizeAnchor xmlns:cdr="http://schemas.openxmlformats.org/drawingml/2006/chartDrawing">
    <cdr:from>
      <cdr:x>0.57812</cdr:x>
      <cdr:y>0.48142</cdr:y>
    </cdr:from>
    <cdr:to>
      <cdr:x>0.61873</cdr:x>
      <cdr:y>0.57089</cdr:y>
    </cdr:to>
    <cdr:sp macro="" textlink="">
      <cdr:nvSpPr>
        <cdr:cNvPr id="16" name="TextBox 1">
          <a:extLst xmlns:a="http://schemas.openxmlformats.org/drawingml/2006/main">
            <a:ext uri="{FF2B5EF4-FFF2-40B4-BE49-F238E27FC236}">
              <a16:creationId xmlns:a16="http://schemas.microsoft.com/office/drawing/2014/main" id="{05341879-8B5C-431E-B0D2-B634B1C8E27F}"/>
            </a:ext>
          </a:extLst>
        </cdr:cNvPr>
        <cdr:cNvSpPr txBox="1"/>
      </cdr:nvSpPr>
      <cdr:spPr>
        <a:xfrm xmlns:a="http://schemas.openxmlformats.org/drawingml/2006/main">
          <a:off x="4583970" y="1998555"/>
          <a:ext cx="321998" cy="3714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2000" b="1"/>
            <a:t>*</a:t>
          </a:r>
        </a:p>
      </cdr:txBody>
    </cdr:sp>
  </cdr:relSizeAnchor>
  <cdr:relSizeAnchor xmlns:cdr="http://schemas.openxmlformats.org/drawingml/2006/chartDrawing">
    <cdr:from>
      <cdr:x>0.19016</cdr:x>
      <cdr:y>0.34173</cdr:y>
    </cdr:from>
    <cdr:to>
      <cdr:x>0.23964</cdr:x>
      <cdr:y>0.43091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CACC0CE5-406B-4BE9-8753-9BE42D411456}"/>
            </a:ext>
          </a:extLst>
        </cdr:cNvPr>
        <cdr:cNvSpPr txBox="1"/>
      </cdr:nvSpPr>
      <cdr:spPr>
        <a:xfrm xmlns:a="http://schemas.openxmlformats.org/drawingml/2006/main">
          <a:off x="1507818" y="1418650"/>
          <a:ext cx="392329" cy="370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2000" b="1"/>
            <a:t>*</a:t>
          </a:r>
        </a:p>
      </cdr:txBody>
    </cdr:sp>
  </cdr:relSizeAnchor>
  <cdr:relSizeAnchor xmlns:cdr="http://schemas.openxmlformats.org/drawingml/2006/chartDrawing">
    <cdr:from>
      <cdr:x>0.14596</cdr:x>
      <cdr:y>0.70802</cdr:y>
    </cdr:from>
    <cdr:to>
      <cdr:x>0.1844</cdr:x>
      <cdr:y>0.78695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9B8694F-B5AA-41D2-BED3-D068C8E3E8D4}"/>
            </a:ext>
          </a:extLst>
        </cdr:cNvPr>
        <cdr:cNvSpPr txBox="1"/>
      </cdr:nvSpPr>
      <cdr:spPr>
        <a:xfrm xmlns:a="http://schemas.openxmlformats.org/drawingml/2006/main">
          <a:off x="1163573" y="2897666"/>
          <a:ext cx="306457" cy="3230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0.80869</cdr:x>
      <cdr:y>0.53928</cdr:y>
    </cdr:from>
    <cdr:to>
      <cdr:x>0.86707</cdr:x>
      <cdr:y>0.6779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5124271C-F24B-452A-9C46-9822606BBC0D}"/>
            </a:ext>
          </a:extLst>
        </cdr:cNvPr>
        <cdr:cNvSpPr txBox="1"/>
      </cdr:nvSpPr>
      <cdr:spPr>
        <a:xfrm xmlns:a="http://schemas.openxmlformats.org/drawingml/2006/main">
          <a:off x="6365051" y="2223364"/>
          <a:ext cx="459441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0.74643</cdr:x>
      <cdr:y>0.57134</cdr:y>
    </cdr:from>
    <cdr:to>
      <cdr:x>0.79591</cdr:x>
      <cdr:y>0.66052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497E263D-5741-4AF4-AFAE-6DCAE9AEC2E1}"/>
            </a:ext>
          </a:extLst>
        </cdr:cNvPr>
        <cdr:cNvSpPr txBox="1"/>
      </cdr:nvSpPr>
      <cdr:spPr>
        <a:xfrm xmlns:a="http://schemas.openxmlformats.org/drawingml/2006/main">
          <a:off x="5918467" y="2371838"/>
          <a:ext cx="392329" cy="370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600" b="1"/>
            <a:t>†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0.10788</cdr:x>
      <cdr:y>0.53105</cdr:y>
    </cdr:from>
    <cdr:to>
      <cdr:x>0.60998</cdr:x>
      <cdr:y>0.69705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2B49919E-6EA6-4AA2-9575-5301EC04C3F5}"/>
            </a:ext>
          </a:extLst>
        </cdr:cNvPr>
        <cdr:cNvGrpSpPr/>
      </cdr:nvGrpSpPr>
      <cdr:grpSpPr>
        <a:xfrm xmlns:a="http://schemas.openxmlformats.org/drawingml/2006/main">
          <a:off x="857829" y="2428401"/>
          <a:ext cx="3992546" cy="759089"/>
          <a:chOff x="859872" y="2427234"/>
          <a:chExt cx="4002034" cy="758715"/>
        </a:xfrm>
      </cdr:grpSpPr>
      <cdr:grpSp>
        <cdr:nvGrpSpPr>
          <cdr:cNvPr id="6" name="Group 5">
            <a:extLst xmlns:a="http://schemas.openxmlformats.org/drawingml/2006/main">
              <a:ext uri="{FF2B5EF4-FFF2-40B4-BE49-F238E27FC236}">
                <a16:creationId xmlns:a16="http://schemas.microsoft.com/office/drawing/2014/main" id="{9E818683-E4BC-4F4B-B9D0-C7A0562E91F7}"/>
              </a:ext>
            </a:extLst>
          </cdr:cNvPr>
          <cdr:cNvGrpSpPr/>
        </cdr:nvGrpSpPr>
        <cdr:grpSpPr>
          <a:xfrm xmlns:a="http://schemas.openxmlformats.org/drawingml/2006/main">
            <a:off x="859954" y="2427234"/>
            <a:ext cx="3185299" cy="748989"/>
            <a:chOff x="862236" y="2420276"/>
            <a:chExt cx="3199086" cy="755431"/>
          </a:xfrm>
        </cdr:grpSpPr>
        <cdr:cxnSp macro="">
          <cdr:nvCxnSpPr>
            <cdr:cNvPr id="3" name="Straight Connector 2">
              <a:extLst xmlns:a="http://schemas.openxmlformats.org/drawingml/2006/main">
                <a:ext uri="{FF2B5EF4-FFF2-40B4-BE49-F238E27FC236}">
                  <a16:creationId xmlns:a16="http://schemas.microsoft.com/office/drawing/2014/main" id="{825C2963-F6C7-4A08-BAFB-2D57022D80D6}"/>
                </a:ext>
              </a:extLst>
            </cdr:cNvPr>
            <cdr:cNvCxnSpPr/>
          </cdr:nvCxnSpPr>
          <cdr:spPr>
            <a:xfrm xmlns:a="http://schemas.openxmlformats.org/drawingml/2006/main">
              <a:off x="862236" y="2426845"/>
              <a:ext cx="3199086" cy="0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5" name="Straight Connector 4">
              <a:extLst xmlns:a="http://schemas.openxmlformats.org/drawingml/2006/main">
                <a:ext uri="{FF2B5EF4-FFF2-40B4-BE49-F238E27FC236}">
                  <a16:creationId xmlns:a16="http://schemas.microsoft.com/office/drawing/2014/main" id="{0CC9951B-4681-4F74-844D-2F800C38402B}"/>
                </a:ext>
              </a:extLst>
            </cdr:cNvPr>
            <cdr:cNvCxnSpPr/>
          </cdr:nvCxnSpPr>
          <cdr:spPr>
            <a:xfrm xmlns:a="http://schemas.openxmlformats.org/drawingml/2006/main">
              <a:off x="4061322" y="2420276"/>
              <a:ext cx="0" cy="755431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</cdr:grpSp>
      <cdr:grpSp>
        <cdr:nvGrpSpPr>
          <cdr:cNvPr id="10" name="Group 9">
            <a:extLst xmlns:a="http://schemas.openxmlformats.org/drawingml/2006/main">
              <a:ext uri="{FF2B5EF4-FFF2-40B4-BE49-F238E27FC236}">
                <a16:creationId xmlns:a16="http://schemas.microsoft.com/office/drawing/2014/main" id="{1EB86CE3-0090-44D3-B930-6A59B042556B}"/>
              </a:ext>
            </a:extLst>
          </cdr:cNvPr>
          <cdr:cNvGrpSpPr/>
        </cdr:nvGrpSpPr>
        <cdr:grpSpPr>
          <a:xfrm xmlns:a="http://schemas.openxmlformats.org/drawingml/2006/main">
            <a:off x="859872" y="2430880"/>
            <a:ext cx="4002034" cy="755069"/>
            <a:chOff x="0" y="0"/>
            <a:chExt cx="3162343" cy="755431"/>
          </a:xfrm>
        </cdr:grpSpPr>
        <cdr:cxnSp macro="">
          <cdr:nvCxnSpPr>
            <cdr:cNvPr id="11" name="Straight Connector 10">
              <a:extLst xmlns:a="http://schemas.openxmlformats.org/drawingml/2006/main">
                <a:ext uri="{FF2B5EF4-FFF2-40B4-BE49-F238E27FC236}">
                  <a16:creationId xmlns:a16="http://schemas.microsoft.com/office/drawing/2014/main" id="{68376903-55F2-42DB-8F53-BB0944383187}"/>
                </a:ext>
              </a:extLst>
            </cdr:cNvPr>
            <cdr:cNvCxnSpPr/>
          </cdr:nvCxnSpPr>
          <cdr:spPr>
            <a:xfrm xmlns:a="http://schemas.openxmlformats.org/drawingml/2006/main">
              <a:off x="0" y="6569"/>
              <a:ext cx="3162343" cy="0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12" name="Straight Connector 11">
              <a:extLst xmlns:a="http://schemas.openxmlformats.org/drawingml/2006/main">
                <a:ext uri="{FF2B5EF4-FFF2-40B4-BE49-F238E27FC236}">
                  <a16:creationId xmlns:a16="http://schemas.microsoft.com/office/drawing/2014/main" id="{3276DFE2-8567-4783-8234-7F68F0438C67}"/>
                </a:ext>
              </a:extLst>
            </cdr:cNvPr>
            <cdr:cNvCxnSpPr/>
          </cdr:nvCxnSpPr>
          <cdr:spPr>
            <a:xfrm xmlns:a="http://schemas.openxmlformats.org/drawingml/2006/main">
              <a:off x="3162343" y="0"/>
              <a:ext cx="0" cy="755431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</cdr:grpSp>
      <cdr:grpSp>
        <cdr:nvGrpSpPr>
          <cdr:cNvPr id="16" name="Group 15">
            <a:extLst xmlns:a="http://schemas.openxmlformats.org/drawingml/2006/main">
              <a:ext uri="{FF2B5EF4-FFF2-40B4-BE49-F238E27FC236}">
                <a16:creationId xmlns:a16="http://schemas.microsoft.com/office/drawing/2014/main" id="{1EB86CE3-0090-44D3-B930-6A59B042556B}"/>
              </a:ext>
            </a:extLst>
          </cdr:cNvPr>
          <cdr:cNvGrpSpPr/>
        </cdr:nvGrpSpPr>
        <cdr:grpSpPr>
          <a:xfrm xmlns:a="http://schemas.openxmlformats.org/drawingml/2006/main">
            <a:off x="869391" y="2430881"/>
            <a:ext cx="2708634" cy="755068"/>
            <a:chOff x="0" y="0"/>
            <a:chExt cx="3162343" cy="755431"/>
          </a:xfrm>
        </cdr:grpSpPr>
        <cdr:cxnSp macro="">
          <cdr:nvCxnSpPr>
            <cdr:cNvPr id="17" name="Straight Connector 16">
              <a:extLst xmlns:a="http://schemas.openxmlformats.org/drawingml/2006/main">
                <a:ext uri="{FF2B5EF4-FFF2-40B4-BE49-F238E27FC236}">
                  <a16:creationId xmlns:a16="http://schemas.microsoft.com/office/drawing/2014/main" id="{68376903-55F2-42DB-8F53-BB0944383187}"/>
                </a:ext>
              </a:extLst>
            </cdr:cNvPr>
            <cdr:cNvCxnSpPr/>
          </cdr:nvCxnSpPr>
          <cdr:spPr>
            <a:xfrm xmlns:a="http://schemas.openxmlformats.org/drawingml/2006/main">
              <a:off x="0" y="6569"/>
              <a:ext cx="3162343" cy="0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18" name="Straight Connector 17">
              <a:extLst xmlns:a="http://schemas.openxmlformats.org/drawingml/2006/main">
                <a:ext uri="{FF2B5EF4-FFF2-40B4-BE49-F238E27FC236}">
                  <a16:creationId xmlns:a16="http://schemas.microsoft.com/office/drawing/2014/main" id="{3276DFE2-8567-4783-8234-7F68F0438C67}"/>
                </a:ext>
              </a:extLst>
            </cdr:cNvPr>
            <cdr:cNvCxnSpPr/>
          </cdr:nvCxnSpPr>
          <cdr:spPr>
            <a:xfrm xmlns:a="http://schemas.openxmlformats.org/drawingml/2006/main">
              <a:off x="3162343" y="0"/>
              <a:ext cx="0" cy="755431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</cdr:grp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116540</xdr:colOff>
      <xdr:row>9</xdr:row>
      <xdr:rowOff>75931</xdr:rowOff>
    </xdr:from>
    <xdr:to>
      <xdr:col>12</xdr:col>
      <xdr:colOff>481853</xdr:colOff>
      <xdr:row>33</xdr:row>
      <xdr:rowOff>67235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8D4234-4BB6-40B6-BE11-C68724FCE2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61008</xdr:colOff>
      <xdr:row>10</xdr:row>
      <xdr:rowOff>34570</xdr:rowOff>
    </xdr:from>
    <xdr:to>
      <xdr:col>22</xdr:col>
      <xdr:colOff>410259</xdr:colOff>
      <xdr:row>27</xdr:row>
      <xdr:rowOff>88045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D51A80-9A21-4796-A282-65AE02DF2C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0.10669</cdr:x>
      <cdr:y>0.56101</cdr:y>
    </cdr:from>
    <cdr:to>
      <cdr:x>0.85957</cdr:x>
      <cdr:y>0.72636</cdr:y>
    </cdr:to>
    <cdr:grpSp>
      <cdr:nvGrpSpPr>
        <cdr:cNvPr id="17" name="Group 16">
          <a:extLst xmlns:a="http://schemas.openxmlformats.org/drawingml/2006/main">
            <a:ext uri="{FF2B5EF4-FFF2-40B4-BE49-F238E27FC236}">
              <a16:creationId xmlns:a16="http://schemas.microsoft.com/office/drawing/2014/main" id="{02E24CFD-1B0A-451A-9186-4CB9956E9492}"/>
            </a:ext>
          </a:extLst>
        </cdr:cNvPr>
        <cdr:cNvGrpSpPr/>
      </cdr:nvGrpSpPr>
      <cdr:grpSpPr>
        <a:xfrm xmlns:a="http://schemas.openxmlformats.org/drawingml/2006/main">
          <a:off x="848366" y="2566346"/>
          <a:ext cx="5986672" cy="756395"/>
          <a:chOff x="851916" y="2567690"/>
          <a:chExt cx="6012031" cy="756780"/>
        </a:xfrm>
      </cdr:grpSpPr>
      <cdr:grpSp>
        <cdr:nvGrpSpPr>
          <cdr:cNvPr id="2" name="Group 1">
            <a:extLst xmlns:a="http://schemas.openxmlformats.org/drawingml/2006/main">
              <a:ext uri="{FF2B5EF4-FFF2-40B4-BE49-F238E27FC236}">
                <a16:creationId xmlns:a16="http://schemas.microsoft.com/office/drawing/2014/main" id="{1AFBA400-210D-4A4E-B4C1-CAEF344E2FD6}"/>
              </a:ext>
            </a:extLst>
          </cdr:cNvPr>
          <cdr:cNvGrpSpPr/>
        </cdr:nvGrpSpPr>
        <cdr:grpSpPr>
          <a:xfrm xmlns:a="http://schemas.openxmlformats.org/drawingml/2006/main">
            <a:off x="868718" y="2568365"/>
            <a:ext cx="5995229" cy="756105"/>
            <a:chOff x="0" y="0"/>
            <a:chExt cx="3162343" cy="755431"/>
          </a:xfrm>
        </cdr:grpSpPr>
        <cdr:cxnSp macro="">
          <cdr:nvCxnSpPr>
            <cdr:cNvPr id="3" name="Straight Connector 2">
              <a:extLst xmlns:a="http://schemas.openxmlformats.org/drawingml/2006/main">
                <a:ext uri="{FF2B5EF4-FFF2-40B4-BE49-F238E27FC236}">
                  <a16:creationId xmlns:a16="http://schemas.microsoft.com/office/drawing/2014/main" id="{29965625-0E81-4548-8222-FF765A949200}"/>
                </a:ext>
              </a:extLst>
            </cdr:cNvPr>
            <cdr:cNvCxnSpPr/>
          </cdr:nvCxnSpPr>
          <cdr:spPr>
            <a:xfrm xmlns:a="http://schemas.openxmlformats.org/drawingml/2006/main">
              <a:off x="0" y="6569"/>
              <a:ext cx="3162343" cy="0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4" name="Straight Connector 3">
              <a:extLst xmlns:a="http://schemas.openxmlformats.org/drawingml/2006/main">
                <a:ext uri="{FF2B5EF4-FFF2-40B4-BE49-F238E27FC236}">
                  <a16:creationId xmlns:a16="http://schemas.microsoft.com/office/drawing/2014/main" id="{E5190C0F-45E3-42B4-B8A8-7E1BCAF1B2BD}"/>
                </a:ext>
              </a:extLst>
            </cdr:cNvPr>
            <cdr:cNvCxnSpPr/>
          </cdr:nvCxnSpPr>
          <cdr:spPr>
            <a:xfrm xmlns:a="http://schemas.openxmlformats.org/drawingml/2006/main">
              <a:off x="3162343" y="0"/>
              <a:ext cx="0" cy="755431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</cdr:grpSp>
      <cdr:grpSp>
        <cdr:nvGrpSpPr>
          <cdr:cNvPr id="11" name="Group 10">
            <a:extLst xmlns:a="http://schemas.openxmlformats.org/drawingml/2006/main">
              <a:ext uri="{FF2B5EF4-FFF2-40B4-BE49-F238E27FC236}">
                <a16:creationId xmlns:a16="http://schemas.microsoft.com/office/drawing/2014/main" id="{044A758C-76E4-4006-9C5E-A8CDE61C2ABE}"/>
              </a:ext>
            </a:extLst>
          </cdr:cNvPr>
          <cdr:cNvGrpSpPr/>
        </cdr:nvGrpSpPr>
        <cdr:grpSpPr>
          <a:xfrm xmlns:a="http://schemas.openxmlformats.org/drawingml/2006/main">
            <a:off x="851916" y="2567690"/>
            <a:ext cx="3465819" cy="756105"/>
            <a:chOff x="0" y="0"/>
            <a:chExt cx="2005342" cy="755431"/>
          </a:xfrm>
        </cdr:grpSpPr>
        <cdr:cxnSp macro="">
          <cdr:nvCxnSpPr>
            <cdr:cNvPr id="12" name="Straight Connector 11">
              <a:extLst xmlns:a="http://schemas.openxmlformats.org/drawingml/2006/main">
                <a:ext uri="{FF2B5EF4-FFF2-40B4-BE49-F238E27FC236}">
                  <a16:creationId xmlns:a16="http://schemas.microsoft.com/office/drawing/2014/main" id="{15660F91-2485-41BF-841E-2193AF4FCADE}"/>
                </a:ext>
              </a:extLst>
            </cdr:cNvPr>
            <cdr:cNvCxnSpPr/>
          </cdr:nvCxnSpPr>
          <cdr:spPr>
            <a:xfrm xmlns:a="http://schemas.openxmlformats.org/drawingml/2006/main">
              <a:off x="0" y="6569"/>
              <a:ext cx="2005342" cy="0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13" name="Straight Connector 12">
              <a:extLst xmlns:a="http://schemas.openxmlformats.org/drawingml/2006/main">
                <a:ext uri="{FF2B5EF4-FFF2-40B4-BE49-F238E27FC236}">
                  <a16:creationId xmlns:a16="http://schemas.microsoft.com/office/drawing/2014/main" id="{8F9A5A22-B6A5-48A3-BBE1-A0182C65CC7F}"/>
                </a:ext>
              </a:extLst>
            </cdr:cNvPr>
            <cdr:cNvCxnSpPr/>
          </cdr:nvCxnSpPr>
          <cdr:spPr>
            <a:xfrm xmlns:a="http://schemas.openxmlformats.org/drawingml/2006/main">
              <a:off x="2005342" y="0"/>
              <a:ext cx="0" cy="755431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</cdr:grpSp>
      <cdr:grpSp>
        <cdr:nvGrpSpPr>
          <cdr:cNvPr id="14" name="Group 13">
            <a:extLst xmlns:a="http://schemas.openxmlformats.org/drawingml/2006/main">
              <a:ext uri="{FF2B5EF4-FFF2-40B4-BE49-F238E27FC236}">
                <a16:creationId xmlns:a16="http://schemas.microsoft.com/office/drawing/2014/main" id="{B6219859-3959-4B50-A5DB-1BA6D03C0F58}"/>
              </a:ext>
            </a:extLst>
          </cdr:cNvPr>
          <cdr:cNvGrpSpPr/>
        </cdr:nvGrpSpPr>
        <cdr:grpSpPr>
          <a:xfrm xmlns:a="http://schemas.openxmlformats.org/drawingml/2006/main">
            <a:off x="851916" y="2567690"/>
            <a:ext cx="5230049" cy="756105"/>
            <a:chOff x="0" y="0"/>
            <a:chExt cx="1161688" cy="755431"/>
          </a:xfrm>
        </cdr:grpSpPr>
        <cdr:cxnSp macro="">
          <cdr:nvCxnSpPr>
            <cdr:cNvPr id="15" name="Straight Connector 14">
              <a:extLst xmlns:a="http://schemas.openxmlformats.org/drawingml/2006/main">
                <a:ext uri="{FF2B5EF4-FFF2-40B4-BE49-F238E27FC236}">
                  <a16:creationId xmlns:a16="http://schemas.microsoft.com/office/drawing/2014/main" id="{C87E3E27-6422-428F-AF5E-BFEA35C34ECE}"/>
                </a:ext>
              </a:extLst>
            </cdr:cNvPr>
            <cdr:cNvCxnSpPr/>
          </cdr:nvCxnSpPr>
          <cdr:spPr>
            <a:xfrm xmlns:a="http://schemas.openxmlformats.org/drawingml/2006/main">
              <a:off x="0" y="6569"/>
              <a:ext cx="1161688" cy="0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16" name="Straight Connector 15">
              <a:extLst xmlns:a="http://schemas.openxmlformats.org/drawingml/2006/main">
                <a:ext uri="{FF2B5EF4-FFF2-40B4-BE49-F238E27FC236}">
                  <a16:creationId xmlns:a16="http://schemas.microsoft.com/office/drawing/2014/main" id="{E3546A2A-743F-4B9C-A932-EA479BB8056C}"/>
                </a:ext>
              </a:extLst>
            </cdr:cNvPr>
            <cdr:cNvCxnSpPr/>
          </cdr:nvCxnSpPr>
          <cdr:spPr>
            <a:xfrm xmlns:a="http://schemas.openxmlformats.org/drawingml/2006/main">
              <a:off x="1161688" y="0"/>
              <a:ext cx="0" cy="755431"/>
            </a:xfrm>
            <a:prstGeom xmlns:a="http://schemas.openxmlformats.org/drawingml/2006/main" prst="line">
              <a:avLst/>
            </a:prstGeom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0">
              <a:schemeClr val="accent1"/>
            </a:fillRef>
            <a:effectRef xmlns:a="http://schemas.openxmlformats.org/drawingml/2006/main" idx="1">
              <a:schemeClr val="accent1"/>
            </a:effectRef>
            <a:fontRef xmlns:a="http://schemas.openxmlformats.org/drawingml/2006/main" idx="minor">
              <a:schemeClr val="tx1"/>
            </a:fontRef>
          </cdr:style>
        </cdr:cxnSp>
      </cdr:grp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9</xdr:row>
      <xdr:rowOff>142875</xdr:rowOff>
    </xdr:from>
    <xdr:to>
      <xdr:col>13</xdr:col>
      <xdr:colOff>131670</xdr:colOff>
      <xdr:row>33</xdr:row>
      <xdr:rowOff>145385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45D40D0-232F-481A-B42D-557741BD1E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517071</xdr:colOff>
      <xdr:row>9</xdr:row>
      <xdr:rowOff>108858</xdr:rowOff>
    </xdr:from>
    <xdr:to>
      <xdr:col>27</xdr:col>
      <xdr:colOff>367393</xdr:colOff>
      <xdr:row>35</xdr:row>
      <xdr:rowOff>56030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DF93824-A6AB-4477-B16D-8656B01022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37</xdr:row>
      <xdr:rowOff>0</xdr:rowOff>
    </xdr:from>
    <xdr:to>
      <xdr:col>26</xdr:col>
      <xdr:colOff>455440</xdr:colOff>
      <xdr:row>62</xdr:row>
      <xdr:rowOff>137672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A5489E6-1050-4E09-999C-C0C1C7913B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0.12491</cdr:x>
      <cdr:y>0.56178</cdr:y>
    </cdr:from>
    <cdr:to>
      <cdr:x>0.7549</cdr:x>
      <cdr:y>0.74918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25520B1B-1BBD-4479-8E84-BF34CB7B1412}"/>
            </a:ext>
          </a:extLst>
        </cdr:cNvPr>
        <cdr:cNvGrpSpPr/>
      </cdr:nvGrpSpPr>
      <cdr:grpSpPr>
        <a:xfrm xmlns:a="http://schemas.openxmlformats.org/drawingml/2006/main">
          <a:off x="1081289" y="2569868"/>
          <a:ext cx="5453537" cy="857263"/>
          <a:chOff x="853737" y="2571750"/>
          <a:chExt cx="4985136" cy="857249"/>
        </a:xfrm>
      </cdr:grpSpPr>
      <cdr:grpSp>
        <cdr:nvGrpSpPr>
          <cdr:cNvPr id="6" name="Group 5">
            <a:extLst xmlns:a="http://schemas.openxmlformats.org/drawingml/2006/main">
              <a:ext uri="{FF2B5EF4-FFF2-40B4-BE49-F238E27FC236}">
                <a16:creationId xmlns:a16="http://schemas.microsoft.com/office/drawing/2014/main" id="{9E818683-E4BC-4F4B-B9D0-C7A0562E91F7}"/>
              </a:ext>
            </a:extLst>
          </cdr:cNvPr>
          <cdr:cNvGrpSpPr/>
        </cdr:nvGrpSpPr>
        <cdr:grpSpPr>
          <a:xfrm xmlns:a="http://schemas.openxmlformats.org/drawingml/2006/main">
            <a:off x="853737" y="2572169"/>
            <a:ext cx="3210794" cy="847306"/>
            <a:chOff x="862236" y="2420276"/>
            <a:chExt cx="3199086" cy="755431"/>
          </a:xfrm>
        </cdr:grpSpPr>
        <cdr:cxnSp macro="">
          <cdr:nvCxnSpPr>
            <cdr:cNvPr id="3" name="Straight Connector 2">
              <a:extLst xmlns:a="http://schemas.openxmlformats.org/drawingml/2006/main">
                <a:ext uri="{FF2B5EF4-FFF2-40B4-BE49-F238E27FC236}">
                  <a16:creationId xmlns:a16="http://schemas.microsoft.com/office/drawing/2014/main" id="{825C2963-F6C7-4A08-BAFB-2D57022D80D6}"/>
                </a:ext>
              </a:extLst>
            </cdr:cNvPr>
            <cdr:cNvCxnSpPr/>
          </cdr:nvCxnSpPr>
          <cdr:spPr>
            <a:xfrm xmlns:a="http://schemas.openxmlformats.org/drawingml/2006/main">
              <a:off x="862236" y="2426845"/>
              <a:ext cx="3199086" cy="0"/>
            </a:xfrm>
            <a:prstGeom xmlns:a="http://schemas.openxmlformats.org/drawingml/2006/main" prst="line">
              <a:avLst/>
            </a:prstGeom>
            <a:ln xmlns:a="http://schemas.openxmlformats.org/drawingml/2006/main" w="28575" cap="flat" cmpd="sng" algn="ctr">
              <a:solidFill>
                <a:schemeClr val="accent1"/>
              </a:solidFill>
              <a:prstDash val="dash"/>
              <a:round/>
              <a:headEnd type="none" w="med" len="med"/>
              <a:tailEnd type="none" w="med" len="med"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5" name="Straight Connector 4">
              <a:extLst xmlns:a="http://schemas.openxmlformats.org/drawingml/2006/main">
                <a:ext uri="{FF2B5EF4-FFF2-40B4-BE49-F238E27FC236}">
                  <a16:creationId xmlns:a16="http://schemas.microsoft.com/office/drawing/2014/main" id="{0CC9951B-4681-4F74-844D-2F800C38402B}"/>
                </a:ext>
              </a:extLst>
            </cdr:cNvPr>
            <cdr:cNvCxnSpPr/>
          </cdr:nvCxnSpPr>
          <cdr:spPr>
            <a:xfrm xmlns:a="http://schemas.openxmlformats.org/drawingml/2006/main">
              <a:off x="4061322" y="2420276"/>
              <a:ext cx="0" cy="755431"/>
            </a:xfrm>
            <a:prstGeom xmlns:a="http://schemas.openxmlformats.org/drawingml/2006/main" prst="line">
              <a:avLst/>
            </a:prstGeom>
            <a:ln xmlns:a="http://schemas.openxmlformats.org/drawingml/2006/main" w="28575" cap="flat" cmpd="sng" algn="ctr">
              <a:solidFill>
                <a:schemeClr val="accent1"/>
              </a:solidFill>
              <a:prstDash val="dash"/>
              <a:round/>
              <a:headEnd type="none" w="med" len="med"/>
              <a:tailEnd type="none" w="med" len="med"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tx1"/>
            </a:fontRef>
          </cdr:style>
        </cdr:cxnSp>
      </cdr:grpSp>
      <cdr:grpSp>
        <cdr:nvGrpSpPr>
          <cdr:cNvPr id="7" name="Group 6">
            <a:extLst xmlns:a="http://schemas.openxmlformats.org/drawingml/2006/main">
              <a:ext uri="{FF2B5EF4-FFF2-40B4-BE49-F238E27FC236}">
                <a16:creationId xmlns:a16="http://schemas.microsoft.com/office/drawing/2014/main" id="{0C0A4E28-4552-4300-B108-39EAA835E28D}"/>
              </a:ext>
            </a:extLst>
          </cdr:cNvPr>
          <cdr:cNvGrpSpPr/>
        </cdr:nvGrpSpPr>
        <cdr:grpSpPr>
          <a:xfrm xmlns:a="http://schemas.openxmlformats.org/drawingml/2006/main">
            <a:off x="957346" y="2571750"/>
            <a:ext cx="4881527" cy="857249"/>
            <a:chOff x="0" y="0"/>
            <a:chExt cx="3171925" cy="755431"/>
          </a:xfrm>
        </cdr:grpSpPr>
        <cdr:cxnSp macro="">
          <cdr:nvCxnSpPr>
            <cdr:cNvPr id="8" name="Straight Connector 7">
              <a:extLst xmlns:a="http://schemas.openxmlformats.org/drawingml/2006/main">
                <a:ext uri="{FF2B5EF4-FFF2-40B4-BE49-F238E27FC236}">
                  <a16:creationId xmlns:a16="http://schemas.microsoft.com/office/drawing/2014/main" id="{F3B8538D-1F83-47E0-BCBD-1F3218428D13}"/>
                </a:ext>
              </a:extLst>
            </cdr:cNvPr>
            <cdr:cNvCxnSpPr/>
          </cdr:nvCxnSpPr>
          <cdr:spPr>
            <a:xfrm xmlns:a="http://schemas.openxmlformats.org/drawingml/2006/main">
              <a:off x="0" y="6569"/>
              <a:ext cx="3171925" cy="0"/>
            </a:xfrm>
            <a:prstGeom xmlns:a="http://schemas.openxmlformats.org/drawingml/2006/main" prst="line">
              <a:avLst/>
            </a:prstGeom>
            <a:ln xmlns:a="http://schemas.openxmlformats.org/drawingml/2006/main" w="28575" cap="flat" cmpd="sng" algn="ctr">
              <a:solidFill>
                <a:schemeClr val="accent2"/>
              </a:solidFill>
              <a:prstDash val="dash"/>
              <a:round/>
              <a:headEnd type="none" w="med" len="med"/>
              <a:tailEnd type="none" w="med" len="med"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tx1"/>
            </a:fontRef>
          </cdr:style>
        </cdr:cxnSp>
        <cdr:cxnSp macro="">
          <cdr:nvCxnSpPr>
            <cdr:cNvPr id="9" name="Straight Connector 8">
              <a:extLst xmlns:a="http://schemas.openxmlformats.org/drawingml/2006/main">
                <a:ext uri="{FF2B5EF4-FFF2-40B4-BE49-F238E27FC236}">
                  <a16:creationId xmlns:a16="http://schemas.microsoft.com/office/drawing/2014/main" id="{14DE624C-778C-4F1F-B5CC-8D6BF65F34DF}"/>
                </a:ext>
              </a:extLst>
            </cdr:cNvPr>
            <cdr:cNvCxnSpPr/>
          </cdr:nvCxnSpPr>
          <cdr:spPr>
            <a:xfrm xmlns:a="http://schemas.openxmlformats.org/drawingml/2006/main">
              <a:off x="3171925" y="0"/>
              <a:ext cx="0" cy="755431"/>
            </a:xfrm>
            <a:prstGeom xmlns:a="http://schemas.openxmlformats.org/drawingml/2006/main" prst="line">
              <a:avLst/>
            </a:prstGeom>
            <a:ln xmlns:a="http://schemas.openxmlformats.org/drawingml/2006/main" w="28575" cap="flat" cmpd="sng" algn="ctr">
              <a:solidFill>
                <a:schemeClr val="accent2"/>
              </a:solidFill>
              <a:prstDash val="dash"/>
              <a:round/>
              <a:headEnd type="none" w="med" len="med"/>
              <a:tailEnd type="none" w="med" len="med"/>
            </a:ln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tx1"/>
            </a:fontRef>
          </cdr:style>
        </cdr:cxnSp>
      </cdr:grpSp>
    </cdr:grpSp>
  </cdr:relSizeAnchor>
  <cdr:relSizeAnchor xmlns:cdr="http://schemas.openxmlformats.org/drawingml/2006/chartDrawing">
    <cdr:from>
      <cdr:x>0.12276</cdr:x>
      <cdr:y>0.48091</cdr:y>
    </cdr:from>
    <cdr:to>
      <cdr:x>0.18815</cdr:x>
      <cdr:y>0.55514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77B5281A-CEED-4FFA-9625-6F3D93969F13}"/>
            </a:ext>
          </a:extLst>
        </cdr:cNvPr>
        <cdr:cNvSpPr txBox="1"/>
      </cdr:nvSpPr>
      <cdr:spPr>
        <a:xfrm xmlns:a="http://schemas.openxmlformats.org/drawingml/2006/main">
          <a:off x="981344" y="2199921"/>
          <a:ext cx="522694" cy="339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1600" b="1">
              <a:solidFill>
                <a:schemeClr val="bg1">
                  <a:lumMod val="50000"/>
                </a:schemeClr>
              </a:solidFill>
            </a:rPr>
            <a:t>IC</a:t>
          </a:r>
          <a:r>
            <a:rPr lang="en-ZA" sz="1600" b="1" baseline="-25000">
              <a:solidFill>
                <a:schemeClr val="bg1">
                  <a:lumMod val="50000"/>
                </a:schemeClr>
              </a:solidFill>
            </a:rPr>
            <a:t>50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0.83755</cdr:x>
      <cdr:y>0.39709</cdr:y>
    </cdr:from>
    <cdr:to>
      <cdr:x>0.97337</cdr:x>
      <cdr:y>0.61647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092BB28-9E84-441E-853F-5898CD91F3BE}"/>
            </a:ext>
          </a:extLst>
        </cdr:cNvPr>
        <cdr:cNvSpPr txBox="1"/>
      </cdr:nvSpPr>
      <cdr:spPr>
        <a:xfrm xmlns:a="http://schemas.openxmlformats.org/drawingml/2006/main">
          <a:off x="7048500" y="1945821"/>
          <a:ext cx="1143000" cy="1074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800" b="1"/>
        </a:p>
      </cdr:txBody>
    </cdr:sp>
  </cdr:relSizeAnchor>
  <cdr:relSizeAnchor xmlns:cdr="http://schemas.openxmlformats.org/drawingml/2006/chartDrawing">
    <cdr:from>
      <cdr:x>0.81304</cdr:x>
      <cdr:y>0.15795</cdr:y>
    </cdr:from>
    <cdr:to>
      <cdr:x>0.98681</cdr:x>
      <cdr:y>0.34172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A3F55FDA-1216-4FB4-B253-9C022E250928}"/>
            </a:ext>
          </a:extLst>
        </cdr:cNvPr>
        <cdr:cNvSpPr txBox="1"/>
      </cdr:nvSpPr>
      <cdr:spPr>
        <a:xfrm xmlns:a="http://schemas.openxmlformats.org/drawingml/2006/main">
          <a:off x="6842205" y="774006"/>
          <a:ext cx="1462370" cy="900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ZA" sz="1600" b="1">
              <a:latin typeface="+mn-lt"/>
            </a:rPr>
            <a:t>40,00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45,00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  <cdr:relSizeAnchor xmlns:cdr="http://schemas.openxmlformats.org/drawingml/2006/chartDrawing">
    <cdr:from>
      <cdr:x>0.65683</cdr:x>
      <cdr:y>0.15672</cdr:y>
    </cdr:from>
    <cdr:to>
      <cdr:x>0.82542</cdr:x>
      <cdr:y>0.37054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0FD99AF-BA09-4E35-A25C-007BB80F8847}"/>
            </a:ext>
          </a:extLst>
        </cdr:cNvPr>
        <cdr:cNvSpPr txBox="1"/>
      </cdr:nvSpPr>
      <cdr:spPr>
        <a:xfrm xmlns:a="http://schemas.openxmlformats.org/drawingml/2006/main">
          <a:off x="5527655" y="767976"/>
          <a:ext cx="1418772" cy="1047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ZA" sz="1600" b="1">
              <a:latin typeface="+mn-lt"/>
            </a:rPr>
            <a:t>20,00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22,50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  <cdr:relSizeAnchor xmlns:cdr="http://schemas.openxmlformats.org/drawingml/2006/chartDrawing">
    <cdr:from>
      <cdr:x>0.49003</cdr:x>
      <cdr:y>0.15803</cdr:y>
    </cdr:from>
    <cdr:to>
      <cdr:x>0.67478</cdr:x>
      <cdr:y>0.3476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30FD99AF-BA09-4E35-A25C-007BB80F8847}"/>
            </a:ext>
          </a:extLst>
        </cdr:cNvPr>
        <cdr:cNvSpPr txBox="1"/>
      </cdr:nvSpPr>
      <cdr:spPr>
        <a:xfrm xmlns:a="http://schemas.openxmlformats.org/drawingml/2006/main">
          <a:off x="4123885" y="774382"/>
          <a:ext cx="1554844" cy="928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ZA" sz="1600" b="1">
              <a:latin typeface="+mn-lt"/>
            </a:rPr>
            <a:t>10,00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11,25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  <cdr:relSizeAnchor xmlns:cdr="http://schemas.openxmlformats.org/drawingml/2006/chartDrawing">
    <cdr:from>
      <cdr:x>0.34989</cdr:x>
      <cdr:y>0.15346</cdr:y>
    </cdr:from>
    <cdr:to>
      <cdr:x>0.51039</cdr:x>
      <cdr:y>0.32832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30FD99AF-BA09-4E35-A25C-007BB80F8847}"/>
            </a:ext>
          </a:extLst>
        </cdr:cNvPr>
        <cdr:cNvSpPr txBox="1"/>
      </cdr:nvSpPr>
      <cdr:spPr>
        <a:xfrm xmlns:a="http://schemas.openxmlformats.org/drawingml/2006/main">
          <a:off x="2944528" y="751968"/>
          <a:ext cx="1350735" cy="8568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ZA" sz="1600" b="1">
              <a:latin typeface="+mn-lt"/>
            </a:rPr>
            <a:t>5,20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5,85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  <cdr:relSizeAnchor xmlns:cdr="http://schemas.openxmlformats.org/drawingml/2006/chartDrawing">
    <cdr:from>
      <cdr:x>0.19494</cdr:x>
      <cdr:y>0.15966</cdr:y>
    </cdr:from>
    <cdr:to>
      <cdr:x>0.34902</cdr:x>
      <cdr:y>0.32571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30FD99AF-BA09-4E35-A25C-007BB80F8847}"/>
            </a:ext>
          </a:extLst>
        </cdr:cNvPr>
        <cdr:cNvSpPr txBox="1"/>
      </cdr:nvSpPr>
      <cdr:spPr>
        <a:xfrm xmlns:a="http://schemas.openxmlformats.org/drawingml/2006/main">
          <a:off x="1640515" y="782385"/>
          <a:ext cx="1296744" cy="8136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ZA" sz="1600" b="1">
              <a:latin typeface="+mn-lt"/>
            </a:rPr>
            <a:t>2,40</a:t>
          </a:r>
          <a:r>
            <a:rPr lang="en-ZA" sz="1600" b="1" baseline="0">
              <a:latin typeface="+mn-lt"/>
            </a:rPr>
            <a:t> µM C21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+ </a:t>
          </a:r>
        </a:p>
        <a:p xmlns:a="http://schemas.openxmlformats.org/drawingml/2006/main">
          <a:pPr algn="ctr"/>
          <a:r>
            <a:rPr lang="en-ZA" sz="1600" b="1" baseline="0">
              <a:latin typeface="+mn-lt"/>
            </a:rPr>
            <a:t>2,70 </a:t>
          </a:r>
          <a:r>
            <a:rPr lang="en-ZA" sz="1600" b="1" baseline="0">
              <a:effectLst/>
              <a:latin typeface="+mn-lt"/>
              <a:ea typeface="+mn-ea"/>
              <a:cs typeface="+mn-cs"/>
            </a:rPr>
            <a:t>µM E25</a:t>
          </a:r>
          <a:endParaRPr lang="en-ZA" sz="1600" b="1" baseline="0">
            <a:latin typeface="+mn-lt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99333</xdr:colOff>
      <xdr:row>19</xdr:row>
      <xdr:rowOff>182336</xdr:rowOff>
    </xdr:from>
    <xdr:ext cx="3003096" cy="59323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6EA382B-3BFD-4555-A1B1-7F36B7B3A2C2}"/>
            </a:ext>
          </a:extLst>
        </xdr:cNvPr>
        <xdr:cNvSpPr txBox="1"/>
      </xdr:nvSpPr>
      <xdr:spPr>
        <a:xfrm>
          <a:off x="8671833" y="4373336"/>
          <a:ext cx="3003096" cy="593239"/>
        </a:xfrm>
        <a:prstGeom prst="rect">
          <a:avLst/>
        </a:prstGeom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ZA" sz="1600"/>
            <a:t>P-values &lt; 0,05 will be considered statistically</a:t>
          </a:r>
          <a:r>
            <a:rPr lang="en-ZA" sz="1600" baseline="0"/>
            <a:t> significant. </a:t>
          </a:r>
        </a:p>
      </xdr:txBody>
    </xdr:sp>
    <xdr:clientData/>
  </xdr:oneCellAnchor>
  <xdr:twoCellAnchor>
    <xdr:from>
      <xdr:col>20</xdr:col>
      <xdr:colOff>27293</xdr:colOff>
      <xdr:row>8</xdr:row>
      <xdr:rowOff>7201</xdr:rowOff>
    </xdr:from>
    <xdr:to>
      <xdr:col>34</xdr:col>
      <xdr:colOff>191860</xdr:colOff>
      <xdr:row>32</xdr:row>
      <xdr:rowOff>140872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BDD4D67-6C93-4915-8F6E-62F02F56FB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537773</xdr:colOff>
      <xdr:row>20</xdr:row>
      <xdr:rowOff>15410</xdr:rowOff>
    </xdr:from>
    <xdr:to>
      <xdr:col>13</xdr:col>
      <xdr:colOff>542018</xdr:colOff>
      <xdr:row>41</xdr:row>
      <xdr:rowOff>166286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EEC9D33-2435-479B-A06B-8DC4B9083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37</xdr:row>
      <xdr:rowOff>0</xdr:rowOff>
    </xdr:from>
    <xdr:to>
      <xdr:col>27</xdr:col>
      <xdr:colOff>537645</xdr:colOff>
      <xdr:row>58</xdr:row>
      <xdr:rowOff>150876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468B6EF-DE57-45E2-B83C-87E8D0F291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0.83755</cdr:x>
      <cdr:y>0.39709</cdr:y>
    </cdr:from>
    <cdr:to>
      <cdr:x>0.97337</cdr:x>
      <cdr:y>0.61647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092BB28-9E84-441E-853F-5898CD91F3BE}"/>
            </a:ext>
          </a:extLst>
        </cdr:cNvPr>
        <cdr:cNvSpPr txBox="1"/>
      </cdr:nvSpPr>
      <cdr:spPr>
        <a:xfrm xmlns:a="http://schemas.openxmlformats.org/drawingml/2006/main">
          <a:off x="7048500" y="1945821"/>
          <a:ext cx="1143000" cy="1074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800" b="1"/>
        </a:p>
      </cdr:txBody>
    </cdr:sp>
  </cdr:relSizeAnchor>
  <cdr:relSizeAnchor xmlns:cdr="http://schemas.openxmlformats.org/drawingml/2006/chartDrawing">
    <cdr:from>
      <cdr:x>0.04413</cdr:x>
      <cdr:y>0.02516</cdr:y>
    </cdr:from>
    <cdr:to>
      <cdr:x>0.09093</cdr:x>
      <cdr:y>0.10519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99B9385B-6EAB-4016-902C-C7F2E0B8999E}"/>
            </a:ext>
          </a:extLst>
        </cdr:cNvPr>
        <cdr:cNvSpPr txBox="1"/>
      </cdr:nvSpPr>
      <cdr:spPr>
        <a:xfrm xmlns:a="http://schemas.openxmlformats.org/drawingml/2006/main">
          <a:off x="369794" y="123266"/>
          <a:ext cx="392206" cy="392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0.67031</cdr:x>
      <cdr:y>0.55956</cdr:y>
    </cdr:from>
    <cdr:to>
      <cdr:x>0.71979</cdr:x>
      <cdr:y>0.64875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007DD480-281C-4629-8FB7-0B486D00EE11}"/>
            </a:ext>
          </a:extLst>
        </cdr:cNvPr>
        <cdr:cNvSpPr txBox="1"/>
      </cdr:nvSpPr>
      <cdr:spPr>
        <a:xfrm xmlns:a="http://schemas.openxmlformats.org/drawingml/2006/main">
          <a:off x="5819073" y="2722724"/>
          <a:ext cx="429508" cy="433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800" b="1"/>
            <a:t>*</a:t>
          </a:r>
        </a:p>
      </cdr:txBody>
    </cdr:sp>
  </cdr:relSizeAnchor>
  <cdr:relSizeAnchor xmlns:cdr="http://schemas.openxmlformats.org/drawingml/2006/chartDrawing">
    <cdr:from>
      <cdr:x>0.70454</cdr:x>
      <cdr:y>0.49554</cdr:y>
    </cdr:from>
    <cdr:to>
      <cdr:x>0.76872</cdr:x>
      <cdr:y>0.58473</cdr:y>
    </cdr:to>
    <cdr:sp macro="" textlink="">
      <cdr:nvSpPr>
        <cdr:cNvPr id="11" name="TextBox 10">
          <a:extLst xmlns:a="http://schemas.openxmlformats.org/drawingml/2006/main">
            <a:ext uri="{FF2B5EF4-FFF2-40B4-BE49-F238E27FC236}">
              <a16:creationId xmlns:a16="http://schemas.microsoft.com/office/drawing/2014/main" id="{86127871-9916-4C49-88AC-1B5844E1B999}"/>
            </a:ext>
          </a:extLst>
        </cdr:cNvPr>
        <cdr:cNvSpPr txBox="1"/>
      </cdr:nvSpPr>
      <cdr:spPr>
        <a:xfrm xmlns:a="http://schemas.openxmlformats.org/drawingml/2006/main">
          <a:off x="6128769" y="2426234"/>
          <a:ext cx="558300" cy="4366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000" b="1"/>
            <a:t>†</a:t>
          </a:r>
        </a:p>
      </cdr:txBody>
    </cdr:sp>
  </cdr:relSizeAnchor>
  <cdr:relSizeAnchor xmlns:cdr="http://schemas.openxmlformats.org/drawingml/2006/chartDrawing">
    <cdr:from>
      <cdr:x>0.55646</cdr:x>
      <cdr:y>0.40403</cdr:y>
    </cdr:from>
    <cdr:to>
      <cdr:x>0.60594</cdr:x>
      <cdr:y>0.49322</cdr:y>
    </cdr:to>
    <cdr:sp macro="" textlink="">
      <cdr:nvSpPr>
        <cdr:cNvPr id="16" name="TextBox 1">
          <a:extLst xmlns:a="http://schemas.openxmlformats.org/drawingml/2006/main">
            <a:ext uri="{FF2B5EF4-FFF2-40B4-BE49-F238E27FC236}">
              <a16:creationId xmlns:a16="http://schemas.microsoft.com/office/drawing/2014/main" id="{05341879-8B5C-431E-B0D2-B634B1C8E27F}"/>
            </a:ext>
          </a:extLst>
        </cdr:cNvPr>
        <cdr:cNvSpPr txBox="1"/>
      </cdr:nvSpPr>
      <cdr:spPr>
        <a:xfrm xmlns:a="http://schemas.openxmlformats.org/drawingml/2006/main">
          <a:off x="4830732" y="1965953"/>
          <a:ext cx="429507" cy="433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2800" b="1"/>
            <a:t>*</a:t>
          </a:r>
        </a:p>
      </cdr:txBody>
    </cdr:sp>
  </cdr:relSizeAnchor>
  <cdr:relSizeAnchor xmlns:cdr="http://schemas.openxmlformats.org/drawingml/2006/chartDrawing">
    <cdr:from>
      <cdr:x>0.22569</cdr:x>
      <cdr:y>0.26244</cdr:y>
    </cdr:from>
    <cdr:to>
      <cdr:x>0.27517</cdr:x>
      <cdr:y>0.35162</cdr:y>
    </cdr:to>
    <cdr:sp macro="" textlink="">
      <cdr:nvSpPr>
        <cdr:cNvPr id="21" name="TextBox 1">
          <a:extLst xmlns:a="http://schemas.openxmlformats.org/drawingml/2006/main">
            <a:ext uri="{FF2B5EF4-FFF2-40B4-BE49-F238E27FC236}">
              <a16:creationId xmlns:a16="http://schemas.microsoft.com/office/drawing/2014/main" id="{CACC0CE5-406B-4BE9-8753-9BE42D411456}"/>
            </a:ext>
          </a:extLst>
        </cdr:cNvPr>
        <cdr:cNvSpPr txBox="1"/>
      </cdr:nvSpPr>
      <cdr:spPr>
        <a:xfrm xmlns:a="http://schemas.openxmlformats.org/drawingml/2006/main">
          <a:off x="1959266" y="1276965"/>
          <a:ext cx="429507" cy="433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2800" b="1"/>
            <a:t>*</a:t>
          </a:r>
        </a:p>
      </cdr:txBody>
    </cdr:sp>
  </cdr:relSizeAnchor>
  <cdr:relSizeAnchor xmlns:cdr="http://schemas.openxmlformats.org/drawingml/2006/chartDrawing">
    <cdr:from>
      <cdr:x>0.89177</cdr:x>
      <cdr:y>0.44011</cdr:y>
    </cdr:from>
    <cdr:to>
      <cdr:x>0.94125</cdr:x>
      <cdr:y>0.5293</cdr:y>
    </cdr:to>
    <cdr:sp macro="" textlink="">
      <cdr:nvSpPr>
        <cdr:cNvPr id="22" name="TextBox 1">
          <a:extLst xmlns:a="http://schemas.openxmlformats.org/drawingml/2006/main">
            <a:ext uri="{FF2B5EF4-FFF2-40B4-BE49-F238E27FC236}">
              <a16:creationId xmlns:a16="http://schemas.microsoft.com/office/drawing/2014/main" id="{0D6659DB-7687-4DED-9FA0-9676D6DCB5B3}"/>
            </a:ext>
          </a:extLst>
        </cdr:cNvPr>
        <cdr:cNvSpPr txBox="1"/>
      </cdr:nvSpPr>
      <cdr:spPr>
        <a:xfrm xmlns:a="http://schemas.openxmlformats.org/drawingml/2006/main">
          <a:off x="7741637" y="2141514"/>
          <a:ext cx="429508" cy="433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2800" b="1"/>
            <a:t>*</a:t>
          </a: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Angela Bona" id="{96A4511E-8F75-4092-947F-79991B04126E}" userId="980335d720af50d7" providerId="Windows Live"/>
</personList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1-01-26T10:35:19.20" personId="{96A4511E-8F75-4092-947F-79991B04126E}" id="{429DE6D6-2AA3-4263-BEE6-DAFE2E76CC8E}">
    <text>11-05-2021</text>
  </threadedComment>
  <threadedComment ref="B5" dT="2021-01-26T10:35:36.13" personId="{96A4511E-8F75-4092-947F-79991B04126E}" id="{40F73902-1395-4563-B2CE-3F9C4C755314}">
    <text>18-05-2021-ERROR</text>
  </threadedComment>
  <threadedComment ref="B6" dT="2021-02-04T14:05:51.74" personId="{96A4511E-8F75-4092-947F-79991B04126E}" id="{F6AB402B-70F8-4D51-BF06-DC5E50A5BD32}">
    <text>25-05-2021</text>
  </threadedComment>
  <threadedComment ref="B7" dT="2021-06-08T17:30:50.12" personId="{96A4511E-8F75-4092-947F-79991B04126E}" id="{15339F92-194D-43AB-B8B6-25AB82BE811E}">
    <text>03-06-2021</text>
  </threadedComment>
  <threadedComment ref="B10" dT="2021-10-07T11:40:02.32" personId="{96A4511E-8F75-4092-947F-79991B04126E}" id="{769AD55E-E530-4F30-A4ED-AE5FB7B20F21}">
    <text>Determined by paired, one-tailed student t test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" dT="2021-01-26T10:35:19.20" personId="{96A4511E-8F75-4092-947F-79991B04126E}" id="{A8F9A681-42E5-4C9C-A0A3-41814A1BF10F}">
    <text>11-05-2021</text>
  </threadedComment>
  <threadedComment ref="B5" dT="2021-01-26T10:35:36.13" personId="{96A4511E-8F75-4092-947F-79991B04126E}" id="{86091624-D026-4E3D-B7D5-1C5C059EC23D}">
    <text>18-05-2021-ERROR</text>
  </threadedComment>
  <threadedComment ref="B6" dT="2021-02-04T14:05:51.74" personId="{96A4511E-8F75-4092-947F-79991B04126E}" id="{D9FCC43D-4975-4989-8937-294A0E05D1EF}">
    <text>25-05-2021</text>
  </threadedComment>
  <threadedComment ref="B7" dT="2021-06-08T17:30:50.12" personId="{96A4511E-8F75-4092-947F-79991B04126E}" id="{915A7BBA-485D-424B-841C-08BA94E42010}">
    <text>03-06-2021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3" dT="2021-01-26T10:35:19.20" personId="{96A4511E-8F75-4092-947F-79991B04126E}" id="{71DFBE95-0DB1-4ACB-A836-30734F04DB51}">
    <text>11-05-2021</text>
  </threadedComment>
  <threadedComment ref="B4" dT="2021-01-26T10:35:36.13" personId="{96A4511E-8F75-4092-947F-79991B04126E}" id="{C48ED30E-86A9-4C27-87B0-BAF4C7A58EBB}">
    <text>18-05-2021-ERROR</text>
  </threadedComment>
  <threadedComment ref="B5" dT="2021-02-04T14:05:51.74" personId="{96A4511E-8F75-4092-947F-79991B04126E}" id="{9F50296D-B910-4423-962F-EF1F715E636E}">
    <text>25-05-2021</text>
  </threadedComment>
  <threadedComment ref="B6" dT="2021-06-08T17:30:50.12" personId="{96A4511E-8F75-4092-947F-79991B04126E}" id="{A8A3D8D6-1F8F-4EDE-9CDE-8535B6931AF2}">
    <text>03-06-2021</text>
  </threadedComment>
  <threadedComment ref="A9" dT="2021-10-07T11:56:08.64" personId="{96A4511E-8F75-4092-947F-79991B04126E}" id="{069C8B2D-C003-42C3-88BC-041D230AE1CA}">
    <text>Determined from paired, two-tailed student t test comparing HeLa from Vero cells</text>
  </threadedComment>
  <threadedComment ref="B12" dT="2021-01-26T10:35:19.20" personId="{96A4511E-8F75-4092-947F-79991B04126E}" id="{F94E2D0B-17FF-41FC-926A-09769E70D950}">
    <text>11-05-2021</text>
  </threadedComment>
  <threadedComment ref="B13" dT="2021-01-26T10:35:36.13" personId="{96A4511E-8F75-4092-947F-79991B04126E}" id="{491584BA-98CD-40FF-9BA4-350EC8244463}">
    <text>18-05-2021-ERROR</text>
  </threadedComment>
  <threadedComment ref="B14" dT="2021-02-04T14:05:51.74" personId="{96A4511E-8F75-4092-947F-79991B04126E}" id="{7F607960-8BB0-4FC8-B4A7-2E084E5C81EC}">
    <text>25-05-2021</text>
  </threadedComment>
  <threadedComment ref="B15" dT="2021-06-08T17:30:50.12" personId="{96A4511E-8F75-4092-947F-79991B04126E}" id="{398C5FBC-BE5C-4B02-A68C-1EF323FB4921}">
    <text>03-06-2021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61639-A724-4096-A403-6A8A6AD81293}">
  <dimension ref="A1:Z30"/>
  <sheetViews>
    <sheetView showOutlineSymbols="0" zoomScale="85" zoomScaleNormal="85" workbookViewId="0">
      <selection activeCell="T8" sqref="T8"/>
    </sheetView>
  </sheetViews>
  <sheetFormatPr defaultRowHeight="15" x14ac:dyDescent="0.25"/>
  <cols>
    <col min="8" max="8" width="11.7109375" customWidth="1"/>
    <col min="9" max="9" width="7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26" ht="18.75" thickBot="1" x14ac:dyDescent="0.3">
      <c r="A1" s="72" t="s">
        <v>13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4"/>
      <c r="N1" s="12"/>
    </row>
    <row r="2" spans="1:26" ht="33" customHeight="1" thickTop="1" thickBot="1" x14ac:dyDescent="0.3">
      <c r="B2" s="11"/>
      <c r="C2" s="75" t="s">
        <v>12</v>
      </c>
      <c r="D2" s="76"/>
      <c r="E2" s="76"/>
      <c r="F2" s="76"/>
      <c r="G2" s="77"/>
      <c r="H2" s="78" t="s">
        <v>11</v>
      </c>
      <c r="I2" s="80"/>
      <c r="J2" s="81"/>
      <c r="K2" s="81"/>
      <c r="N2" s="71" t="s">
        <v>10</v>
      </c>
      <c r="O2" s="71"/>
      <c r="P2" s="10"/>
      <c r="Q2" s="10"/>
      <c r="R2" s="10"/>
    </row>
    <row r="3" spans="1:26" ht="17.25" customHeight="1" thickBot="1" x14ac:dyDescent="0.3">
      <c r="B3" s="9" t="s">
        <v>9</v>
      </c>
      <c r="C3" s="18">
        <v>1</v>
      </c>
      <c r="D3" s="19">
        <v>0.5</v>
      </c>
      <c r="E3" s="19">
        <v>0.25</v>
      </c>
      <c r="F3" s="19">
        <v>0.13</v>
      </c>
      <c r="G3" s="20">
        <v>0.06</v>
      </c>
      <c r="H3" s="79"/>
      <c r="I3" s="8"/>
      <c r="J3" s="8"/>
      <c r="K3" s="8"/>
      <c r="N3" s="8" t="s">
        <v>8</v>
      </c>
      <c r="O3" s="8" t="s">
        <v>7</v>
      </c>
    </row>
    <row r="4" spans="1:26" ht="17.25" customHeight="1" x14ac:dyDescent="0.25">
      <c r="A4" s="68" t="s">
        <v>6</v>
      </c>
      <c r="B4" s="7" t="s">
        <v>5</v>
      </c>
      <c r="C4" s="17">
        <v>-12.279973223050192</v>
      </c>
      <c r="D4" s="17">
        <v>62.179159407905217</v>
      </c>
      <c r="E4" s="17">
        <v>110.36085842338197</v>
      </c>
      <c r="F4" s="17">
        <v>120.00026016468422</v>
      </c>
      <c r="G4" s="17">
        <v>115.13748202612253</v>
      </c>
      <c r="H4" s="35">
        <v>0.57999999999999996</v>
      </c>
      <c r="I4" s="5"/>
      <c r="J4" s="5"/>
      <c r="K4" s="5"/>
      <c r="N4" s="5">
        <v>106.58696955172621</v>
      </c>
      <c r="O4" s="5">
        <v>50.491961411573513</v>
      </c>
    </row>
    <row r="5" spans="1:26" x14ac:dyDescent="0.25">
      <c r="A5" s="69"/>
      <c r="B5" s="6" t="s">
        <v>4</v>
      </c>
      <c r="C5" s="38"/>
      <c r="D5" s="39"/>
      <c r="E5" s="39"/>
      <c r="F5" s="39"/>
      <c r="G5" s="39"/>
      <c r="H5" s="35"/>
      <c r="I5" s="5"/>
      <c r="J5" s="5"/>
      <c r="K5" s="5"/>
      <c r="N5" s="13"/>
      <c r="O5" s="13"/>
    </row>
    <row r="6" spans="1:26" x14ac:dyDescent="0.25">
      <c r="A6" s="69"/>
      <c r="B6" s="6" t="s">
        <v>3</v>
      </c>
      <c r="C6" s="17">
        <v>-4.7000045683529326</v>
      </c>
      <c r="D6" s="17">
        <v>25.407517847724325</v>
      </c>
      <c r="E6" s="17">
        <v>101.79079435351579</v>
      </c>
      <c r="F6" s="17">
        <v>106.00073924256712</v>
      </c>
      <c r="G6" s="17">
        <v>108.59535606158141</v>
      </c>
      <c r="H6" s="35">
        <v>0.4</v>
      </c>
      <c r="I6" s="5"/>
      <c r="J6" s="5"/>
      <c r="K6" s="5"/>
      <c r="N6" s="5">
        <v>103.48336911876474</v>
      </c>
      <c r="O6" s="5">
        <v>36.247077292378748</v>
      </c>
      <c r="Y6" s="16" t="s">
        <v>19</v>
      </c>
      <c r="Z6" s="16" t="s">
        <v>20</v>
      </c>
    </row>
    <row r="7" spans="1:26" ht="15.75" thickBot="1" x14ac:dyDescent="0.3">
      <c r="A7" s="70"/>
      <c r="B7" s="14" t="s">
        <v>17</v>
      </c>
      <c r="C7" s="40">
        <v>2.8694270492569407</v>
      </c>
      <c r="D7" s="40">
        <v>43.097485746331444</v>
      </c>
      <c r="E7" s="40">
        <v>108.15029442003927</v>
      </c>
      <c r="F7" s="40">
        <v>101.25245350032716</v>
      </c>
      <c r="G7" s="40">
        <v>102.72922703056362</v>
      </c>
      <c r="H7" s="35">
        <v>0.46</v>
      </c>
      <c r="I7" s="5"/>
      <c r="J7" s="5"/>
      <c r="K7" s="5"/>
      <c r="N7" s="5">
        <v>95.074306009907488</v>
      </c>
      <c r="O7" s="5">
        <v>38.751285166838024</v>
      </c>
      <c r="Y7" s="17">
        <v>40</v>
      </c>
      <c r="Z7" s="17">
        <v>45</v>
      </c>
    </row>
    <row r="8" spans="1:26" ht="15.75" thickTop="1" x14ac:dyDescent="0.25">
      <c r="B8" s="4" t="s">
        <v>2</v>
      </c>
      <c r="C8" s="36">
        <f>AVERAGE(C4:C7)</f>
        <v>-4.703516914048727</v>
      </c>
      <c r="D8" s="36">
        <f t="shared" ref="D8:G8" si="0">AVERAGE(D4:D7)</f>
        <v>43.561387667320332</v>
      </c>
      <c r="E8" s="36">
        <f t="shared" si="0"/>
        <v>106.76731573231234</v>
      </c>
      <c r="F8" s="36">
        <f t="shared" si="0"/>
        <v>109.08448430252618</v>
      </c>
      <c r="G8" s="36">
        <f t="shared" si="0"/>
        <v>108.82068837275585</v>
      </c>
      <c r="H8" s="36">
        <f>AVERAGE(H4:H7)</f>
        <v>0.48</v>
      </c>
      <c r="N8" s="3">
        <f>AVERAGE(N4:N7)</f>
        <v>101.71488156013282</v>
      </c>
      <c r="O8" s="3">
        <f>AVERAGE(O4:O7)</f>
        <v>41.8301079569301</v>
      </c>
      <c r="Y8" s="17">
        <f>Y7/2</f>
        <v>20</v>
      </c>
      <c r="Z8" s="17">
        <f>Z7/2</f>
        <v>22.5</v>
      </c>
    </row>
    <row r="9" spans="1:26" ht="15.75" thickBot="1" x14ac:dyDescent="0.3">
      <c r="B9" s="2" t="s">
        <v>1</v>
      </c>
      <c r="C9" s="37">
        <f>STDEVA(C4:C7)</f>
        <v>7.5747007468991203</v>
      </c>
      <c r="D9" s="37">
        <f t="shared" ref="D9:H9" si="1">STDEVA(D4:D7)</f>
        <v>18.390209610056882</v>
      </c>
      <c r="E9" s="37">
        <f t="shared" si="1"/>
        <v>4.4492664652089537</v>
      </c>
      <c r="F9" s="37">
        <f t="shared" si="1"/>
        <v>9.7469059899613324</v>
      </c>
      <c r="G9" s="37">
        <f t="shared" si="1"/>
        <v>6.2071957433729725</v>
      </c>
      <c r="H9" s="37">
        <f t="shared" si="1"/>
        <v>9.1651513899116896E-2</v>
      </c>
      <c r="N9" s="1">
        <f>STDEVA(N4:N7)</f>
        <v>5.9565943827456858</v>
      </c>
      <c r="O9" s="1">
        <f>STDEVA(O4:O7)</f>
        <v>7.6051655617688088</v>
      </c>
      <c r="Y9" s="17">
        <f t="shared" ref="Y9:Y11" si="2">Y8/2</f>
        <v>10</v>
      </c>
      <c r="Z9" s="17">
        <f t="shared" ref="Z9:Z11" si="3">Z8/2</f>
        <v>11.25</v>
      </c>
    </row>
    <row r="10" spans="1:26" ht="15.75" thickTop="1" x14ac:dyDescent="0.25">
      <c r="B10" s="16" t="s">
        <v>26</v>
      </c>
      <c r="Y10" s="17">
        <f t="shared" si="2"/>
        <v>5</v>
      </c>
      <c r="Z10" s="17">
        <f t="shared" si="3"/>
        <v>5.625</v>
      </c>
    </row>
    <row r="11" spans="1:26" x14ac:dyDescent="0.25">
      <c r="Y11" s="17">
        <f t="shared" si="2"/>
        <v>2.5</v>
      </c>
      <c r="Z11" s="17">
        <f t="shared" si="3"/>
        <v>2.8125</v>
      </c>
    </row>
    <row r="12" spans="1:26" x14ac:dyDescent="0.25">
      <c r="Y12" s="17"/>
      <c r="Z12" s="17"/>
    </row>
    <row r="30" spans="18:18" x14ac:dyDescent="0.25">
      <c r="R30" t="s">
        <v>0</v>
      </c>
    </row>
  </sheetData>
  <mergeCells count="6">
    <mergeCell ref="A4:A7"/>
    <mergeCell ref="N2:O2"/>
    <mergeCell ref="A1:M1"/>
    <mergeCell ref="C2:G2"/>
    <mergeCell ref="H2:H3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C3CDE-1824-4855-A6E2-190D87EC014B}">
  <dimension ref="A1:R30"/>
  <sheetViews>
    <sheetView showOutlineSymbols="0" zoomScale="85" zoomScaleNormal="85" workbookViewId="0">
      <selection activeCell="T7" sqref="T7"/>
    </sheetView>
  </sheetViews>
  <sheetFormatPr defaultRowHeight="15" x14ac:dyDescent="0.25"/>
  <cols>
    <col min="8" max="8" width="11.7109375" customWidth="1"/>
    <col min="9" max="9" width="7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8" ht="18.75" thickBot="1" x14ac:dyDescent="0.3">
      <c r="A1" s="72" t="s">
        <v>15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4"/>
      <c r="N1" s="12"/>
    </row>
    <row r="2" spans="1:18" ht="33" customHeight="1" thickTop="1" thickBot="1" x14ac:dyDescent="0.3">
      <c r="B2" s="11"/>
      <c r="C2" s="75" t="s">
        <v>14</v>
      </c>
      <c r="D2" s="76"/>
      <c r="E2" s="76"/>
      <c r="F2" s="76"/>
      <c r="G2" s="77"/>
      <c r="H2" s="78" t="s">
        <v>11</v>
      </c>
      <c r="I2" s="80"/>
      <c r="J2" s="81"/>
      <c r="K2" s="81"/>
      <c r="N2" s="71" t="s">
        <v>16</v>
      </c>
      <c r="O2" s="71"/>
      <c r="P2" s="10"/>
      <c r="Q2" s="10"/>
      <c r="R2" s="10"/>
    </row>
    <row r="3" spans="1:18" ht="17.25" customHeight="1" thickBot="1" x14ac:dyDescent="0.3">
      <c r="B3" s="9" t="s">
        <v>9</v>
      </c>
      <c r="C3" s="18">
        <v>1</v>
      </c>
      <c r="D3" s="19">
        <v>0.5</v>
      </c>
      <c r="E3" s="19">
        <v>0.25</v>
      </c>
      <c r="F3" s="19">
        <v>0.13</v>
      </c>
      <c r="G3" s="20">
        <v>0.06</v>
      </c>
      <c r="H3" s="79"/>
      <c r="I3" s="8"/>
      <c r="J3" s="8"/>
      <c r="K3" s="8"/>
      <c r="N3" s="8" t="s">
        <v>8</v>
      </c>
      <c r="O3" s="8" t="s">
        <v>7</v>
      </c>
    </row>
    <row r="4" spans="1:18" ht="17.25" customHeight="1" x14ac:dyDescent="0.25">
      <c r="A4" s="68" t="s">
        <v>6</v>
      </c>
      <c r="B4" s="7" t="s">
        <v>5</v>
      </c>
      <c r="C4" s="17">
        <v>2.7473053029352559</v>
      </c>
      <c r="D4" s="17">
        <v>97.892316464328857</v>
      </c>
      <c r="E4" s="17">
        <v>128.8729166330231</v>
      </c>
      <c r="F4" s="17">
        <v>140.41331317615874</v>
      </c>
      <c r="G4" s="17">
        <v>127.61479092728388</v>
      </c>
      <c r="H4" s="35">
        <v>0.76</v>
      </c>
      <c r="I4" s="5"/>
      <c r="J4" s="5"/>
      <c r="K4" s="5"/>
      <c r="N4" s="5">
        <v>117.47997222384403</v>
      </c>
      <c r="O4" s="5">
        <v>54.927596902884055</v>
      </c>
    </row>
    <row r="5" spans="1:18" x14ac:dyDescent="0.25">
      <c r="A5" s="69"/>
      <c r="B5" s="6" t="s">
        <v>4</v>
      </c>
      <c r="C5" s="38"/>
      <c r="D5" s="39"/>
      <c r="E5" s="39"/>
      <c r="F5" s="39"/>
      <c r="G5" s="39"/>
      <c r="H5" s="35"/>
      <c r="I5" s="5"/>
      <c r="J5" s="5"/>
      <c r="K5" s="5"/>
      <c r="N5" s="15"/>
      <c r="O5" s="15"/>
    </row>
    <row r="6" spans="1:18" x14ac:dyDescent="0.25">
      <c r="A6" s="69"/>
      <c r="B6" s="6" t="s">
        <v>3</v>
      </c>
      <c r="C6" s="17">
        <v>-5.4599057067471959</v>
      </c>
      <c r="D6" s="17">
        <v>49.208554025944423</v>
      </c>
      <c r="E6" s="17">
        <v>106.0381301781663</v>
      </c>
      <c r="F6" s="17">
        <v>109.9003000239862</v>
      </c>
      <c r="G6" s="17">
        <v>113.03934521632793</v>
      </c>
      <c r="H6" s="35">
        <v>0.5</v>
      </c>
      <c r="I6" s="5"/>
      <c r="J6" s="5"/>
      <c r="K6" s="5"/>
      <c r="N6" s="5">
        <v>103.92901660552157</v>
      </c>
      <c r="O6" s="5">
        <v>52.239661362179682</v>
      </c>
    </row>
    <row r="7" spans="1:18" ht="15.75" thickBot="1" x14ac:dyDescent="0.3">
      <c r="A7" s="70"/>
      <c r="B7" s="14" t="s">
        <v>17</v>
      </c>
      <c r="C7" s="40">
        <v>29.17741171517288</v>
      </c>
      <c r="D7" s="40">
        <v>104.55633914004525</v>
      </c>
      <c r="E7" s="40">
        <v>103.0287879585285</v>
      </c>
      <c r="F7" s="40">
        <v>103.03668227988001</v>
      </c>
      <c r="G7" s="40">
        <v>102.99721067312247</v>
      </c>
      <c r="H7" s="35">
        <v>0.87</v>
      </c>
      <c r="I7" s="5"/>
      <c r="J7" s="5"/>
      <c r="K7" s="5"/>
      <c r="N7" s="5">
        <v>100.63549286879636</v>
      </c>
      <c r="O7" s="5">
        <v>83.760065259723149</v>
      </c>
    </row>
    <row r="8" spans="1:18" ht="15.75" thickTop="1" x14ac:dyDescent="0.25">
      <c r="B8" s="4" t="s">
        <v>2</v>
      </c>
      <c r="C8" s="36">
        <f>AVERAGE(C4:C7)</f>
        <v>8.8216037704536472</v>
      </c>
      <c r="D8" s="36">
        <f t="shared" ref="D8:G8" si="0">AVERAGE(D4:D7)</f>
        <v>83.885736543439506</v>
      </c>
      <c r="E8" s="36">
        <f t="shared" si="0"/>
        <v>112.64661158990596</v>
      </c>
      <c r="F8" s="36">
        <f t="shared" si="0"/>
        <v>117.78343182667498</v>
      </c>
      <c r="G8" s="36">
        <f t="shared" si="0"/>
        <v>114.55044893891143</v>
      </c>
      <c r="H8" s="36">
        <f>AVERAGE(H4:H7)</f>
        <v>0.71</v>
      </c>
      <c r="N8" s="3">
        <f>AVERAGE(N4:N7)</f>
        <v>107.34816056605399</v>
      </c>
      <c r="O8" s="3">
        <f>AVERAGE(O4:O7)</f>
        <v>63.642441174928962</v>
      </c>
    </row>
    <row r="9" spans="1:18" ht="15.75" thickBot="1" x14ac:dyDescent="0.3">
      <c r="B9" s="2" t="s">
        <v>1</v>
      </c>
      <c r="C9" s="37">
        <f>STDEVA(C4:C7)</f>
        <v>18.099965910218845</v>
      </c>
      <c r="D9" s="37">
        <f t="shared" ref="D9:G9" si="1">STDEVA(D4:D7)</f>
        <v>30.215600938412035</v>
      </c>
      <c r="E9" s="37">
        <f t="shared" si="1"/>
        <v>14.132719719252171</v>
      </c>
      <c r="F9" s="37">
        <f t="shared" si="1"/>
        <v>19.896254912748866</v>
      </c>
      <c r="G9" s="37">
        <f t="shared" si="1"/>
        <v>12.378161827905778</v>
      </c>
      <c r="H9" s="37">
        <f>STDEVA(H4:H7)</f>
        <v>0.19000000000000034</v>
      </c>
      <c r="N9" s="1">
        <f>STDEVA(N4:N7)</f>
        <v>8.9275993555261408</v>
      </c>
      <c r="O9" s="1">
        <f>STDEVA(O4:O7)</f>
        <v>17.474133697570363</v>
      </c>
    </row>
    <row r="10" spans="1:18" ht="15.75" thickTop="1" x14ac:dyDescent="0.25"/>
    <row r="30" spans="18:18" x14ac:dyDescent="0.25">
      <c r="R30" t="s">
        <v>0</v>
      </c>
    </row>
  </sheetData>
  <mergeCells count="6">
    <mergeCell ref="N2:O2"/>
    <mergeCell ref="A4:A7"/>
    <mergeCell ref="A1:M1"/>
    <mergeCell ref="C2:G2"/>
    <mergeCell ref="H2:H3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07C3A-4B2C-42A2-826B-51208F63DE8F}">
  <dimension ref="A1:Y9"/>
  <sheetViews>
    <sheetView showOutlineSymbols="0" zoomScaleNormal="100" workbookViewId="0">
      <selection activeCell="N3" sqref="N3"/>
    </sheetView>
  </sheetViews>
  <sheetFormatPr defaultRowHeight="15" x14ac:dyDescent="0.25"/>
  <cols>
    <col min="3" max="4" width="9.28515625" bestFit="1" customWidth="1"/>
    <col min="5" max="7" width="9.5703125" bestFit="1" customWidth="1"/>
    <col min="8" max="8" width="11.140625" customWidth="1"/>
    <col min="9" max="9" width="15" customWidth="1"/>
    <col min="10" max="10" width="13.85546875" customWidth="1"/>
  </cols>
  <sheetData>
    <row r="1" spans="1:25" ht="18.75" thickBot="1" x14ac:dyDescent="0.3">
      <c r="A1" s="72" t="s">
        <v>18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4"/>
    </row>
    <row r="2" spans="1:25" ht="35.25" customHeight="1" thickBot="1" x14ac:dyDescent="0.3">
      <c r="A2" s="48"/>
      <c r="B2" s="21"/>
      <c r="C2" s="76" t="s">
        <v>12</v>
      </c>
      <c r="D2" s="76"/>
      <c r="E2" s="76"/>
      <c r="F2" s="76"/>
      <c r="G2" s="76"/>
      <c r="J2" s="86" t="s">
        <v>11</v>
      </c>
      <c r="K2" s="25"/>
      <c r="L2" s="25"/>
      <c r="M2" s="25"/>
    </row>
    <row r="3" spans="1:25" ht="33" thickBot="1" x14ac:dyDescent="0.35">
      <c r="A3" s="22" t="s">
        <v>23</v>
      </c>
      <c r="B3" s="27" t="s">
        <v>9</v>
      </c>
      <c r="C3" s="28">
        <v>0.06</v>
      </c>
      <c r="D3" s="28">
        <v>0.13</v>
      </c>
      <c r="E3" s="28">
        <v>0.25</v>
      </c>
      <c r="F3" s="41">
        <v>0.5</v>
      </c>
      <c r="G3" s="28">
        <v>1</v>
      </c>
      <c r="H3" s="64" t="s">
        <v>47</v>
      </c>
      <c r="I3" s="63" t="s">
        <v>43</v>
      </c>
      <c r="J3" s="87"/>
      <c r="K3" s="16"/>
      <c r="T3" s="17">
        <f>C3*40</f>
        <v>2.4</v>
      </c>
      <c r="U3" s="17">
        <f>D3*40</f>
        <v>5.2</v>
      </c>
      <c r="V3" s="17">
        <f>E3*40</f>
        <v>10</v>
      </c>
      <c r="W3" s="17">
        <f>F3*40</f>
        <v>20</v>
      </c>
      <c r="X3" s="17">
        <f>G3*40</f>
        <v>40</v>
      </c>
      <c r="Y3" t="s">
        <v>30</v>
      </c>
    </row>
    <row r="4" spans="1:25" ht="15.75" thickBot="1" x14ac:dyDescent="0.3">
      <c r="A4" s="88" t="s">
        <v>21</v>
      </c>
      <c r="B4" s="89"/>
      <c r="C4" s="29">
        <v>108.82068837275585</v>
      </c>
      <c r="D4" s="29">
        <v>109.08448430252618</v>
      </c>
      <c r="E4" s="29">
        <v>106.76731573231234</v>
      </c>
      <c r="F4" s="44">
        <v>43.561387667320332</v>
      </c>
      <c r="G4" s="29">
        <v>-4.703516914048727</v>
      </c>
      <c r="H4" s="54">
        <v>101.71488156013282</v>
      </c>
      <c r="I4" s="54">
        <v>41.8301079569301</v>
      </c>
      <c r="J4" s="23">
        <v>0.47</v>
      </c>
      <c r="T4" s="17">
        <f>C3*45</f>
        <v>2.6999999999999997</v>
      </c>
      <c r="U4" s="17">
        <f>D3*45</f>
        <v>5.8500000000000005</v>
      </c>
      <c r="V4" s="17">
        <f>E3*45</f>
        <v>11.25</v>
      </c>
      <c r="W4" s="17">
        <f>F3*45</f>
        <v>22.5</v>
      </c>
      <c r="X4" s="17">
        <f>G3*45</f>
        <v>45</v>
      </c>
      <c r="Y4" t="s">
        <v>31</v>
      </c>
    </row>
    <row r="5" spans="1:25" ht="16.5" thickTop="1" thickBot="1" x14ac:dyDescent="0.3">
      <c r="A5" s="90" t="s">
        <v>22</v>
      </c>
      <c r="B5" s="91"/>
      <c r="C5" s="46">
        <v>6.2071957433729725</v>
      </c>
      <c r="D5" s="46">
        <v>9.7469059899613324</v>
      </c>
      <c r="E5" s="46">
        <v>4.4492664652089537</v>
      </c>
      <c r="F5" s="47">
        <v>18.390209610056882</v>
      </c>
      <c r="G5" s="46">
        <v>7.5747007468991203</v>
      </c>
      <c r="H5" s="46">
        <v>5.9565943827456858</v>
      </c>
      <c r="I5" s="46">
        <v>7.6051655617688088</v>
      </c>
      <c r="J5" s="24"/>
    </row>
    <row r="6" spans="1:25" ht="15.75" thickBot="1" x14ac:dyDescent="0.3">
      <c r="A6" s="92" t="s">
        <v>27</v>
      </c>
      <c r="B6" s="93"/>
      <c r="C6" s="49">
        <v>0.22703356784075468</v>
      </c>
      <c r="D6" s="49">
        <v>6.8261072415528479E-2</v>
      </c>
      <c r="E6" s="49">
        <v>0.48233411579430518</v>
      </c>
      <c r="F6" s="51">
        <v>0.27766045545383122</v>
      </c>
      <c r="G6" s="52">
        <v>0.25087640219852048</v>
      </c>
      <c r="H6" s="49"/>
      <c r="I6" s="49"/>
      <c r="J6" s="50"/>
      <c r="T6" t="s">
        <v>32</v>
      </c>
    </row>
    <row r="7" spans="1:25" ht="19.5" customHeight="1" thickBot="1" x14ac:dyDescent="0.4">
      <c r="A7" s="30" t="s">
        <v>24</v>
      </c>
      <c r="B7" s="31" t="s">
        <v>9</v>
      </c>
      <c r="C7" s="32">
        <v>0.06</v>
      </c>
      <c r="D7" s="32">
        <v>0.13</v>
      </c>
      <c r="E7" s="32">
        <v>0.25</v>
      </c>
      <c r="F7" s="42">
        <v>0.5</v>
      </c>
      <c r="G7" s="32">
        <v>1</v>
      </c>
      <c r="H7" s="32" t="s">
        <v>33</v>
      </c>
      <c r="I7" s="32" t="s">
        <v>34</v>
      </c>
      <c r="J7" s="26" t="s">
        <v>25</v>
      </c>
    </row>
    <row r="8" spans="1:25" ht="15.75" customHeight="1" thickBot="1" x14ac:dyDescent="0.3">
      <c r="A8" s="82" t="s">
        <v>21</v>
      </c>
      <c r="B8" s="83"/>
      <c r="C8" s="33">
        <v>114.55044893891143</v>
      </c>
      <c r="D8" s="33">
        <v>117.78343182667498</v>
      </c>
      <c r="E8" s="33">
        <v>112.64661158990596</v>
      </c>
      <c r="F8" s="45">
        <v>83.885736543439506</v>
      </c>
      <c r="G8" s="33">
        <v>8.8216037704536472</v>
      </c>
      <c r="H8" s="55">
        <v>107.34816056605399</v>
      </c>
      <c r="I8" s="55">
        <v>63.642441174928962</v>
      </c>
      <c r="J8" s="23">
        <v>0.73</v>
      </c>
    </row>
    <row r="9" spans="1:25" ht="16.5" thickTop="1" thickBot="1" x14ac:dyDescent="0.3">
      <c r="A9" s="84" t="s">
        <v>22</v>
      </c>
      <c r="B9" s="85"/>
      <c r="C9" s="34">
        <v>12.378161827905778</v>
      </c>
      <c r="D9" s="34">
        <v>19.896254912748866</v>
      </c>
      <c r="E9" s="34">
        <v>14.132719719252171</v>
      </c>
      <c r="F9" s="43">
        <v>30.215600938412035</v>
      </c>
      <c r="G9" s="34">
        <v>18.099965910218845</v>
      </c>
      <c r="H9" s="34">
        <v>8.9275993555261408</v>
      </c>
      <c r="I9" s="34">
        <v>17.474133697570363</v>
      </c>
      <c r="J9" s="24"/>
    </row>
  </sheetData>
  <mergeCells count="8">
    <mergeCell ref="A8:B8"/>
    <mergeCell ref="A9:B9"/>
    <mergeCell ref="A1:M1"/>
    <mergeCell ref="C2:G2"/>
    <mergeCell ref="J2:J3"/>
    <mergeCell ref="A4:B4"/>
    <mergeCell ref="A5:B5"/>
    <mergeCell ref="A6:B6"/>
  </mergeCells>
  <pageMargins left="0.7" right="0.7" top="0.75" bottom="0.75" header="0.3" footer="0.3"/>
  <pageSetup orientation="portrait" horizontalDpi="4294967293" verticalDpi="4294967293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9DAD8-A7D3-4204-B821-02AC1684CDF6}">
  <dimension ref="A1:R19"/>
  <sheetViews>
    <sheetView tabSelected="1" zoomScale="85" zoomScaleNormal="85" workbookViewId="0">
      <selection activeCell="AF54" sqref="AF54"/>
    </sheetView>
  </sheetViews>
  <sheetFormatPr defaultRowHeight="15" x14ac:dyDescent="0.25"/>
  <cols>
    <col min="15" max="15" width="11.7109375" customWidth="1"/>
    <col min="16" max="16" width="10.28515625" customWidth="1"/>
  </cols>
  <sheetData>
    <row r="1" spans="1:18" ht="36" customHeight="1" thickBot="1" x14ac:dyDescent="0.4">
      <c r="A1" s="53" t="s">
        <v>28</v>
      </c>
      <c r="B1" s="11"/>
      <c r="C1" s="75" t="s">
        <v>12</v>
      </c>
      <c r="D1" s="76"/>
      <c r="E1" s="76"/>
      <c r="F1" s="76"/>
      <c r="G1" s="77"/>
      <c r="I1" s="96" t="s">
        <v>35</v>
      </c>
      <c r="J1" s="96"/>
      <c r="K1" s="96"/>
      <c r="L1" s="96"/>
      <c r="M1" s="96"/>
      <c r="N1" s="96"/>
      <c r="O1" s="96"/>
    </row>
    <row r="2" spans="1:18" ht="19.5" thickBot="1" x14ac:dyDescent="0.3">
      <c r="B2" s="9" t="s">
        <v>9</v>
      </c>
      <c r="C2" s="18">
        <v>1</v>
      </c>
      <c r="D2" s="19">
        <v>0.5</v>
      </c>
      <c r="E2" s="19">
        <v>0.25</v>
      </c>
      <c r="F2" s="19">
        <v>0.13</v>
      </c>
      <c r="G2" s="20">
        <v>0.06</v>
      </c>
      <c r="I2" s="18">
        <v>1</v>
      </c>
      <c r="J2" s="19">
        <v>0.5</v>
      </c>
      <c r="K2" s="19">
        <v>0.25</v>
      </c>
      <c r="L2" s="19">
        <v>0.13</v>
      </c>
      <c r="M2" s="20">
        <v>0.06</v>
      </c>
      <c r="N2" s="16" t="s">
        <v>46</v>
      </c>
      <c r="O2" s="16" t="s">
        <v>42</v>
      </c>
      <c r="P2" t="s">
        <v>38</v>
      </c>
    </row>
    <row r="3" spans="1:18" ht="15" customHeight="1" x14ac:dyDescent="0.25">
      <c r="A3" s="68" t="s">
        <v>6</v>
      </c>
      <c r="B3" s="7" t="s">
        <v>5</v>
      </c>
      <c r="C3" s="17">
        <v>-12.279973223050192</v>
      </c>
      <c r="D3" s="17">
        <v>62.179159407905217</v>
      </c>
      <c r="E3" s="17">
        <v>110.36085842338197</v>
      </c>
      <c r="F3" s="17">
        <v>120.00026016468422</v>
      </c>
      <c r="G3" s="17">
        <v>115.13748202612253</v>
      </c>
      <c r="I3" s="17">
        <v>-12.279973223050192</v>
      </c>
      <c r="J3" s="17">
        <v>62.179159407905217</v>
      </c>
      <c r="K3" s="17">
        <v>110.36085842338197</v>
      </c>
      <c r="L3" s="17">
        <v>120.00026016468422</v>
      </c>
      <c r="M3" s="17">
        <v>115.13748202612253</v>
      </c>
      <c r="N3">
        <v>106.58696955172621</v>
      </c>
      <c r="O3">
        <v>50.491961411573513</v>
      </c>
      <c r="P3" t="s">
        <v>39</v>
      </c>
      <c r="R3">
        <v>0.05</v>
      </c>
    </row>
    <row r="4" spans="1:18" x14ac:dyDescent="0.25">
      <c r="A4" s="69"/>
      <c r="B4" s="6" t="s">
        <v>4</v>
      </c>
      <c r="C4" s="38"/>
      <c r="D4" s="39"/>
      <c r="E4" s="39"/>
      <c r="F4" s="39"/>
      <c r="G4" s="39"/>
      <c r="I4" s="38"/>
      <c r="J4" s="39"/>
      <c r="K4" s="39"/>
      <c r="L4" s="39"/>
      <c r="M4" s="39"/>
      <c r="N4" s="56"/>
      <c r="O4" s="56"/>
    </row>
    <row r="5" spans="1:18" x14ac:dyDescent="0.25">
      <c r="A5" s="69"/>
      <c r="B5" s="6" t="s">
        <v>3</v>
      </c>
      <c r="C5" s="17">
        <v>-4.7000045683529326</v>
      </c>
      <c r="D5" s="17">
        <v>25.407517847724325</v>
      </c>
      <c r="E5" s="17">
        <v>101.79079435351579</v>
      </c>
      <c r="F5" s="17">
        <v>106.00073924256712</v>
      </c>
      <c r="G5" s="17">
        <v>108.59535606158141</v>
      </c>
      <c r="I5" s="17">
        <v>-4.7000045683529326</v>
      </c>
      <c r="J5" s="17">
        <v>25.407517847724325</v>
      </c>
      <c r="K5" s="17">
        <v>101.79079435351579</v>
      </c>
      <c r="L5" s="17">
        <v>106.00073924256712</v>
      </c>
      <c r="M5" s="17">
        <v>108.59535606158141</v>
      </c>
      <c r="N5">
        <v>103.48336911876474</v>
      </c>
      <c r="O5">
        <v>36.247077292378748</v>
      </c>
    </row>
    <row r="6" spans="1:18" ht="15.75" thickBot="1" x14ac:dyDescent="0.3">
      <c r="A6" s="70"/>
      <c r="B6" s="14" t="s">
        <v>17</v>
      </c>
      <c r="C6" s="40">
        <v>2.8694270492569407</v>
      </c>
      <c r="D6" s="40">
        <v>43.097485746331444</v>
      </c>
      <c r="E6" s="40">
        <v>108.15029442003927</v>
      </c>
      <c r="F6" s="40">
        <v>101.25245350032716</v>
      </c>
      <c r="G6" s="40">
        <v>102.72922703056362</v>
      </c>
      <c r="I6" s="40">
        <v>2.8694270492569407</v>
      </c>
      <c r="J6" s="40">
        <v>43.097485746331444</v>
      </c>
      <c r="K6" s="40">
        <v>108.15029442003927</v>
      </c>
      <c r="L6" s="40">
        <v>101.25245350032716</v>
      </c>
      <c r="M6" s="40">
        <v>102.72922703056362</v>
      </c>
      <c r="N6">
        <v>95.074306009907488</v>
      </c>
      <c r="O6">
        <v>38.751285166838024</v>
      </c>
    </row>
    <row r="7" spans="1:18" ht="15.75" thickTop="1" x14ac:dyDescent="0.25">
      <c r="B7" s="4" t="s">
        <v>2</v>
      </c>
      <c r="C7" s="36">
        <f>AVERAGE(C3:C6)</f>
        <v>-4.703516914048727</v>
      </c>
      <c r="D7" s="36">
        <f t="shared" ref="D7:G7" si="0">AVERAGE(D3:D6)</f>
        <v>43.561387667320332</v>
      </c>
      <c r="E7" s="36">
        <f t="shared" si="0"/>
        <v>106.76731573231234</v>
      </c>
      <c r="F7" s="36">
        <f t="shared" si="0"/>
        <v>109.08448430252618</v>
      </c>
      <c r="G7" s="36">
        <f t="shared" si="0"/>
        <v>108.82068837275585</v>
      </c>
      <c r="I7" s="36">
        <f>AVERAGE(I3:I6)</f>
        <v>-4.703516914048727</v>
      </c>
      <c r="J7" s="36">
        <f t="shared" ref="J7:M7" si="1">AVERAGE(J3:J6)</f>
        <v>43.561387667320332</v>
      </c>
      <c r="K7" s="36">
        <f t="shared" si="1"/>
        <v>106.76731573231234</v>
      </c>
      <c r="L7" s="36">
        <f t="shared" si="1"/>
        <v>109.08448430252618</v>
      </c>
      <c r="M7" s="36">
        <f t="shared" si="1"/>
        <v>108.82068837275585</v>
      </c>
      <c r="N7" s="36">
        <f>AVERAGE(N3:N6)</f>
        <v>101.71488156013282</v>
      </c>
      <c r="O7" s="36">
        <f>AVERAGE(O3:O6)</f>
        <v>41.8301079569301</v>
      </c>
    </row>
    <row r="8" spans="1:18" ht="15.75" thickBot="1" x14ac:dyDescent="0.3">
      <c r="B8" s="16" t="s">
        <v>1</v>
      </c>
      <c r="C8" s="17">
        <f>STDEVA(C3:C6)</f>
        <v>7.5747007468991203</v>
      </c>
      <c r="D8" s="17">
        <f>STDEVA(D3:D6)</f>
        <v>18.390209610056882</v>
      </c>
      <c r="E8" s="17">
        <f>STDEVA(E3:E6)</f>
        <v>4.4492664652089537</v>
      </c>
      <c r="F8" s="17">
        <f>STDEVA(F3:F6)</f>
        <v>9.7469059899613324</v>
      </c>
      <c r="G8" s="17">
        <f>STDEVA(G3:G6)</f>
        <v>6.2071957433729725</v>
      </c>
      <c r="I8" s="17">
        <f t="shared" ref="I8:O8" si="2">STDEVA(I3:I6)</f>
        <v>7.5747007468991203</v>
      </c>
      <c r="J8" s="17">
        <f t="shared" si="2"/>
        <v>18.390209610056882</v>
      </c>
      <c r="K8" s="17">
        <f t="shared" si="2"/>
        <v>4.4492664652089537</v>
      </c>
      <c r="L8" s="17">
        <f t="shared" si="2"/>
        <v>9.7469059899613324</v>
      </c>
      <c r="M8" s="17">
        <f t="shared" si="2"/>
        <v>6.2071957433729725</v>
      </c>
      <c r="N8" s="17">
        <f t="shared" si="2"/>
        <v>5.9565943827456858</v>
      </c>
      <c r="O8" s="17">
        <f t="shared" si="2"/>
        <v>7.6051655617688088</v>
      </c>
    </row>
    <row r="9" spans="1:18" ht="15.75" thickBot="1" x14ac:dyDescent="0.3">
      <c r="A9" s="94" t="s">
        <v>26</v>
      </c>
      <c r="B9" s="95"/>
      <c r="C9" s="65">
        <f>TTEST(C3:C6,C12:C15,2,1)</f>
        <v>0.22703356784075468</v>
      </c>
      <c r="D9" s="66">
        <f>TTEST(D3:D6,D12:D15,2,1)</f>
        <v>6.8261072415528479E-2</v>
      </c>
      <c r="E9" s="66">
        <f>TTEST(E3:E6,E12:E15,2,1)</f>
        <v>0.48233411579430518</v>
      </c>
      <c r="F9" s="66">
        <f>TTEST(F3:F6,F12:F15,2,1)</f>
        <v>0.27766045545383122</v>
      </c>
      <c r="G9" s="67">
        <f>TTEST(G3:G6,G12:G15,2,1)</f>
        <v>0.25087640219852048</v>
      </c>
      <c r="H9" s="97" t="s">
        <v>37</v>
      </c>
      <c r="I9" s="58">
        <f>TTEST(N3:N6,I3:I6,1,1)</f>
        <v>2.6289321016669471E-3</v>
      </c>
      <c r="J9" s="59">
        <f>TTEST(N3:N6,J3:J6,1,1)</f>
        <v>1.4701401779302632E-2</v>
      </c>
      <c r="K9" s="59">
        <f>TTEST(N3:N6,K3:K6,1,1)</f>
        <v>0.18095631591371403</v>
      </c>
      <c r="L9" s="59">
        <f>TTEST(N3:N6,L3:L6,1,1)</f>
        <v>7.3969193032121572E-2</v>
      </c>
      <c r="M9" s="59">
        <f>TTEST(N3:N6,M3:M6,1,1)</f>
        <v>1.0183464841752678E-2</v>
      </c>
      <c r="N9" s="59" t="s">
        <v>36</v>
      </c>
      <c r="O9" s="60">
        <f>TTEST(O3:O6,N3:N6,2,1)</f>
        <v>3.7476049262977276E-3</v>
      </c>
      <c r="P9" t="s">
        <v>40</v>
      </c>
    </row>
    <row r="10" spans="1:18" ht="21.75" thickBot="1" x14ac:dyDescent="0.4">
      <c r="A10" s="53" t="s">
        <v>29</v>
      </c>
      <c r="B10" s="11"/>
      <c r="C10" s="98" t="s">
        <v>14</v>
      </c>
      <c r="D10" s="99"/>
      <c r="E10" s="99"/>
      <c r="F10" s="99"/>
      <c r="G10" s="100"/>
      <c r="H10" s="97"/>
      <c r="I10" s="61">
        <f>TTEST(O3:O6,I3:I6,2,1)</f>
        <v>3.0022182013354121E-2</v>
      </c>
      <c r="J10" s="57">
        <f>TTEST(O3:O6,J3:J6,2,1)</f>
        <v>0.81850463020326814</v>
      </c>
      <c r="K10" s="57">
        <f>TTEST(O3:O6,K3:K6,2,1)</f>
        <v>1.8117207169164723E-3</v>
      </c>
      <c r="L10" s="57">
        <f>TTEST(O3:O6,L3:L6,2,1)</f>
        <v>1.2475123606239718E-3</v>
      </c>
      <c r="M10" s="57">
        <f>TTEST(O3:O6,M3:M6,2,1)</f>
        <v>1.6034863008987544E-3</v>
      </c>
      <c r="N10" s="57">
        <f>TTEST(O3:O6,N3:N6,2,1)</f>
        <v>3.7476049262977276E-3</v>
      </c>
      <c r="O10" s="62" t="s">
        <v>36</v>
      </c>
      <c r="P10" t="s">
        <v>44</v>
      </c>
    </row>
    <row r="11" spans="1:18" ht="19.5" thickBot="1" x14ac:dyDescent="0.3">
      <c r="B11" s="9" t="s">
        <v>9</v>
      </c>
      <c r="C11" s="18">
        <v>1</v>
      </c>
      <c r="D11" s="19">
        <v>0.5</v>
      </c>
      <c r="E11" s="19">
        <v>0.25</v>
      </c>
      <c r="F11" s="19">
        <v>0.13</v>
      </c>
      <c r="G11" s="20">
        <v>0.06</v>
      </c>
      <c r="I11" s="18">
        <v>1</v>
      </c>
      <c r="J11" s="19">
        <v>0.5</v>
      </c>
      <c r="K11" s="19">
        <v>0.25</v>
      </c>
      <c r="L11" s="19">
        <v>0.13</v>
      </c>
      <c r="M11" s="20">
        <v>0.06</v>
      </c>
      <c r="N11" s="16" t="s">
        <v>46</v>
      </c>
      <c r="O11" s="16" t="s">
        <v>42</v>
      </c>
    </row>
    <row r="12" spans="1:18" x14ac:dyDescent="0.25">
      <c r="A12" s="68" t="s">
        <v>6</v>
      </c>
      <c r="B12" s="7" t="s">
        <v>5</v>
      </c>
      <c r="C12" s="17">
        <v>2.7473053029352559</v>
      </c>
      <c r="D12" s="17">
        <v>97.892316464328857</v>
      </c>
      <c r="E12" s="17">
        <v>128.8729166330231</v>
      </c>
      <c r="F12" s="17">
        <v>140.41331317615874</v>
      </c>
      <c r="G12" s="17">
        <v>127.61479092728388</v>
      </c>
      <c r="I12" s="17">
        <v>2.7473053029352559</v>
      </c>
      <c r="J12" s="17">
        <v>97.892316464328857</v>
      </c>
      <c r="K12" s="17">
        <v>128.8729166330231</v>
      </c>
      <c r="L12" s="17">
        <v>140.41331317615874</v>
      </c>
      <c r="M12" s="17">
        <v>127.61479092728388</v>
      </c>
      <c r="N12">
        <v>117.47997222384403</v>
      </c>
      <c r="O12" s="5">
        <v>54.927596902884055</v>
      </c>
    </row>
    <row r="13" spans="1:18" x14ac:dyDescent="0.25">
      <c r="A13" s="69"/>
      <c r="B13" s="6" t="s">
        <v>4</v>
      </c>
      <c r="C13" s="38"/>
      <c r="D13" s="39"/>
      <c r="E13" s="39"/>
      <c r="F13" s="39"/>
      <c r="G13" s="39"/>
      <c r="I13" s="38"/>
      <c r="J13" s="39"/>
      <c r="K13" s="39"/>
      <c r="L13" s="39"/>
      <c r="M13" s="39"/>
      <c r="N13" s="56"/>
      <c r="O13" s="15"/>
    </row>
    <row r="14" spans="1:18" x14ac:dyDescent="0.25">
      <c r="A14" s="69"/>
      <c r="B14" s="6" t="s">
        <v>3</v>
      </c>
      <c r="C14" s="17">
        <v>-5.4599057067471959</v>
      </c>
      <c r="D14" s="17">
        <v>49.208554025944423</v>
      </c>
      <c r="E14" s="17">
        <v>106.0381301781663</v>
      </c>
      <c r="F14" s="17">
        <v>109.9003000239862</v>
      </c>
      <c r="G14" s="17">
        <v>113.03934521632793</v>
      </c>
      <c r="I14" s="17">
        <v>-5.4599057067471959</v>
      </c>
      <c r="J14" s="17">
        <v>49.208554025944423</v>
      </c>
      <c r="K14" s="17">
        <v>106.0381301781663</v>
      </c>
      <c r="L14" s="17">
        <v>109.9003000239862</v>
      </c>
      <c r="M14" s="17">
        <v>113.03934521632793</v>
      </c>
      <c r="N14">
        <v>103.92901660552157</v>
      </c>
      <c r="O14" s="5">
        <v>52.239661362179682</v>
      </c>
    </row>
    <row r="15" spans="1:18" ht="15.75" thickBot="1" x14ac:dyDescent="0.3">
      <c r="A15" s="70"/>
      <c r="B15" s="14" t="s">
        <v>17</v>
      </c>
      <c r="C15" s="40">
        <v>29.17741171517288</v>
      </c>
      <c r="D15" s="40">
        <v>104.55633914004525</v>
      </c>
      <c r="E15" s="40">
        <v>103.0287879585285</v>
      </c>
      <c r="F15" s="40">
        <v>103.03668227988001</v>
      </c>
      <c r="G15" s="40">
        <v>102.99721067312247</v>
      </c>
      <c r="I15" s="40">
        <v>29.17741171517288</v>
      </c>
      <c r="J15" s="40">
        <v>104.55633914004525</v>
      </c>
      <c r="K15" s="40">
        <v>103.0287879585285</v>
      </c>
      <c r="L15" s="40">
        <v>103.03668227988001</v>
      </c>
      <c r="M15" s="40">
        <v>102.99721067312247</v>
      </c>
      <c r="N15">
        <v>100.63549286879636</v>
      </c>
      <c r="O15" s="5">
        <v>83.760065259723149</v>
      </c>
    </row>
    <row r="16" spans="1:18" ht="15.75" thickTop="1" x14ac:dyDescent="0.25">
      <c r="B16" s="4" t="s">
        <v>2</v>
      </c>
      <c r="C16" s="36">
        <f>AVERAGE(C12:C15)</f>
        <v>8.8216037704536472</v>
      </c>
      <c r="D16" s="36">
        <f t="shared" ref="D16:G16" si="3">AVERAGE(D12:D15)</f>
        <v>83.885736543439506</v>
      </c>
      <c r="E16" s="36">
        <f t="shared" si="3"/>
        <v>112.64661158990596</v>
      </c>
      <c r="F16" s="36">
        <f t="shared" si="3"/>
        <v>117.78343182667498</v>
      </c>
      <c r="G16" s="36">
        <f t="shared" si="3"/>
        <v>114.55044893891143</v>
      </c>
      <c r="I16" s="36">
        <f>AVERAGE(I12:I15)</f>
        <v>8.8216037704536472</v>
      </c>
      <c r="J16" s="36">
        <f t="shared" ref="J16:M16" si="4">AVERAGE(J12:J15)</f>
        <v>83.885736543439506</v>
      </c>
      <c r="K16" s="36">
        <f t="shared" si="4"/>
        <v>112.64661158990596</v>
      </c>
      <c r="L16" s="36">
        <f t="shared" si="4"/>
        <v>117.78343182667498</v>
      </c>
      <c r="M16" s="36">
        <f t="shared" si="4"/>
        <v>114.55044893891143</v>
      </c>
      <c r="N16" s="36">
        <f t="shared" ref="N16:O16" si="5">AVERAGE(N12:N15)</f>
        <v>107.34816056605399</v>
      </c>
      <c r="O16" s="36">
        <f t="shared" si="5"/>
        <v>63.642441174928962</v>
      </c>
    </row>
    <row r="17" spans="2:16" ht="15.75" thickBot="1" x14ac:dyDescent="0.3">
      <c r="B17" s="2" t="s">
        <v>1</v>
      </c>
      <c r="C17" s="37">
        <f>STDEVA(C12:C15)</f>
        <v>18.099965910218845</v>
      </c>
      <c r="D17" s="37">
        <f t="shared" ref="D17:G17" si="6">STDEVA(D12:D15)</f>
        <v>30.215600938412035</v>
      </c>
      <c r="E17" s="37">
        <f t="shared" si="6"/>
        <v>14.132719719252171</v>
      </c>
      <c r="F17" s="37">
        <f t="shared" si="6"/>
        <v>19.896254912748866</v>
      </c>
      <c r="G17" s="37">
        <f t="shared" si="6"/>
        <v>12.378161827905778</v>
      </c>
      <c r="I17" s="17">
        <f>STDEVA(I12:I15)</f>
        <v>18.099965910218845</v>
      </c>
      <c r="J17" s="17">
        <f t="shared" ref="J17:M17" si="7">STDEVA(J12:J15)</f>
        <v>30.215600938412035</v>
      </c>
      <c r="K17" s="17">
        <f t="shared" si="7"/>
        <v>14.132719719252171</v>
      </c>
      <c r="L17" s="17">
        <f t="shared" si="7"/>
        <v>19.896254912748866</v>
      </c>
      <c r="M17" s="17">
        <f t="shared" si="7"/>
        <v>12.378161827905778</v>
      </c>
      <c r="N17" s="17">
        <f t="shared" ref="N17:O17" si="8">STDEVA(N12:N15)</f>
        <v>8.9275993555261408</v>
      </c>
      <c r="O17" s="17">
        <f t="shared" si="8"/>
        <v>17.474133697570363</v>
      </c>
    </row>
    <row r="18" spans="2:16" ht="15.75" thickTop="1" x14ac:dyDescent="0.25">
      <c r="I18" s="58">
        <f>TTEST(N12:N15,I12:I15,2,1)</f>
        <v>1.8583500031078552E-2</v>
      </c>
      <c r="J18" s="59">
        <f>TTEST(N12:N15,J12:J15,2,1)</f>
        <v>0.30238250032020131</v>
      </c>
      <c r="K18" s="59">
        <f>TTEST(N12:N15,K12:K15,2,1)</f>
        <v>0.22431804711800396</v>
      </c>
      <c r="L18" s="59">
        <f>TTEST(N12:N15,L12:L15,2,1)</f>
        <v>0.24118660454066676</v>
      </c>
      <c r="M18" s="59">
        <f>TTEST(N12:N15,M12:M15,2,1)</f>
        <v>9.8045552784340129E-2</v>
      </c>
      <c r="N18" s="59" t="s">
        <v>36</v>
      </c>
      <c r="O18" s="60">
        <f>TTEST(O12:O15,N12:N15,2,1)</f>
        <v>8.6643187520441645E-2</v>
      </c>
      <c r="P18" t="s">
        <v>45</v>
      </c>
    </row>
    <row r="19" spans="2:16" x14ac:dyDescent="0.25">
      <c r="I19" s="61">
        <f>TTEST(O12:O15,I12:I15,2,1)</f>
        <v>8.4831730985314283E-4</v>
      </c>
      <c r="J19" s="57">
        <f>TTEST(O12:O15,J12:J15,2,1)</f>
        <v>0.26692565241295307</v>
      </c>
      <c r="K19" s="57">
        <f>TTEST(O12:O15,K12:K15,2,1)</f>
        <v>9.1760738802059039E-2</v>
      </c>
      <c r="L19" s="57">
        <f>TTEST(O12:O15,L12:L15,2,1)</f>
        <v>0.10605937293668066</v>
      </c>
      <c r="M19" s="57">
        <f>TTEST(O12:O15,M12:M15,2,1)</f>
        <v>8.8117965861740144E-2</v>
      </c>
      <c r="N19" s="57">
        <f>TTEST(O12:O15,N12:N15,2,1)</f>
        <v>8.6643187520441645E-2</v>
      </c>
      <c r="O19" s="62" t="s">
        <v>36</v>
      </c>
      <c r="P19" t="s">
        <v>41</v>
      </c>
    </row>
  </sheetData>
  <mergeCells count="7">
    <mergeCell ref="A12:A15"/>
    <mergeCell ref="A9:B9"/>
    <mergeCell ref="I1:O1"/>
    <mergeCell ref="H9:H10"/>
    <mergeCell ref="C1:G1"/>
    <mergeCell ref="A3:A6"/>
    <mergeCell ref="C10:G10"/>
  </mergeCells>
  <conditionalFormatting sqref="I9:O10">
    <cfRule type="cellIs" dxfId="1" priority="2" operator="lessThan">
      <formula>$R$3</formula>
    </cfRule>
  </conditionalFormatting>
  <conditionalFormatting sqref="I18:O19">
    <cfRule type="cellIs" dxfId="0" priority="1" operator="lessThan">
      <formula>$R$3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24h CAE21 + EGF25 HeLa</vt:lpstr>
      <vt:lpstr>24h CAE21 + EGF25 Vero</vt:lpstr>
      <vt:lpstr>C21+E25 Hela vs Vero</vt:lpstr>
      <vt:lpstr>Stats vs controls</vt:lpstr>
      <vt:lpstr>'24h CAE21 + EGF25 HeLa'!Print_Area</vt:lpstr>
      <vt:lpstr>'24h CAE21 + EGF25 Vero'!Print_Area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Angela Bona</cp:lastModifiedBy>
  <dcterms:created xsi:type="dcterms:W3CDTF">2021-05-20T17:28:22Z</dcterms:created>
  <dcterms:modified xsi:type="dcterms:W3CDTF">2023-02-10T14:44:37Z</dcterms:modified>
</cp:coreProperties>
</file>