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80335d720af50d7/Desktop/Obj 1 - Cytotoxicity/Results/RTCA data/Angela/R2 IC50/"/>
    </mc:Choice>
  </mc:AlternateContent>
  <xr:revisionPtr revIDLastSave="1" documentId="8_{7C37B4FB-3085-481A-AB3D-02496FE0A495}" xr6:coauthVersionLast="47" xr6:coauthVersionMax="47" xr10:uidLastSave="{29E21C2D-6911-4CD6-9FC8-BDA3E0D6CBFF}"/>
  <bookViews>
    <workbookView xWindow="0" yWindow="0" windowWidth="12000" windowHeight="12900" xr2:uid="{0FFC8606-3784-49DF-A631-A169CE7000D7}"/>
  </bookViews>
  <sheets>
    <sheet name="Vero NCI" sheetId="5" r:id="rId1"/>
    <sheet name="HeLa NCI" sheetId="1" r:id="rId2"/>
    <sheet name="CaSki NCI" sheetId="8" r:id="rId3"/>
    <sheet name="Selectivity indices " sheetId="4" r:id="rId4"/>
  </sheet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4" l="1"/>
  <c r="D5" i="4"/>
  <c r="C5" i="4"/>
  <c r="I7" i="4" l="1"/>
  <c r="I23" i="4" s="1"/>
  <c r="H7" i="4"/>
  <c r="I5" i="4"/>
  <c r="H5" i="4"/>
  <c r="I3" i="4"/>
  <c r="H3" i="4"/>
  <c r="H12" i="4" s="1"/>
  <c r="D15" i="4"/>
  <c r="C15" i="4"/>
  <c r="D11" i="4"/>
  <c r="C11" i="4"/>
  <c r="D7" i="4"/>
  <c r="C7" i="4"/>
  <c r="D3" i="4"/>
  <c r="C3" i="4"/>
  <c r="I6" i="8"/>
  <c r="H6" i="8"/>
  <c r="I4" i="8"/>
  <c r="H4" i="8"/>
  <c r="H5" i="8" s="1"/>
  <c r="H23" i="4"/>
  <c r="I21" i="4"/>
  <c r="H21" i="4"/>
  <c r="H19" i="4"/>
  <c r="I16" i="4"/>
  <c r="H16" i="4"/>
  <c r="I14" i="4"/>
  <c r="H14" i="4"/>
  <c r="I12" i="4"/>
  <c r="I14" i="5"/>
  <c r="H14" i="5"/>
  <c r="I10" i="5"/>
  <c r="H10" i="5"/>
  <c r="I6" i="5"/>
  <c r="H6" i="5"/>
  <c r="I12" i="5"/>
  <c r="H12" i="5"/>
  <c r="I8" i="5"/>
  <c r="H8" i="5"/>
  <c r="I4" i="5"/>
  <c r="H4" i="5"/>
  <c r="H5" i="5"/>
  <c r="C16" i="5"/>
  <c r="D16" i="5"/>
  <c r="C22" i="5"/>
  <c r="D22" i="5"/>
  <c r="C16" i="1" l="1"/>
  <c r="D16" i="1"/>
  <c r="D22" i="8"/>
  <c r="C22" i="8"/>
  <c r="D16" i="8"/>
  <c r="C16" i="8"/>
  <c r="I12" i="8"/>
  <c r="I13" i="8" s="1"/>
  <c r="H12" i="8"/>
  <c r="H13" i="8" s="1"/>
  <c r="D11" i="8"/>
  <c r="I14" i="8" s="1"/>
  <c r="C11" i="8"/>
  <c r="H14" i="8" s="1"/>
  <c r="I10" i="8"/>
  <c r="H10" i="8"/>
  <c r="I9" i="8"/>
  <c r="H9" i="8"/>
  <c r="I8" i="8"/>
  <c r="H8" i="8"/>
  <c r="D5" i="8"/>
  <c r="C5" i="8"/>
  <c r="I5" i="8"/>
  <c r="I13" i="5"/>
  <c r="I5" i="5"/>
  <c r="H13" i="5"/>
  <c r="I10" i="1"/>
  <c r="H10" i="1"/>
  <c r="I9" i="1"/>
  <c r="H9" i="1"/>
  <c r="I12" i="1"/>
  <c r="I13" i="1" s="1"/>
  <c r="H8" i="1"/>
  <c r="I4" i="1"/>
  <c r="I5" i="1" s="1"/>
  <c r="D11" i="5"/>
  <c r="C11" i="5"/>
  <c r="I9" i="5"/>
  <c r="H9" i="5"/>
  <c r="D5" i="5"/>
  <c r="C5" i="5"/>
  <c r="C22" i="1"/>
  <c r="D22" i="1"/>
  <c r="H4" i="1"/>
  <c r="H5" i="1" s="1"/>
  <c r="I8" i="1"/>
  <c r="D11" i="1"/>
  <c r="I14" i="1" s="1"/>
  <c r="H12" i="1"/>
  <c r="H13" i="1" s="1"/>
  <c r="D5" i="1"/>
  <c r="I6" i="1" s="1"/>
  <c r="C5" i="1"/>
  <c r="H6" i="1" s="1"/>
  <c r="C11" i="1" l="1"/>
  <c r="H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tc={0474677A-6415-4F9D-84BF-62A4D88989C0}</author>
  </authors>
  <commentList>
    <comment ref="A2" authorId="0" shapeId="0" xr:uid="{0474677A-6415-4F9D-84BF-62A4D88989C0}">
      <text>
        <t>[Threaded comment]
Your version of Excel allows you to read this threaded comment; however, any edits to it will get removed if the file is opened in a newer version of Excel. Learn more: https://go.microsoft.com/fwlink/?linkid=870924
Comment:
    Medium used seemed to have been contaminated as growth was observed in medium-only wells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tc={46E43B6A-CAAC-4E38-B789-7DFBF3AE81EF}</author>
  </authors>
  <commentList>
    <comment ref="A13" authorId="0" shapeId="0" xr:uid="{46E43B6A-CAAC-4E38-B789-7DFBF3AE81EF}">
      <text>
        <t>[Threaded comment]
Your version of Excel allows you to read this threaded comment; however, any edits to it will get removed if the file is opened in a newer version of Excel. Learn more: https://go.microsoft.com/fwlink/?linkid=870924
Comment:
    STILL PENDING</t>
      </text>
    </comment>
  </commentList>
</comments>
</file>

<file path=xl/sharedStrings.xml><?xml version="1.0" encoding="utf-8"?>
<sst xmlns="http://schemas.openxmlformats.org/spreadsheetml/2006/main" count="227" uniqueCount="30">
  <si>
    <t>IC50 (M)</t>
  </si>
  <si>
    <t>After 24h</t>
  </si>
  <si>
    <t>After 48h</t>
  </si>
  <si>
    <r>
      <t>IC50 (</t>
    </r>
    <r>
      <rPr>
        <b/>
        <sz val="11"/>
        <color theme="1"/>
        <rFont val="Calibri"/>
        <family val="2"/>
      </rPr>
      <t>µM)</t>
    </r>
  </si>
  <si>
    <t>CAM</t>
  </si>
  <si>
    <t>DMSO vehicle</t>
  </si>
  <si>
    <t>IC50 (%)</t>
  </si>
  <si>
    <t>IC50(%)</t>
  </si>
  <si>
    <t>Repeat 1: 03-12-2021</t>
  </si>
  <si>
    <t>Repeat 2: 07-12-2021</t>
  </si>
  <si>
    <t>SD:</t>
  </si>
  <si>
    <t>IC50 data from RTCA in HeLa cells + R2 treatments</t>
  </si>
  <si>
    <r>
      <t>IC50 (</t>
    </r>
    <r>
      <rPr>
        <b/>
        <sz val="11"/>
        <rFont val="Calibri"/>
        <family val="2"/>
      </rPr>
      <t>µM)</t>
    </r>
  </si>
  <si>
    <t>Repeat 1: 27/01/2022</t>
  </si>
  <si>
    <t>Repeat 2: 01/02/2022 ????</t>
  </si>
  <si>
    <t>From normalized CI (log curve multiplied by variable slope)</t>
  </si>
  <si>
    <t>IC50 data from RTCA in Vero cells + R2 treatments</t>
  </si>
  <si>
    <t>IC50 data from RTCA in CaSki cells + R2 treatments</t>
  </si>
  <si>
    <t>Average R2 IC50 in HeLa cells</t>
  </si>
  <si>
    <t>Average R2 IC50 in CaSki cells</t>
  </si>
  <si>
    <t>Average R2 IC50 in Vero cells</t>
  </si>
  <si>
    <t>Treatment</t>
  </si>
  <si>
    <t>SI</t>
  </si>
  <si>
    <t>Selectivity indices</t>
  </si>
  <si>
    <r>
      <rPr>
        <b/>
        <u/>
        <sz val="14"/>
        <color theme="1"/>
        <rFont val="Calibri"/>
        <family val="2"/>
        <scheme val="minor"/>
      </rPr>
      <t>HeLa</t>
    </r>
    <r>
      <rPr>
        <b/>
        <sz val="14"/>
        <color theme="1"/>
        <rFont val="Calibri"/>
        <family val="2"/>
        <scheme val="minor"/>
      </rPr>
      <t xml:space="preserve"> vs Vero cells</t>
    </r>
  </si>
  <si>
    <r>
      <rPr>
        <b/>
        <u/>
        <sz val="14"/>
        <color theme="1"/>
        <rFont val="Calibri"/>
        <family val="2"/>
        <scheme val="minor"/>
      </rPr>
      <t>CaSki</t>
    </r>
    <r>
      <rPr>
        <b/>
        <sz val="14"/>
        <color theme="1"/>
        <rFont val="Calibri"/>
        <family val="2"/>
        <scheme val="minor"/>
      </rPr>
      <t xml:space="preserve"> vs Vero cells</t>
    </r>
  </si>
  <si>
    <t>Sigmoidal dose responses(variable slope) of normalized cell index in HeLa cells</t>
  </si>
  <si>
    <t>Repeat 2: 01/02/2022</t>
  </si>
  <si>
    <t>Averages of biological repeats</t>
  </si>
  <si>
    <t>Averages of biological repleats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</si>
</sst>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R&quot;#,##0;[Red]\-&quot;R&quot;#,##0"/>
    <numFmt numFmtId="165" formatCode="0.0000"/>
    <numFmt numFmtId="166" formatCode="0.000000"/>
    <numFmt numFmtId="167" formatCode="0.0000000"/>
    <numFmt numFmtId="168" formatCode="0.00000000"/>
    <numFmt numFmtId="169" formatCode="0.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164" fontId="0" fillId="0" borderId="0" xfId="0" applyNumberFormat="1"/>
    <xf numFmtId="2" fontId="0" fillId="0" borderId="0" xfId="0" applyNumberFormat="1"/>
    <xf numFmtId="11" fontId="0" fillId="0" borderId="0" xfId="0" applyNumberFormat="1"/>
    <xf numFmtId="0" fontId="1" fillId="0" borderId="0" xfId="0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69" fontId="0" fillId="0" borderId="0" xfId="0" applyNumberFormat="1"/>
    <xf numFmtId="0" fontId="5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11" fontId="7" fillId="0" borderId="0" xfId="0" applyNumberFormat="1" applyFont="1"/>
    <xf numFmtId="2" fontId="7" fillId="0" borderId="0" xfId="0" applyNumberFormat="1" applyFont="1"/>
    <xf numFmtId="167" fontId="7" fillId="0" borderId="0" xfId="0" applyNumberFormat="1" applyFont="1"/>
    <xf numFmtId="165" fontId="7" fillId="0" borderId="0" xfId="0" applyNumberFormat="1" applyFont="1"/>
    <xf numFmtId="165" fontId="0" fillId="0" borderId="1" xfId="0" applyNumberFormat="1" applyBorder="1"/>
    <xf numFmtId="2" fontId="0" fillId="0" borderId="1" xfId="0" applyNumberFormat="1" applyBorder="1"/>
    <xf numFmtId="0" fontId="0" fillId="0" borderId="1" xfId="0" applyBorder="1"/>
    <xf numFmtId="167" fontId="0" fillId="0" borderId="1" xfId="0" applyNumberFormat="1" applyBorder="1"/>
    <xf numFmtId="0" fontId="1" fillId="0" borderId="1" xfId="0" applyFont="1" applyBorder="1"/>
    <xf numFmtId="0" fontId="1" fillId="2" borderId="0" xfId="0" applyFont="1" applyFill="1"/>
    <xf numFmtId="166" fontId="0" fillId="2" borderId="0" xfId="0" applyNumberFormat="1" applyFill="1"/>
    <xf numFmtId="165" fontId="0" fillId="2" borderId="0" xfId="0" applyNumberFormat="1" applyFill="1"/>
    <xf numFmtId="2" fontId="0" fillId="2" borderId="0" xfId="0" applyNumberFormat="1" applyFill="1"/>
    <xf numFmtId="167" fontId="0" fillId="2" borderId="0" xfId="0" applyNumberFormat="1" applyFill="1"/>
    <xf numFmtId="0" fontId="1" fillId="0" borderId="3" xfId="0" applyFont="1" applyBorder="1"/>
    <xf numFmtId="0" fontId="1" fillId="0" borderId="4" xfId="0" applyFont="1" applyBorder="1"/>
    <xf numFmtId="0" fontId="1" fillId="0" borderId="6" xfId="0" applyFont="1" applyBorder="1"/>
    <xf numFmtId="2" fontId="0" fillId="0" borderId="7" xfId="0" applyNumberFormat="1" applyBorder="1"/>
    <xf numFmtId="167" fontId="0" fillId="0" borderId="8" xfId="0" applyNumberFormat="1" applyBorder="1"/>
    <xf numFmtId="167" fontId="0" fillId="0" borderId="7" xfId="0" applyNumberFormat="1" applyBorder="1"/>
    <xf numFmtId="2" fontId="0" fillId="0" borderId="8" xfId="0" applyNumberFormat="1" applyBorder="1"/>
    <xf numFmtId="166" fontId="0" fillId="0" borderId="7" xfId="0" applyNumberFormat="1" applyBorder="1"/>
    <xf numFmtId="166" fontId="0" fillId="0" borderId="8" xfId="0" applyNumberFormat="1" applyBorder="1"/>
    <xf numFmtId="169" fontId="0" fillId="0" borderId="8" xfId="0" applyNumberFormat="1" applyBorder="1"/>
    <xf numFmtId="0" fontId="10" fillId="0" borderId="2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164" fontId="10" fillId="0" borderId="2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vertical="center"/>
    </xf>
    <xf numFmtId="0" fontId="1" fillId="0" borderId="12" xfId="0" applyFont="1" applyBorder="1"/>
    <xf numFmtId="2" fontId="0" fillId="0" borderId="14" xfId="0" applyNumberFormat="1" applyBorder="1"/>
    <xf numFmtId="167" fontId="0" fillId="0" borderId="15" xfId="0" applyNumberForma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IC50 concentrations of R2 after Vero</a:t>
            </a:r>
            <a:r>
              <a:rPr lang="en-US" baseline="0"/>
              <a:t> treatment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'Vero NCI'!$H$3</c:f>
              <c:strCache>
                <c:ptCount val="1"/>
                <c:pt idx="0">
                  <c:v>After 24h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('Vero NCI'!$H$6,'Vero NCI'!$H$14)</c:f>
                <c:numCache>
                  <c:formatCode>General</c:formatCode>
                  <c:ptCount val="2"/>
                  <c:pt idx="0">
                    <c:v>33.159772503743177</c:v>
                  </c:pt>
                  <c:pt idx="1">
                    <c:v>0.78842406102300067</c:v>
                  </c:pt>
                </c:numCache>
              </c:numRef>
            </c:plus>
            <c:minus>
              <c:numRef>
                <c:f>('Vero NCI'!$H$6,'Vero NCI'!$H$14)</c:f>
                <c:numCache>
                  <c:formatCode>General</c:formatCode>
                  <c:ptCount val="2"/>
                  <c:pt idx="0">
                    <c:v>33.159772503743177</c:v>
                  </c:pt>
                  <c:pt idx="1">
                    <c:v>0.78842406102300067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('Vero NCI'!$F$3,'Vero NCI'!$F$11)</c:f>
              <c:strCache>
                <c:ptCount val="2"/>
                <c:pt idx="0">
                  <c:v>R2</c:v>
                </c:pt>
                <c:pt idx="1">
                  <c:v>CAM</c:v>
                </c:pt>
              </c:strCache>
            </c:strRef>
          </c:cat>
          <c:val>
            <c:numRef>
              <c:f>('Vero NCI'!$H$5,'Vero NCI'!$H$13)</c:f>
              <c:numCache>
                <c:formatCode>0.000000</c:formatCode>
                <c:ptCount val="2"/>
                <c:pt idx="0" formatCode="0.00">
                  <c:v>90.092500000000001</c:v>
                </c:pt>
                <c:pt idx="1">
                  <c:v>10.738499999999998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CB-40A6-BF00-4BAC992A0E52}"/>
            </c:ext>
          </c:extLst>
        </c:ser>
        <c:ser>
          <c:idx val="1"/>
          <c:order val="1"/>
          <c:tx>
            <c:strRef>
              <c:f>'Vero NCI'!$I$3</c:f>
              <c:strCache>
                <c:ptCount val="1"/>
                <c:pt idx="0">
                  <c:v>After 48h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('Vero NCI'!$I$6,'Vero NCI'!$I$14)</c:f>
                <c:numCache>
                  <c:formatCode>General</c:formatCode>
                  <c:ptCount val="2"/>
                  <c:pt idx="0">
                    <c:v>14.014856403117367</c:v>
                  </c:pt>
                  <c:pt idx="1">
                    <c:v>11.39926841950833</c:v>
                  </c:pt>
                </c:numCache>
              </c:numRef>
            </c:plus>
            <c:minus>
              <c:numRef>
                <c:f>('Vero NCI'!$I$6,'Vero NCI'!$I$14)</c:f>
                <c:numCache>
                  <c:formatCode>General</c:formatCode>
                  <c:ptCount val="2"/>
                  <c:pt idx="0">
                    <c:v>14.014856403117367</c:v>
                  </c:pt>
                  <c:pt idx="1">
                    <c:v>11.39926841950833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('Vero NCI'!$F$3,'Vero NCI'!$F$11)</c:f>
              <c:strCache>
                <c:ptCount val="2"/>
                <c:pt idx="0">
                  <c:v>R2</c:v>
                </c:pt>
                <c:pt idx="1">
                  <c:v>CAM</c:v>
                </c:pt>
              </c:strCache>
            </c:strRef>
          </c:cat>
          <c:val>
            <c:numRef>
              <c:f>('Vero NCI'!$I$5,'Vero NCI'!$I$13)</c:f>
              <c:numCache>
                <c:formatCode>0.000000</c:formatCode>
                <c:ptCount val="2"/>
                <c:pt idx="0" formatCode="0.0000000">
                  <c:v>139.07</c:v>
                </c:pt>
                <c:pt idx="1">
                  <c:v>20.226500000000001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CB-40A6-BF00-4BAC992A0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654191"/>
        <c:axId val="434644623"/>
        <c:extLst/>
      </c:barChart>
      <c:catAx>
        <c:axId val="4346541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Compound IC50 (uM)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644623"/>
        <c:crosses val="autoZero"/>
        <c:auto val="1"/>
        <c:lblAlgn val="ctr"/>
        <c:lblOffset val="100"/>
        <c:noMultiLvlLbl val="0"/>
      </c:catAx>
      <c:valAx>
        <c:axId val="43464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Cell index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04413458734324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654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IC50 concentrations of R2 after</a:t>
            </a:r>
            <a:r>
              <a:rPr lang="en-US" baseline="0"/>
              <a:t> treatment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270607764053001"/>
          <c:y val="0.18097222222222226"/>
          <c:w val="0.62985056117342475"/>
          <c:h val="0.706967410323709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'HeLa NCI'!$H$3</c:f>
              <c:strCache>
                <c:ptCount val="1"/>
                <c:pt idx="0">
                  <c:v>After 24h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('HeLa NCI'!$F$3,'HeLa NCI'!$F$11)</c:f>
              <c:strCache>
                <c:ptCount val="2"/>
                <c:pt idx="0">
                  <c:v>R2</c:v>
                </c:pt>
                <c:pt idx="1">
                  <c:v>CAM</c:v>
                </c:pt>
              </c:strCache>
            </c:strRef>
          </c:cat>
          <c:val>
            <c:numRef>
              <c:f>('HeLa NCI'!$H$5,'HeLa NCI'!$H$13)</c:f>
              <c:numCache>
                <c:formatCode>0.000000</c:formatCode>
                <c:ptCount val="2"/>
                <c:pt idx="0" formatCode="0.00">
                  <c:v>121.2595</c:v>
                </c:pt>
                <c:pt idx="1">
                  <c:v>6.3788999999999998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02-4B30-87F6-23BF1E7F32D9}"/>
            </c:ext>
          </c:extLst>
        </c:ser>
        <c:ser>
          <c:idx val="1"/>
          <c:order val="1"/>
          <c:tx>
            <c:strRef>
              <c:f>'HeLa NCI'!$I$3</c:f>
              <c:strCache>
                <c:ptCount val="1"/>
                <c:pt idx="0">
                  <c:v>After 48h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('HeLa NCI'!$I$5,'HeLa NCI'!$I$13)</c:f>
              <c:numCache>
                <c:formatCode>0.000000</c:formatCode>
                <c:ptCount val="2"/>
                <c:pt idx="0" formatCode="0.0000000">
                  <c:v>675.58499999999992</c:v>
                </c:pt>
                <c:pt idx="1">
                  <c:v>7.6056999999999997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1F02-4B30-87F6-23BF1E7F3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654191"/>
        <c:axId val="434644623"/>
        <c:extLst/>
      </c:barChart>
      <c:catAx>
        <c:axId val="4346541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Compound IC50 (uM)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644623"/>
        <c:crosses val="autoZero"/>
        <c:auto val="1"/>
        <c:lblAlgn val="ctr"/>
        <c:lblOffset val="100"/>
        <c:noMultiLvlLbl val="0"/>
      </c:catAx>
      <c:valAx>
        <c:axId val="43464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 Cell index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04413458734324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654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IC50 concentrations of R2 after</a:t>
            </a:r>
            <a:r>
              <a:rPr lang="en-US" baseline="0"/>
              <a:t> treatment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'CaSki NCI'!$H$3</c:f>
              <c:strCache>
                <c:ptCount val="1"/>
                <c:pt idx="0">
                  <c:v>After 24h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('CaSki NCI'!$F$3,'CaSki NCI'!$F$11)</c:f>
              <c:strCache>
                <c:ptCount val="2"/>
                <c:pt idx="0">
                  <c:v>R2</c:v>
                </c:pt>
                <c:pt idx="1">
                  <c:v>CAM</c:v>
                </c:pt>
              </c:strCache>
            </c:strRef>
          </c:cat>
          <c:val>
            <c:numRef>
              <c:f>('CaSki NCI'!$H$5,'CaSki NCI'!$H$13)</c:f>
              <c:numCache>
                <c:formatCode>0.000000</c:formatCode>
                <c:ptCount val="2"/>
                <c:pt idx="0" formatCode="0.00">
                  <c:v>187.42999999999998</c:v>
                </c:pt>
                <c:pt idx="1">
                  <c:v>41.128999999999998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97-4A9C-AD2C-C14464CA7EE5}"/>
            </c:ext>
          </c:extLst>
        </c:ser>
        <c:ser>
          <c:idx val="1"/>
          <c:order val="1"/>
          <c:tx>
            <c:strRef>
              <c:f>'CaSki NCI'!$I$3</c:f>
              <c:strCache>
                <c:ptCount val="1"/>
                <c:pt idx="0">
                  <c:v>After 48h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('CaSki NCI'!$F$3,'CaSki NCI'!$F$11)</c:f>
              <c:strCache>
                <c:ptCount val="2"/>
                <c:pt idx="0">
                  <c:v>R2</c:v>
                </c:pt>
                <c:pt idx="1">
                  <c:v>CAM</c:v>
                </c:pt>
              </c:strCache>
            </c:strRef>
          </c:cat>
          <c:val>
            <c:numRef>
              <c:f>('CaSki NCI'!$I$5,'CaSki NCI'!$I$13)</c:f>
              <c:numCache>
                <c:formatCode>0.000000</c:formatCode>
                <c:ptCount val="2"/>
                <c:pt idx="0" formatCode="0.0000000">
                  <c:v>121.8235</c:v>
                </c:pt>
                <c:pt idx="1">
                  <c:v>5.1345499999999999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97-4A9C-AD2C-C14464CA7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654191"/>
        <c:axId val="434644623"/>
        <c:extLst/>
      </c:barChart>
      <c:catAx>
        <c:axId val="43465419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Compounds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644623"/>
        <c:crosses val="autoZero"/>
        <c:auto val="1"/>
        <c:lblAlgn val="ctr"/>
        <c:lblOffset val="100"/>
        <c:noMultiLvlLbl val="0"/>
      </c:catAx>
      <c:valAx>
        <c:axId val="43464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IC50 values (uM)</a:t>
                </a:r>
              </a:p>
            </c:rich>
          </c:tx>
          <c:layout>
            <c:manualLayout>
              <c:xMode val="edge"/>
              <c:yMode val="edge"/>
              <c:x val="2.0082002811232992E-2"/>
              <c:y val="0.309161060872491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654191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Selectivity</a:t>
            </a:r>
            <a:r>
              <a:rPr lang="en-US" sz="1800" b="1" baseline="0"/>
              <a:t> of R2 and Cam in </a:t>
            </a:r>
            <a:r>
              <a:rPr lang="en-US" sz="1800" b="1" u="sng" baseline="0"/>
              <a:t>HeLa vs Vero cells</a:t>
            </a:r>
            <a:endParaRPr lang="en-US" sz="1800" b="1" u="sng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14879558974046"/>
          <c:y val="0.22907859519983664"/>
          <c:w val="0.80853717609623121"/>
          <c:h val="0.493787694992962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'Selectivity indices '!$H$11</c:f>
              <c:strCache>
                <c:ptCount val="1"/>
                <c:pt idx="0">
                  <c:v>After 24h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('Selectivity indices '!$F$11,'Selectivity indices '!$F$15)</c:f>
              <c:strCache>
                <c:ptCount val="2"/>
                <c:pt idx="0">
                  <c:v>R2</c:v>
                </c:pt>
                <c:pt idx="1">
                  <c:v>CAM</c:v>
                </c:pt>
              </c:strCache>
            </c:strRef>
          </c:cat>
          <c:val>
            <c:numRef>
              <c:f>('Selectivity indices '!$H$12,'Selectivity indices '!$H$16)</c:f>
              <c:numCache>
                <c:formatCode>0.000000</c:formatCode>
                <c:ptCount val="2"/>
                <c:pt idx="0" formatCode="0.00">
                  <c:v>0.74297271553981337</c:v>
                </c:pt>
                <c:pt idx="1">
                  <c:v>1.6834407186191975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ED-4120-84CA-EB6DBF31471C}"/>
            </c:ext>
          </c:extLst>
        </c:ser>
        <c:ser>
          <c:idx val="1"/>
          <c:order val="1"/>
          <c:tx>
            <c:strRef>
              <c:f>'Selectivity indices '!$I$11</c:f>
              <c:strCache>
                <c:ptCount val="1"/>
                <c:pt idx="0">
                  <c:v>After 48h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('Selectivity indices '!$F$11,'Selectivity indices '!$F$15)</c:f>
              <c:strCache>
                <c:ptCount val="2"/>
                <c:pt idx="0">
                  <c:v>R2</c:v>
                </c:pt>
                <c:pt idx="1">
                  <c:v>CAM</c:v>
                </c:pt>
              </c:strCache>
            </c:strRef>
          </c:cat>
          <c:val>
            <c:numRef>
              <c:f>('Selectivity indices '!$I$12,'Selectivity indices '!$I$16)</c:f>
              <c:numCache>
                <c:formatCode>0.000000</c:formatCode>
                <c:ptCount val="2"/>
                <c:pt idx="0" formatCode="0.0000000">
                  <c:v>0.20585122523442648</c:v>
                </c:pt>
                <c:pt idx="1">
                  <c:v>2.6593870386683673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ED-4120-84CA-EB6DBF314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518528"/>
        <c:axId val="363522272"/>
      </c:barChart>
      <c:catAx>
        <c:axId val="363518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Compound treatment</a:t>
                </a:r>
              </a:p>
            </c:rich>
          </c:tx>
          <c:layout>
            <c:manualLayout>
              <c:xMode val="edge"/>
              <c:yMode val="edge"/>
              <c:x val="0.32276472197732042"/>
              <c:y val="0.79999744749745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522272"/>
        <c:crosses val="autoZero"/>
        <c:auto val="1"/>
        <c:lblAlgn val="ctr"/>
        <c:lblOffset val="100"/>
        <c:noMultiLvlLbl val="0"/>
      </c:catAx>
      <c:valAx>
        <c:axId val="36352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SI values </a:t>
                </a:r>
              </a:p>
            </c:rich>
          </c:tx>
          <c:layout>
            <c:manualLayout>
              <c:xMode val="edge"/>
              <c:yMode val="edge"/>
              <c:x val="1.2870012870012869E-2"/>
              <c:y val="0.347395292699113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51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/>
              <a:t>Selectivity</a:t>
            </a:r>
            <a:r>
              <a:rPr lang="en-US" sz="1800" b="1" baseline="0"/>
              <a:t> of R2 and Cam in </a:t>
            </a:r>
            <a:r>
              <a:rPr lang="en-US" sz="1800" b="1" u="sng" baseline="0"/>
              <a:t>CaSki vs Vero cells</a:t>
            </a:r>
            <a:endParaRPr lang="en-US" sz="1800" b="1" u="sng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14879558974046"/>
          <c:y val="0.22907859519983664"/>
          <c:w val="0.80853717609623121"/>
          <c:h val="0.493787694992962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'Selectivity indices '!$H$18</c:f>
              <c:strCache>
                <c:ptCount val="1"/>
                <c:pt idx="0">
                  <c:v>After 24h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('Selectivity indices '!$F$18,'Selectivity indices '!$F$22)</c:f>
              <c:strCache>
                <c:ptCount val="2"/>
                <c:pt idx="0">
                  <c:v>R2</c:v>
                </c:pt>
                <c:pt idx="1">
                  <c:v>CAM</c:v>
                </c:pt>
              </c:strCache>
            </c:strRef>
          </c:cat>
          <c:val>
            <c:numRef>
              <c:f>('Selectivity indices '!$H$19,'Selectivity indices '!$H$23)</c:f>
              <c:numCache>
                <c:formatCode>0.000000</c:formatCode>
                <c:ptCount val="2"/>
                <c:pt idx="0" formatCode="0.00">
                  <c:v>0.4806727845062157</c:v>
                </c:pt>
                <c:pt idx="1">
                  <c:v>0.26109314595540856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60-4CB0-AC74-1813487A00EC}"/>
            </c:ext>
          </c:extLst>
        </c:ser>
        <c:ser>
          <c:idx val="1"/>
          <c:order val="1"/>
          <c:tx>
            <c:strRef>
              <c:f>'Selectivity indices '!$I$18</c:f>
              <c:strCache>
                <c:ptCount val="1"/>
                <c:pt idx="0">
                  <c:v>After 48h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('Selectivity indices '!$F$18,'Selectivity indices '!$F$22)</c:f>
              <c:strCache>
                <c:ptCount val="2"/>
                <c:pt idx="0">
                  <c:v>R2</c:v>
                </c:pt>
                <c:pt idx="1">
                  <c:v>CAM</c:v>
                </c:pt>
              </c:strCache>
            </c:strRef>
          </c:cat>
          <c:val>
            <c:numRef>
              <c:f>('Selectivity indices '!$I$19,'Selectivity indices '!$I$23)</c:f>
              <c:numCache>
                <c:formatCode>0.000000</c:formatCode>
                <c:ptCount val="2"/>
                <c:pt idx="0" formatCode="0.0000000">
                  <c:v>1.1415695658062688</c:v>
                </c:pt>
                <c:pt idx="1">
                  <c:v>3.939293608982287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60-4CB0-AC74-1813487A0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518528"/>
        <c:axId val="363522272"/>
      </c:barChart>
      <c:catAx>
        <c:axId val="363518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Compound treatment</a:t>
                </a:r>
              </a:p>
            </c:rich>
          </c:tx>
          <c:layout>
            <c:manualLayout>
              <c:xMode val="edge"/>
              <c:yMode val="edge"/>
              <c:x val="0.32276472197732042"/>
              <c:y val="0.79999744749745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522272"/>
        <c:crosses val="autoZero"/>
        <c:auto val="1"/>
        <c:lblAlgn val="ctr"/>
        <c:lblOffset val="100"/>
        <c:noMultiLvlLbl val="0"/>
      </c:catAx>
      <c:valAx>
        <c:axId val="36352227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/>
                  <a:t>SI values </a:t>
                </a:r>
              </a:p>
            </c:rich>
          </c:tx>
          <c:layout>
            <c:manualLayout>
              <c:xMode val="edge"/>
              <c:yMode val="edge"/>
              <c:x val="1.2870012870012869E-2"/>
              <c:y val="0.347395292699113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518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526976</xdr:colOff>
      <xdr:row>14</xdr:row>
      <xdr:rowOff>57979</xdr:rowOff>
    </xdr:from>
    <xdr:to>
      <xdr:col>9</xdr:col>
      <xdr:colOff>134472</xdr:colOff>
      <xdr:row>26</xdr:row>
      <xdr:rowOff>78441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5628F77-7364-459B-981E-5FFD7CB970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112060</xdr:colOff>
      <xdr:row>1</xdr:row>
      <xdr:rowOff>56030</xdr:rowOff>
    </xdr:from>
    <xdr:to>
      <xdr:col>28</xdr:col>
      <xdr:colOff>471968</xdr:colOff>
      <xdr:row>24</xdr:row>
      <xdr:rowOff>149037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C118E53E-6F21-46FB-BDCB-CAB36097A344}"/>
            </a:ext>
          </a:extLst>
        </xdr:cNvPr>
        <xdr:cNvGrpSpPr/>
      </xdr:nvGrpSpPr>
      <xdr:grpSpPr>
        <a:xfrm>
          <a:off x="9335435" y="762468"/>
          <a:ext cx="11972471" cy="4760257"/>
          <a:chOff x="9468971" y="1277471"/>
          <a:chExt cx="11857143" cy="4754654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70D86271-86E1-4969-BEDE-964524CB9D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468971" y="1546411"/>
            <a:ext cx="11857143" cy="4485714"/>
          </a:xfrm>
          <a:prstGeom prst="rect">
            <a:avLst/>
          </a:prstGeom>
        </xdr:spPr>
      </xdr:pic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2A2F15D6-A9C0-4DC8-8D97-7915A8D1882C}"/>
              </a:ext>
            </a:extLst>
          </xdr:cNvPr>
          <xdr:cNvSpPr txBox="1"/>
        </xdr:nvSpPr>
        <xdr:spPr>
          <a:xfrm>
            <a:off x="9468971" y="1277471"/>
            <a:ext cx="1624853" cy="26894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100"/>
              <a:t>Vero: 27-01-22</a:t>
            </a:r>
          </a:p>
        </xdr:txBody>
      </xdr:sp>
    </xdr:grpSp>
    <xdr:clientData/>
  </xdr:twoCellAnchor>
  <xdr:twoCellAnchor>
    <xdr:from>
      <xdr:col>9</xdr:col>
      <xdr:colOff>367392</xdr:colOff>
      <xdr:row>25</xdr:row>
      <xdr:rowOff>163285</xdr:rowOff>
    </xdr:from>
    <xdr:to>
      <xdr:col>25</xdr:col>
      <xdr:colOff>27213</xdr:colOff>
      <xdr:row>43</xdr:row>
      <xdr:rowOff>68035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C8AACEBB-5CA9-4FD8-B355-AA7FD20015EB}"/>
            </a:ext>
          </a:extLst>
        </xdr:cNvPr>
        <xdr:cNvGrpSpPr/>
      </xdr:nvGrpSpPr>
      <xdr:grpSpPr>
        <a:xfrm>
          <a:off x="9590767" y="5727473"/>
          <a:ext cx="9438821" cy="3333750"/>
          <a:chOff x="9599991" y="5723504"/>
          <a:chExt cx="9376020" cy="3333750"/>
        </a:xfrm>
      </xdr:grpSpPr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C924402B-67E4-43B2-A9AE-2D4376E1333E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681" t="1821" r="20472" b="23860"/>
          <a:stretch/>
        </xdr:blipFill>
        <xdr:spPr>
          <a:xfrm>
            <a:off x="9599991" y="5723504"/>
            <a:ext cx="9376020" cy="3333750"/>
          </a:xfrm>
          <a:prstGeom prst="rect">
            <a:avLst/>
          </a:prstGeom>
        </xdr:spPr>
      </xdr:pic>
      <xdr:sp macro="" textlink="">
        <xdr:nvSpPr>
          <xdr:cNvPr id="11" name="TextBox 10">
            <a:extLst>
              <a:ext uri="{FF2B5EF4-FFF2-40B4-BE49-F238E27FC236}">
                <a16:creationId xmlns:a16="http://schemas.microsoft.com/office/drawing/2014/main" id="{B3E2EBE4-E044-4F61-AB3A-A244278E6452}"/>
              </a:ext>
            </a:extLst>
          </xdr:cNvPr>
          <xdr:cNvSpPr txBox="1"/>
        </xdr:nvSpPr>
        <xdr:spPr>
          <a:xfrm>
            <a:off x="9626357" y="5756674"/>
            <a:ext cx="280647" cy="2942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600" b="1"/>
              <a:t>b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19454</xdr:colOff>
      <xdr:row>14</xdr:row>
      <xdr:rowOff>48495</xdr:rowOff>
    </xdr:from>
    <xdr:to>
      <xdr:col>8</xdr:col>
      <xdr:colOff>1355912</xdr:colOff>
      <xdr:row>25</xdr:row>
      <xdr:rowOff>33619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C8E9CCE-9550-429D-8BD7-319804BD9D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138672</xdr:colOff>
      <xdr:row>1</xdr:row>
      <xdr:rowOff>33618</xdr:rowOff>
    </xdr:from>
    <xdr:to>
      <xdr:col>28</xdr:col>
      <xdr:colOff>395766</xdr:colOff>
      <xdr:row>25</xdr:row>
      <xdr:rowOff>45383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C2A295A4-0BD4-4A02-959E-41E11AEBB509}"/>
            </a:ext>
          </a:extLst>
        </xdr:cNvPr>
        <xdr:cNvGrpSpPr/>
      </xdr:nvGrpSpPr>
      <xdr:grpSpPr>
        <a:xfrm>
          <a:off x="9369263" y="735004"/>
          <a:ext cx="11773685" cy="4895493"/>
          <a:chOff x="9305084" y="1938618"/>
          <a:chExt cx="11754329" cy="4886323"/>
        </a:xfrm>
      </xdr:grpSpPr>
      <xdr:pic>
        <xdr:nvPicPr>
          <xdr:cNvPr id="4" name="Picture 3">
            <a:extLst>
              <a:ext uri="{FF2B5EF4-FFF2-40B4-BE49-F238E27FC236}">
                <a16:creationId xmlns:a16="http://schemas.microsoft.com/office/drawing/2014/main" id="{25B2DDA4-99C3-4097-A3E9-E4E99A23F8C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05084" y="2339227"/>
            <a:ext cx="11754329" cy="4485714"/>
          </a:xfrm>
          <a:prstGeom prst="rect">
            <a:avLst/>
          </a:prstGeom>
        </xdr:spPr>
      </xdr:pic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D280D4A2-AF7D-4A44-B387-BF119C6A91F4}"/>
              </a:ext>
            </a:extLst>
          </xdr:cNvPr>
          <xdr:cNvSpPr txBox="1"/>
        </xdr:nvSpPr>
        <xdr:spPr>
          <a:xfrm>
            <a:off x="9345707" y="1938618"/>
            <a:ext cx="2039471" cy="347383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100"/>
              <a:t>HeLa:</a:t>
            </a:r>
            <a:r>
              <a:rPr lang="en-ZA" sz="1100" baseline="0"/>
              <a:t> 07-12-21: R2</a:t>
            </a:r>
            <a:endParaRPr lang="en-ZA" sz="1100"/>
          </a:p>
        </xdr:txBody>
      </xdr:sp>
    </xdr:grpSp>
    <xdr:clientData/>
  </xdr:twoCellAnchor>
  <xdr:twoCellAnchor>
    <xdr:from>
      <xdr:col>9</xdr:col>
      <xdr:colOff>324970</xdr:colOff>
      <xdr:row>26</xdr:row>
      <xdr:rowOff>164265</xdr:rowOff>
    </xdr:from>
    <xdr:to>
      <xdr:col>24</xdr:col>
      <xdr:colOff>563451</xdr:colOff>
      <xdr:row>44</xdr:row>
      <xdr:rowOff>80492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BA6A4B90-AC24-4117-9620-3E90962E58C9}"/>
            </a:ext>
          </a:extLst>
        </xdr:cNvPr>
        <xdr:cNvGrpSpPr/>
      </xdr:nvGrpSpPr>
      <xdr:grpSpPr>
        <a:xfrm>
          <a:off x="9555561" y="5939879"/>
          <a:ext cx="9330526" cy="3345227"/>
          <a:chOff x="9571716" y="5937880"/>
          <a:chExt cx="9360332" cy="3345227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DDAA9026-F45F-4491-AC8B-A928489EF48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286" t="1748" r="20463" b="24251"/>
          <a:stretch/>
        </xdr:blipFill>
        <xdr:spPr>
          <a:xfrm>
            <a:off x="9571716" y="5964114"/>
            <a:ext cx="9360332" cy="3318993"/>
          </a:xfrm>
          <a:prstGeom prst="rect">
            <a:avLst/>
          </a:prstGeom>
        </xdr:spPr>
      </xdr:pic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96E1877B-FE07-46C2-998E-C01AFB6503E5}"/>
              </a:ext>
            </a:extLst>
          </xdr:cNvPr>
          <xdr:cNvSpPr txBox="1"/>
        </xdr:nvSpPr>
        <xdr:spPr>
          <a:xfrm>
            <a:off x="9593065" y="5937880"/>
            <a:ext cx="393487" cy="3822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600" b="1"/>
              <a:t>a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467585</xdr:colOff>
      <xdr:row>14</xdr:row>
      <xdr:rowOff>67503</xdr:rowOff>
    </xdr:from>
    <xdr:to>
      <xdr:col>8</xdr:col>
      <xdr:colOff>1304926</xdr:colOff>
      <xdr:row>27</xdr:row>
      <xdr:rowOff>15875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B70C6B2-9938-484E-A032-05A1C8367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85725</xdr:colOff>
      <xdr:row>1</xdr:row>
      <xdr:rowOff>19050</xdr:rowOff>
    </xdr:from>
    <xdr:to>
      <xdr:col>28</xdr:col>
      <xdr:colOff>360468</xdr:colOff>
      <xdr:row>24</xdr:row>
      <xdr:rowOff>170889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684D6C7B-9760-4985-BD9F-C0CA7799E801}"/>
            </a:ext>
          </a:extLst>
        </xdr:cNvPr>
        <xdr:cNvGrpSpPr/>
      </xdr:nvGrpSpPr>
      <xdr:grpSpPr>
        <a:xfrm>
          <a:off x="9309100" y="725488"/>
          <a:ext cx="11887306" cy="4819089"/>
          <a:chOff x="9324975" y="723900"/>
          <a:chExt cx="11857143" cy="4819089"/>
        </a:xfrm>
      </xdr:grpSpPr>
      <xdr:pic>
        <xdr:nvPicPr>
          <xdr:cNvPr id="2" name="Picture 1">
            <a:extLst>
              <a:ext uri="{FF2B5EF4-FFF2-40B4-BE49-F238E27FC236}">
                <a16:creationId xmlns:a16="http://schemas.microsoft.com/office/drawing/2014/main" id="{3AE78D66-51C8-432A-AF8F-09FBE8F0058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9324975" y="1057275"/>
            <a:ext cx="11857143" cy="4485714"/>
          </a:xfrm>
          <a:prstGeom prst="rect">
            <a:avLst/>
          </a:prstGeom>
        </xdr:spPr>
      </xdr:pic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44DDAC7C-2576-4D2E-B9D0-E68CD1CB95AC}"/>
              </a:ext>
            </a:extLst>
          </xdr:cNvPr>
          <xdr:cNvSpPr txBox="1"/>
        </xdr:nvSpPr>
        <xdr:spPr>
          <a:xfrm>
            <a:off x="9324975" y="723900"/>
            <a:ext cx="1885950" cy="2762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100"/>
              <a:t>CaSki:</a:t>
            </a:r>
            <a:r>
              <a:rPr lang="en-ZA" sz="1100" baseline="0"/>
              <a:t> 15-12-21</a:t>
            </a:r>
            <a:endParaRPr lang="en-ZA" sz="1100"/>
          </a:p>
        </xdr:txBody>
      </xdr:sp>
    </xdr:grpSp>
    <xdr:clientData/>
  </xdr:twoCellAnchor>
  <xdr:twoCellAnchor>
    <xdr:from>
      <xdr:col>9</xdr:col>
      <xdr:colOff>22412</xdr:colOff>
      <xdr:row>25</xdr:row>
      <xdr:rowOff>117102</xdr:rowOff>
    </xdr:from>
    <xdr:to>
      <xdr:col>24</xdr:col>
      <xdr:colOff>272143</xdr:colOff>
      <xdr:row>43</xdr:row>
      <xdr:rowOff>40821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3938A1C8-3123-4EB0-A266-8D013E451051}"/>
            </a:ext>
          </a:extLst>
        </xdr:cNvPr>
        <xdr:cNvGrpSpPr/>
      </xdr:nvGrpSpPr>
      <xdr:grpSpPr>
        <a:xfrm>
          <a:off x="9245787" y="5681290"/>
          <a:ext cx="9417544" cy="3352719"/>
          <a:chOff x="9259712" y="5679702"/>
          <a:chExt cx="9395681" cy="3352719"/>
        </a:xfrm>
      </xdr:grpSpPr>
      <xdr:pic>
        <xdr:nvPicPr>
          <xdr:cNvPr id="6" name="Picture 5">
            <a:extLst>
              <a:ext uri="{FF2B5EF4-FFF2-40B4-BE49-F238E27FC236}">
                <a16:creationId xmlns:a16="http://schemas.microsoft.com/office/drawing/2014/main" id="{B2964BC0-8437-4F03-9D71-49601A462578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/>
          <a:srcRect l="333" t="1619" r="20475" b="24982"/>
          <a:stretch/>
        </xdr:blipFill>
        <xdr:spPr>
          <a:xfrm>
            <a:off x="9259712" y="5730688"/>
            <a:ext cx="9395681" cy="3301733"/>
          </a:xfrm>
          <a:prstGeom prst="rect">
            <a:avLst/>
          </a:prstGeom>
        </xdr:spPr>
      </xdr:pic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FA63461E-61C9-4E34-8A05-F97CB42C70C7}"/>
              </a:ext>
            </a:extLst>
          </xdr:cNvPr>
          <xdr:cNvSpPr txBox="1"/>
        </xdr:nvSpPr>
        <xdr:spPr>
          <a:xfrm>
            <a:off x="9327799" y="5679702"/>
            <a:ext cx="295275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ZA" sz="1600" b="1"/>
              <a:t>c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352425</xdr:colOff>
      <xdr:row>0</xdr:row>
      <xdr:rowOff>61912</xdr:rowOff>
    </xdr:from>
    <xdr:to>
      <xdr:col>17</xdr:col>
      <xdr:colOff>409575</xdr:colOff>
      <xdr:row>13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11912F-C14D-4232-B260-14247078F9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260588</xdr:colOff>
      <xdr:row>13</xdr:row>
      <xdr:rowOff>116817</xdr:rowOff>
    </xdr:from>
    <xdr:to>
      <xdr:col>17</xdr:col>
      <xdr:colOff>317738</xdr:colOff>
      <xdr:row>29</xdr:row>
      <xdr:rowOff>99834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B8B0D7F-F648-4B2A-9529-13D426CF9C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500512</xdr:colOff>
      <xdr:row>3</xdr:row>
      <xdr:rowOff>83389</xdr:rowOff>
    </xdr:from>
    <xdr:to>
      <xdr:col>15</xdr:col>
      <xdr:colOff>150063</xdr:colOff>
      <xdr:row>5</xdr:row>
      <xdr:rowOff>65417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48DB278C-B65D-4324-80F5-5AA835C65DFC}"/>
                </a:ext>
              </a:extLst>
            </xdr:cNvPr>
            <xdr:cNvSpPr txBox="1"/>
          </xdr:nvSpPr>
          <xdr:spPr>
            <a:xfrm>
              <a:off x="8844412" y="721564"/>
              <a:ext cx="2697551" cy="553528"/>
            </a:xfrm>
            <a:prstGeom prst="rect">
              <a:avLst/>
            </a:prstGeom>
            <a:ln/>
          </xdr:spPr>
          <xdr:style>
            <a:lnRef idx="2">
              <a:schemeClr val="accent1"/>
            </a:lnRef>
            <a:fillRef idx="1">
              <a:schemeClr val="l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en-US" sz="1200" b="1" i="1">
                        <a:latin typeface="Cambria Math" panose="02040503050406030204" pitchFamily="18" charset="0"/>
                      </a:rPr>
                      <m:t>𝑺𝑰</m:t>
                    </m:r>
                    <m:r>
                      <a:rPr lang="en-US" sz="1200" b="1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𝑨𝒗𝒆𝒓𝒂𝒈𝒆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sSub>
                          <m:sSubPr>
                            <m:ctrlPr>
                              <a:rPr lang="en-US" sz="12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1" i="1">
                                <a:latin typeface="Cambria Math" panose="02040503050406030204" pitchFamily="18" charset="0"/>
                              </a:rPr>
                              <m:t>𝑰𝑪</m:t>
                            </m:r>
                          </m:e>
                          <m:sub>
                            <m:r>
                              <a:rPr lang="en-US" sz="1200" b="1" i="1">
                                <a:latin typeface="Cambria Math" panose="02040503050406030204" pitchFamily="18" charset="0"/>
                              </a:rPr>
                              <m:t>𝟓𝟎</m:t>
                            </m:r>
                          </m:sub>
                        </m:sSub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𝒊𝒏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𝑽𝒆𝒓𝒐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𝒄𝒆𝒍𝒍𝒔</m:t>
                        </m:r>
                      </m:num>
                      <m:den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𝑨𝒗𝒆𝒓𝒂𝒈𝒆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sSub>
                          <m:sSubPr>
                            <m:ctrlPr>
                              <a:rPr lang="en-US" sz="12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1" i="1">
                                <a:latin typeface="Cambria Math" panose="02040503050406030204" pitchFamily="18" charset="0"/>
                              </a:rPr>
                              <m:t>𝑰𝑪</m:t>
                            </m:r>
                          </m:e>
                          <m:sub>
                            <m:r>
                              <a:rPr lang="en-US" sz="1200" b="1" i="1">
                                <a:latin typeface="Cambria Math" panose="02040503050406030204" pitchFamily="18" charset="0"/>
                              </a:rPr>
                              <m:t>𝟓𝟎</m:t>
                            </m:r>
                          </m:sub>
                        </m:sSub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𝒊𝒏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𝑯𝒆𝑳𝒂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𝒄𝒆𝒍𝒍𝒔</m:t>
                        </m:r>
                      </m:den>
                    </m:f>
                  </m:oMath>
                </m:oMathPara>
              </a14:m>
              <a:endParaRPr lang="en-US" sz="1200" b="1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48DB278C-B65D-4324-80F5-5AA835C65DFC}"/>
                </a:ext>
              </a:extLst>
            </xdr:cNvPr>
            <xdr:cNvSpPr txBox="1"/>
          </xdr:nvSpPr>
          <xdr:spPr>
            <a:xfrm>
              <a:off x="8844412" y="721564"/>
              <a:ext cx="2697551" cy="553528"/>
            </a:xfrm>
            <a:prstGeom prst="rect">
              <a:avLst/>
            </a:prstGeom>
            <a:ln/>
          </xdr:spPr>
          <xdr:style>
            <a:lnRef idx="2">
              <a:schemeClr val="accent1"/>
            </a:lnRef>
            <a:fillRef idx="1">
              <a:schemeClr val="lt1"/>
            </a:fillRef>
            <a:effectRef idx="0">
              <a:schemeClr val="accent1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/>
              <a:r>
                <a:rPr lang="en-US" sz="1200" b="1" i="0">
                  <a:latin typeface="Cambria Math" panose="02040503050406030204" pitchFamily="18" charset="0"/>
                </a:rPr>
                <a:t>𝑺𝑰=  (𝑨𝒗𝒆𝒓𝒂𝒈𝒆 〖𝑰𝑪〗_𝟓𝟎  𝒊𝒏 𝑽𝒆𝒓𝒐 𝒄𝒆𝒍𝒍𝒔)/(𝑨𝒗𝒆𝒓𝒂𝒈𝒆 〖𝑰𝑪〗_𝟓𝟎  𝒊𝒏 𝑯𝒆𝑳𝒂 𝒄𝒆𝒍𝒍𝒔)</a:t>
              </a:r>
              <a:endParaRPr lang="en-US" sz="1200" b="1"/>
            </a:p>
          </xdr:txBody>
        </xdr:sp>
      </mc:Fallback>
    </mc:AlternateContent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0.16495</cdr:x>
      <cdr:y>0.39165</cdr:y>
    </cdr:from>
    <cdr:to>
      <cdr:x>0.96806</cdr:x>
      <cdr:y>0.39439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CB6EB027-3137-470F-90F7-A0B55085F6F8}"/>
            </a:ext>
          </a:extLst>
        </cdr:cNvPr>
        <cdr:cNvCxnSpPr/>
      </cdr:nvCxnSpPr>
      <cdr:spPr>
        <a:xfrm xmlns:a="http://schemas.openxmlformats.org/drawingml/2006/main" flipV="1">
          <a:off x="813855" y="1288870"/>
          <a:ext cx="3962505" cy="9017"/>
        </a:xfrm>
        <a:prstGeom xmlns:a="http://schemas.openxmlformats.org/drawingml/2006/main" prst="line">
          <a:avLst/>
        </a:prstGeom>
        <a:ln xmlns:a="http://schemas.openxmlformats.org/drawingml/2006/main" w="19050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0.16926</cdr:x>
      <cdr:y>0.26687</cdr:y>
    </cdr:from>
    <cdr:to>
      <cdr:x>0.71618</cdr:x>
      <cdr:y>0.4344</cdr:y>
    </cdr:to>
    <mc:AlternateContent xmlns:mc="http://schemas.openxmlformats.org/markup-compatibility/2006" xmlns:a14="http://schemas.microsoft.com/office/drawing/2010/main">
      <mc:Choice Requires="a14">
        <cdr:sp macro="" textlink="">
          <cdr:nvSpPr>
            <cdr:cNvPr id="2" name="TextBox 8">
              <a:extLst xmlns:a="http://schemas.openxmlformats.org/drawingml/2006/main">
                <a:ext uri="{FF2B5EF4-FFF2-40B4-BE49-F238E27FC236}">
                  <a16:creationId xmlns:a16="http://schemas.microsoft.com/office/drawing/2014/main" id="{48DB278C-B65D-4324-80F5-5AA835C65DFC}"/>
                </a:ext>
              </a:extLst>
            </cdr:cNvPr>
            <cdr:cNvSpPr txBox="1"/>
          </cdr:nvSpPr>
          <cdr:spPr>
            <a:xfrm xmlns:a="http://schemas.openxmlformats.org/drawingml/2006/main">
              <a:off x="835101" y="880074"/>
              <a:ext cx="2698475" cy="552466"/>
            </a:xfrm>
            <a:prstGeom xmlns:a="http://schemas.openxmlformats.org/drawingml/2006/main" prst="rect">
              <a:avLst/>
            </a:prstGeom>
            <a:ln xmlns:a="http://schemas.openxmlformats.org/drawingml/2006/main"/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1">
              <a:schemeClr val="l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wrap="square" rtlCol="0" anchor="ctr"/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14:m>
                <m:oMathPara xmlns:m="http://schemas.openxmlformats.org/officeDocument/2006/math">
                  <m:oMathParaPr>
                    <m:jc m:val="center"/>
                  </m:oMathParaPr>
                  <m:oMath xmlns:m="http://schemas.openxmlformats.org/officeDocument/2006/math">
                    <m:r>
                      <a:rPr lang="en-US" sz="1200" b="1" i="1">
                        <a:latin typeface="Cambria Math" panose="02040503050406030204" pitchFamily="18" charset="0"/>
                      </a:rPr>
                      <m:t>𝑺𝑰</m:t>
                    </m:r>
                    <m:r>
                      <a:rPr lang="en-US" sz="1200" b="1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2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𝑨𝒗𝒆𝒓𝒂𝒈𝒆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sSub>
                          <m:sSubPr>
                            <m:ctrlPr>
                              <a:rPr lang="en-US" sz="12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1" i="1">
                                <a:latin typeface="Cambria Math" panose="02040503050406030204" pitchFamily="18" charset="0"/>
                              </a:rPr>
                              <m:t>𝑰𝑪</m:t>
                            </m:r>
                          </m:e>
                          <m:sub>
                            <m:r>
                              <a:rPr lang="en-US" sz="1200" b="1" i="1">
                                <a:latin typeface="Cambria Math" panose="02040503050406030204" pitchFamily="18" charset="0"/>
                              </a:rPr>
                              <m:t>𝟓𝟎</m:t>
                            </m:r>
                          </m:sub>
                        </m:sSub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𝒊𝒏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𝑽𝒆𝒓𝒐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𝒄𝒆𝒍𝒍𝒔</m:t>
                        </m:r>
                      </m:num>
                      <m:den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𝑨𝒗𝒆𝒓𝒂𝒈𝒆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sSub>
                          <m:sSubPr>
                            <m:ctrlPr>
                              <a:rPr lang="en-US" sz="1200" b="1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200" b="1" i="1">
                                <a:latin typeface="Cambria Math" panose="02040503050406030204" pitchFamily="18" charset="0"/>
                              </a:rPr>
                              <m:t>𝑰𝑪</m:t>
                            </m:r>
                          </m:e>
                          <m:sub>
                            <m:r>
                              <a:rPr lang="en-US" sz="1200" b="1" i="1">
                                <a:latin typeface="Cambria Math" panose="02040503050406030204" pitchFamily="18" charset="0"/>
                              </a:rPr>
                              <m:t>𝟓𝟎</m:t>
                            </m:r>
                          </m:sub>
                        </m:sSub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𝒊𝒏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𝑪𝒂𝑺𝒌𝒊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200" b="1" i="1">
                            <a:latin typeface="Cambria Math" panose="02040503050406030204" pitchFamily="18" charset="0"/>
                          </a:rPr>
                          <m:t>𝒄𝒆𝒍𝒍𝒔</m:t>
                        </m:r>
                      </m:den>
                    </m:f>
                  </m:oMath>
                </m:oMathPara>
              </a14:m>
              <a:endParaRPr lang="en-US" sz="1200" b="1"/>
            </a:p>
          </cdr:txBody>
        </cdr:sp>
      </mc:Choice>
      <mc:Fallback xmlns="">
        <cdr:sp macro="" textlink="">
          <cdr:nvSpPr>
            <cdr:cNvPr id="2" name="TextBox 8">
              <a:extLst xmlns:a="http://schemas.openxmlformats.org/drawingml/2006/main">
                <a:ext uri="{FF2B5EF4-FFF2-40B4-BE49-F238E27FC236}">
                  <a16:creationId xmlns:a16="http://schemas.microsoft.com/office/drawing/2014/main" id="{48DB278C-B65D-4324-80F5-5AA835C65DFC}"/>
                </a:ext>
              </a:extLst>
            </cdr:cNvPr>
            <cdr:cNvSpPr txBox="1"/>
          </cdr:nvSpPr>
          <cdr:spPr>
            <a:xfrm xmlns:a="http://schemas.openxmlformats.org/drawingml/2006/main">
              <a:off x="835101" y="880074"/>
              <a:ext cx="2698475" cy="552466"/>
            </a:xfrm>
            <a:prstGeom xmlns:a="http://schemas.openxmlformats.org/drawingml/2006/main" prst="rect">
              <a:avLst/>
            </a:prstGeom>
            <a:ln xmlns:a="http://schemas.openxmlformats.org/drawingml/2006/main"/>
          </cdr:spPr>
          <cdr:style>
            <a:lnRef xmlns:a="http://schemas.openxmlformats.org/drawingml/2006/main" idx="2">
              <a:schemeClr val="accent1"/>
            </a:lnRef>
            <a:fillRef xmlns:a="http://schemas.openxmlformats.org/drawingml/2006/main" idx="1">
              <a:schemeClr val="l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wrap="square" rtlCol="0" anchor="ctr"/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/>
              <a:r>
                <a:rPr lang="en-US" sz="1200" b="1" i="0">
                  <a:latin typeface="Cambria Math" panose="02040503050406030204" pitchFamily="18" charset="0"/>
                </a:rPr>
                <a:t>𝑺𝑰=  (𝑨𝒗𝒆𝒓𝒂𝒈𝒆 〖𝑰𝑪〗_𝟓𝟎  𝒊𝒏 𝑽𝒆𝒓𝒐 𝒄𝒆𝒍𝒍𝒔)/(𝑨𝒗𝒆𝒓𝒂𝒈𝒆 〖𝑰𝑪〗_𝟓𝟎  𝒊𝒏 𝑪𝒂𝑺𝒌𝒊 𝒄𝒆𝒍𝒍𝒔)</a:t>
              </a:r>
              <a:endParaRPr lang="en-US" sz="1200" b="1"/>
            </a:p>
          </cdr:txBody>
        </cdr:sp>
      </mc:Fallback>
    </mc:AlternateContent>
  </cdr:relSizeAnchor>
  <cdr:relSizeAnchor xmlns:cdr="http://schemas.openxmlformats.org/drawingml/2006/chartDrawing">
    <cdr:from>
      <cdr:x>0.16171</cdr:x>
      <cdr:y>0.47513</cdr:y>
    </cdr:from>
    <cdr:to>
      <cdr:x>0.97391</cdr:x>
      <cdr:y>0.47788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9B313214-021B-417D-B89B-EDD3243B9144}"/>
            </a:ext>
          </a:extLst>
        </cdr:cNvPr>
        <cdr:cNvCxnSpPr/>
      </cdr:nvCxnSpPr>
      <cdr:spPr>
        <a:xfrm xmlns:a="http://schemas.openxmlformats.org/drawingml/2006/main" flipV="1">
          <a:off x="799742" y="1554552"/>
          <a:ext cx="4016675" cy="8986"/>
        </a:xfrm>
        <a:prstGeom xmlns:a="http://schemas.openxmlformats.org/drawingml/2006/main" prst="line">
          <a:avLst/>
        </a:prstGeom>
        <a:ln xmlns:a="http://schemas.openxmlformats.org/drawingml/2006/main" w="19050" cap="flat" cmpd="sng" algn="ctr">
          <a:solidFill>
            <a:schemeClr val="dk1"/>
          </a:solidFill>
          <a:prstDash val="dash"/>
          <a:round/>
          <a:headEnd type="none" w="med" len="med"/>
          <a:tailEnd type="none" w="med" len="med"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</cdr:cxn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Angela Bona" id="{F1339198-1177-4DAF-9338-0FB1AFC3C722}" userId="980335d720af50d7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2-02-11T11:34:34.94" personId="{F1339198-1177-4DAF-9338-0FB1AFC3C722}" id="{0474677A-6415-4F9D-84BF-62A4D88989C0}">
    <text>Medium used seemed to have been contaminated as growth was observed in medium-only wells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3" dT="2022-02-18T21:58:55.30" personId="{F1339198-1177-4DAF-9338-0FB1AFC3C722}" id="{46E43B6A-CAAC-4E38-B789-7DFBF3AE81EF}">
    <text>STILL PENDING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21131-8B13-4286-82EF-E6C942950CE5}">
  <dimension ref="A1:I25"/>
  <sheetViews>
    <sheetView tabSelected="1" topLeftCell="D1" zoomScale="120" zoomScaleNormal="120" workbookViewId="0">
      <selection activeCell="I13" sqref="I13"/>
    </sheetView>
  </sheetViews>
  <sheetFormatPr defaultRowHeight="15" x14ac:dyDescent="0.25"/>
  <cols>
    <col min="1" max="1" width="11.7109375" customWidth="1"/>
    <col min="2" max="2" width="13.28515625" customWidth="1"/>
    <col min="3" max="3" width="15.85546875" customWidth="1"/>
    <col min="4" max="4" width="22.42578125" customWidth="1"/>
    <col min="5" max="5" width="10.28515625" customWidth="1"/>
    <col min="6" max="6" width="12.42578125" customWidth="1"/>
    <col min="8" max="9" width="21.7109375" customWidth="1"/>
  </cols>
  <sheetData>
    <row r="1" spans="1:9" ht="55.5" customHeight="1" x14ac:dyDescent="0.25">
      <c r="A1" s="61" t="s">
        <v>16</v>
      </c>
      <c r="B1" s="61"/>
      <c r="C1" s="61"/>
      <c r="D1" s="61"/>
      <c r="E1" s="61"/>
      <c r="F1" s="61"/>
      <c r="G1" s="61"/>
      <c r="H1" s="61"/>
      <c r="I1" t="s">
        <v>15</v>
      </c>
    </row>
    <row r="2" spans="1:9" ht="18.75" x14ac:dyDescent="0.3">
      <c r="A2" s="57" t="s">
        <v>13</v>
      </c>
      <c r="B2" s="57"/>
      <c r="C2" s="57"/>
      <c r="D2" s="57"/>
      <c r="F2" s="53" t="s">
        <v>29</v>
      </c>
      <c r="G2" s="53"/>
      <c r="H2" s="53"/>
      <c r="I2" s="53"/>
    </row>
    <row r="3" spans="1:9" x14ac:dyDescent="0.25">
      <c r="A3" s="58">
        <v>2</v>
      </c>
      <c r="B3" s="15"/>
      <c r="C3" s="16" t="s">
        <v>1</v>
      </c>
      <c r="D3" s="16" t="s">
        <v>2</v>
      </c>
      <c r="F3" s="9">
        <v>2</v>
      </c>
      <c r="H3" s="4" t="s">
        <v>1</v>
      </c>
      <c r="I3" s="4" t="s">
        <v>2</v>
      </c>
    </row>
    <row r="4" spans="1:9" x14ac:dyDescent="0.25">
      <c r="A4" s="58"/>
      <c r="B4" s="16" t="s">
        <v>0</v>
      </c>
      <c r="C4" s="17">
        <v>6.6644999999999996E-5</v>
      </c>
      <c r="D4" s="17">
        <v>1.4898E-4</v>
      </c>
      <c r="F4" s="9"/>
      <c r="G4" s="4" t="s">
        <v>0</v>
      </c>
      <c r="H4" s="2">
        <f>AVERAGE(C4,C15)</f>
        <v>9.0092499999999998E-5</v>
      </c>
      <c r="I4" s="7">
        <f>AVERAGE(D4,D15)</f>
        <v>1.3906999999999998E-4</v>
      </c>
    </row>
    <row r="5" spans="1:9" x14ac:dyDescent="0.25">
      <c r="A5" s="58"/>
      <c r="B5" s="16" t="s">
        <v>12</v>
      </c>
      <c r="C5" s="18">
        <f>C4*1000000</f>
        <v>66.644999999999996</v>
      </c>
      <c r="D5" s="18">
        <f>D4*1000000</f>
        <v>148.97999999999999</v>
      </c>
      <c r="F5" s="9"/>
      <c r="G5" s="4" t="s">
        <v>3</v>
      </c>
      <c r="H5" s="2">
        <f>H4*1000000</f>
        <v>90.092500000000001</v>
      </c>
      <c r="I5" s="7">
        <f>I4*1000000</f>
        <v>139.07</v>
      </c>
    </row>
    <row r="6" spans="1:9" ht="15" customHeight="1" x14ac:dyDescent="0.25">
      <c r="A6" s="59" t="s">
        <v>5</v>
      </c>
      <c r="B6" s="15"/>
      <c r="C6" s="16" t="s">
        <v>1</v>
      </c>
      <c r="D6" s="16" t="s">
        <v>2</v>
      </c>
      <c r="F6" s="9"/>
      <c r="G6" s="4" t="s">
        <v>10</v>
      </c>
      <c r="H6" s="2">
        <f>STDEVA(C5,C16)</f>
        <v>33.159772503743177</v>
      </c>
      <c r="I6" s="2">
        <f>STDEVA(D5,D16)</f>
        <v>14.014856403117367</v>
      </c>
    </row>
    <row r="7" spans="1:9" ht="30" x14ac:dyDescent="0.25">
      <c r="A7" s="59"/>
      <c r="B7" s="16" t="s">
        <v>6</v>
      </c>
      <c r="C7" s="17">
        <v>0.20952000000000001</v>
      </c>
      <c r="D7" s="17">
        <v>2.7767999999999998E-3</v>
      </c>
      <c r="F7" s="10" t="s">
        <v>5</v>
      </c>
      <c r="H7" s="4" t="s">
        <v>1</v>
      </c>
      <c r="I7" s="4" t="s">
        <v>2</v>
      </c>
    </row>
    <row r="8" spans="1:9" x14ac:dyDescent="0.25">
      <c r="A8" s="59"/>
      <c r="B8" s="16" t="s">
        <v>7</v>
      </c>
      <c r="C8" s="19">
        <v>0.20952000000000001</v>
      </c>
      <c r="D8" s="20">
        <v>2.7767999999999998E-3</v>
      </c>
      <c r="F8" s="10"/>
      <c r="G8" s="4" t="s">
        <v>6</v>
      </c>
      <c r="H8" s="3">
        <f>AVERAGE(C7,C18)</f>
        <v>0.10485435000000001</v>
      </c>
      <c r="I8" s="3">
        <f>AVERAGE(D7,D18)</f>
        <v>5.7603399999999999E-2</v>
      </c>
    </row>
    <row r="9" spans="1:9" x14ac:dyDescent="0.25">
      <c r="A9" s="60" t="s">
        <v>4</v>
      </c>
      <c r="B9" s="15"/>
      <c r="C9" s="16" t="s">
        <v>1</v>
      </c>
      <c r="D9" s="16" t="s">
        <v>2</v>
      </c>
      <c r="F9" s="10"/>
      <c r="G9" s="4" t="s">
        <v>7</v>
      </c>
      <c r="H9" s="5">
        <f>AVERAGE(C8,C19)</f>
        <v>0.10485435000000001</v>
      </c>
      <c r="I9" s="2">
        <f>AVERAGE(D8,D19)</f>
        <v>5.7603399999999999E-2</v>
      </c>
    </row>
    <row r="10" spans="1:9" x14ac:dyDescent="0.25">
      <c r="A10" s="60"/>
      <c r="B10" s="16" t="s">
        <v>0</v>
      </c>
      <c r="C10" s="17">
        <v>1.1296E-5</v>
      </c>
      <c r="D10" s="17">
        <v>2.8286999999999999E-5</v>
      </c>
      <c r="E10" s="8"/>
      <c r="F10" s="10"/>
      <c r="G10" s="4" t="s">
        <v>10</v>
      </c>
      <c r="H10" s="5">
        <f>STDEVA(C8,C19)</f>
        <v>0.14801958174459554</v>
      </c>
      <c r="I10" s="2">
        <f>STDEVA(D8,D19)</f>
        <v>7.7536521298804742E-2</v>
      </c>
    </row>
    <row r="11" spans="1:9" x14ac:dyDescent="0.25">
      <c r="A11" s="60"/>
      <c r="B11" s="16" t="s">
        <v>12</v>
      </c>
      <c r="C11" s="18">
        <f>C10*1000000</f>
        <v>11.295999999999999</v>
      </c>
      <c r="D11" s="18">
        <f>D10*1000000</f>
        <v>28.286999999999999</v>
      </c>
      <c r="F11" s="11" t="s">
        <v>4</v>
      </c>
      <c r="H11" s="4" t="s">
        <v>1</v>
      </c>
      <c r="I11" s="4" t="s">
        <v>2</v>
      </c>
    </row>
    <row r="12" spans="1:9" x14ac:dyDescent="0.25">
      <c r="A12" s="14"/>
      <c r="B12" s="14"/>
      <c r="C12" s="14"/>
      <c r="D12" s="14"/>
      <c r="F12" s="11"/>
      <c r="G12" s="4" t="s">
        <v>0</v>
      </c>
      <c r="H12" s="6">
        <f>AVERAGE(C10,C21)</f>
        <v>1.0738499999999999E-5</v>
      </c>
      <c r="I12" s="6">
        <f>AVERAGE(D10,D21)</f>
        <v>2.02265E-5</v>
      </c>
    </row>
    <row r="13" spans="1:9" ht="18.75" x14ac:dyDescent="0.3">
      <c r="A13" s="53" t="s">
        <v>27</v>
      </c>
      <c r="B13" s="53"/>
      <c r="C13" s="53"/>
      <c r="D13" s="53"/>
      <c r="F13" s="11"/>
      <c r="G13" s="4" t="s">
        <v>3</v>
      </c>
      <c r="H13" s="6">
        <f>H12*1000000</f>
        <v>10.738499999999998</v>
      </c>
      <c r="I13" s="6">
        <f>I12*1000000</f>
        <v>20.226500000000001</v>
      </c>
    </row>
    <row r="14" spans="1:9" x14ac:dyDescent="0.25">
      <c r="A14" s="54">
        <v>2</v>
      </c>
      <c r="C14" s="4" t="s">
        <v>1</v>
      </c>
      <c r="D14" s="4" t="s">
        <v>2</v>
      </c>
      <c r="G14" s="4" t="s">
        <v>10</v>
      </c>
      <c r="H14">
        <f>STDEVA(C11,C22)</f>
        <v>0.78842406102300067</v>
      </c>
      <c r="I14">
        <f>STDEVA(D11,D22)</f>
        <v>11.39926841950833</v>
      </c>
    </row>
    <row r="15" spans="1:9" x14ac:dyDescent="0.25">
      <c r="A15" s="54"/>
      <c r="B15" s="4" t="s">
        <v>0</v>
      </c>
      <c r="C15" s="3">
        <v>1.1354E-4</v>
      </c>
      <c r="D15" s="3">
        <v>1.2915999999999999E-4</v>
      </c>
    </row>
    <row r="16" spans="1:9" x14ac:dyDescent="0.25">
      <c r="A16" s="54"/>
      <c r="B16" s="4" t="s">
        <v>3</v>
      </c>
      <c r="C16" s="2">
        <f>C15*1000000</f>
        <v>113.54</v>
      </c>
      <c r="D16" s="2">
        <f>D15*1000000</f>
        <v>129.16</v>
      </c>
    </row>
    <row r="17" spans="1:6" x14ac:dyDescent="0.25">
      <c r="A17" s="55" t="s">
        <v>5</v>
      </c>
      <c r="C17" s="4" t="s">
        <v>1</v>
      </c>
      <c r="D17" s="4" t="s">
        <v>2</v>
      </c>
    </row>
    <row r="18" spans="1:6" x14ac:dyDescent="0.25">
      <c r="A18" s="55"/>
      <c r="B18" s="4" t="s">
        <v>6</v>
      </c>
      <c r="C18" s="3">
        <v>1.8870000000000001E-4</v>
      </c>
      <c r="D18" s="3">
        <v>0.11243</v>
      </c>
    </row>
    <row r="19" spans="1:6" x14ac:dyDescent="0.25">
      <c r="A19" s="55"/>
      <c r="B19" s="4" t="s">
        <v>7</v>
      </c>
      <c r="C19" s="12">
        <v>1.8870000000000001E-4</v>
      </c>
      <c r="D19" s="2">
        <v>0.11243</v>
      </c>
    </row>
    <row r="20" spans="1:6" x14ac:dyDescent="0.25">
      <c r="A20" s="52" t="s">
        <v>4</v>
      </c>
      <c r="C20" s="4" t="s">
        <v>1</v>
      </c>
      <c r="D20" s="4" t="s">
        <v>2</v>
      </c>
    </row>
    <row r="21" spans="1:6" x14ac:dyDescent="0.25">
      <c r="A21" s="52"/>
      <c r="B21" s="4" t="s">
        <v>0</v>
      </c>
      <c r="C21" s="3">
        <v>1.0181E-5</v>
      </c>
      <c r="D21" s="3">
        <v>1.2166E-5</v>
      </c>
    </row>
    <row r="22" spans="1:6" x14ac:dyDescent="0.25">
      <c r="A22" s="52"/>
      <c r="B22" s="4" t="s">
        <v>3</v>
      </c>
      <c r="C22" s="2">
        <f>C21*1000000</f>
        <v>10.180999999999999</v>
      </c>
      <c r="D22" s="2">
        <f>D21*1000000</f>
        <v>12.166</v>
      </c>
    </row>
    <row r="24" spans="1:6" x14ac:dyDescent="0.25">
      <c r="F24" s="2"/>
    </row>
    <row r="25" spans="1:6" x14ac:dyDescent="0.25">
      <c r="B25" s="1"/>
    </row>
  </sheetData>
  <mergeCells count="10">
    <mergeCell ref="A1:H1"/>
    <mergeCell ref="A14:A16"/>
    <mergeCell ref="A17:A19"/>
    <mergeCell ref="A20:A22"/>
    <mergeCell ref="A2:D2"/>
    <mergeCell ref="F2:I2"/>
    <mergeCell ref="A3:A5"/>
    <mergeCell ref="A6:A8"/>
    <mergeCell ref="A9:A11"/>
    <mergeCell ref="A13:D1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435C8-5B40-42D5-A1C9-343C77FC70A8}">
  <dimension ref="A1:AC25"/>
  <sheetViews>
    <sheetView topLeftCell="D1" zoomScale="110" zoomScaleNormal="110" workbookViewId="0">
      <selection activeCell="J2" sqref="J2:AC2"/>
    </sheetView>
  </sheetViews>
  <sheetFormatPr defaultRowHeight="15" x14ac:dyDescent="0.25"/>
  <cols>
    <col min="1" max="1" width="11.7109375" customWidth="1"/>
    <col min="2" max="2" width="13.28515625" customWidth="1"/>
    <col min="3" max="3" width="15.85546875" customWidth="1"/>
    <col min="4" max="4" width="22.42578125" customWidth="1"/>
    <col min="5" max="5" width="10.28515625" customWidth="1"/>
    <col min="6" max="6" width="12.42578125" customWidth="1"/>
    <col min="8" max="9" width="21.7109375" customWidth="1"/>
  </cols>
  <sheetData>
    <row r="1" spans="1:29" ht="55.5" customHeight="1" x14ac:dyDescent="0.55000000000000004">
      <c r="A1" s="13" t="s">
        <v>11</v>
      </c>
      <c r="I1" t="s">
        <v>15</v>
      </c>
    </row>
    <row r="2" spans="1:29" ht="18.75" x14ac:dyDescent="0.3">
      <c r="A2" s="53" t="s">
        <v>8</v>
      </c>
      <c r="B2" s="53"/>
      <c r="C2" s="53"/>
      <c r="D2" s="53"/>
      <c r="F2" s="53" t="s">
        <v>28</v>
      </c>
      <c r="G2" s="53"/>
      <c r="H2" s="53"/>
      <c r="I2" s="53"/>
      <c r="J2" s="50" t="s">
        <v>26</v>
      </c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</row>
    <row r="3" spans="1:29" x14ac:dyDescent="0.25">
      <c r="A3" s="54">
        <v>2</v>
      </c>
      <c r="C3" s="4" t="s">
        <v>1</v>
      </c>
      <c r="D3" s="4" t="s">
        <v>2</v>
      </c>
      <c r="F3" s="9">
        <v>2</v>
      </c>
      <c r="H3" s="4" t="s">
        <v>1</v>
      </c>
      <c r="I3" s="4" t="s">
        <v>2</v>
      </c>
    </row>
    <row r="4" spans="1:29" x14ac:dyDescent="0.25">
      <c r="A4" s="54"/>
      <c r="B4" s="4" t="s">
        <v>0</v>
      </c>
      <c r="C4" s="3">
        <v>7.2348999999999995E-5</v>
      </c>
      <c r="D4" s="3">
        <v>1.1946999999999999E-3</v>
      </c>
      <c r="F4" s="9"/>
      <c r="G4" s="4" t="s">
        <v>0</v>
      </c>
      <c r="H4" s="2">
        <f>AVERAGE(C4,C15)</f>
        <v>1.2125950000000001E-4</v>
      </c>
      <c r="I4" s="7">
        <f>AVERAGE(D4,D15)</f>
        <v>6.7558499999999992E-4</v>
      </c>
    </row>
    <row r="5" spans="1:29" x14ac:dyDescent="0.25">
      <c r="A5" s="54"/>
      <c r="B5" s="4" t="s">
        <v>3</v>
      </c>
      <c r="C5" s="2">
        <f>C4*1000000</f>
        <v>72.34899999999999</v>
      </c>
      <c r="D5" s="7">
        <f>D4*1000000</f>
        <v>1194.6999999999998</v>
      </c>
      <c r="F5" s="9"/>
      <c r="G5" s="26" t="s">
        <v>3</v>
      </c>
      <c r="H5" s="29">
        <f>H4*1000000</f>
        <v>121.2595</v>
      </c>
      <c r="I5" s="30">
        <f>I4*1000000</f>
        <v>675.58499999999992</v>
      </c>
    </row>
    <row r="6" spans="1:29" ht="15" customHeight="1" thickBot="1" x14ac:dyDescent="0.3">
      <c r="A6" s="55" t="s">
        <v>5</v>
      </c>
      <c r="C6" s="4" t="s">
        <v>1</v>
      </c>
      <c r="D6" s="4" t="s">
        <v>2</v>
      </c>
      <c r="F6" s="9"/>
      <c r="G6" s="25" t="s">
        <v>10</v>
      </c>
      <c r="H6" s="22">
        <f>STDEVA(C5,C16)</f>
        <v>69.169892442449282</v>
      </c>
      <c r="I6" s="24">
        <f>STDEVA(D5,D16)</f>
        <v>734.13947343130906</v>
      </c>
    </row>
    <row r="7" spans="1:29" ht="30" x14ac:dyDescent="0.25">
      <c r="A7" s="55"/>
      <c r="B7" s="4" t="s">
        <v>6</v>
      </c>
      <c r="C7" s="3">
        <v>0.18171999999999999</v>
      </c>
      <c r="D7" s="3">
        <v>0.22778999999999999</v>
      </c>
      <c r="F7" s="10" t="s">
        <v>5</v>
      </c>
      <c r="H7" s="4" t="s">
        <v>1</v>
      </c>
      <c r="I7" s="4" t="s">
        <v>2</v>
      </c>
    </row>
    <row r="8" spans="1:29" x14ac:dyDescent="0.25">
      <c r="A8" s="55"/>
      <c r="B8" s="4" t="s">
        <v>7</v>
      </c>
      <c r="C8" s="7">
        <v>0.18171999999999999</v>
      </c>
      <c r="D8" s="2">
        <v>0.22778999999999999</v>
      </c>
      <c r="F8" s="10"/>
      <c r="G8" s="4" t="s">
        <v>6</v>
      </c>
      <c r="H8" s="3">
        <f>AVERAGE(C7,C18)</f>
        <v>9.2586500000000002E-2</v>
      </c>
      <c r="I8" s="3">
        <f>AVERAGE(D7,D18)</f>
        <v>0.29285499999999998</v>
      </c>
    </row>
    <row r="9" spans="1:29" x14ac:dyDescent="0.25">
      <c r="A9" s="52" t="s">
        <v>4</v>
      </c>
      <c r="C9" s="4" t="s">
        <v>1</v>
      </c>
      <c r="D9" s="4" t="s">
        <v>2</v>
      </c>
      <c r="F9" s="10"/>
      <c r="G9" s="26" t="s">
        <v>7</v>
      </c>
      <c r="H9" s="28">
        <f>AVERAGE(C8,C19)</f>
        <v>9.2586500000000002E-2</v>
      </c>
      <c r="I9" s="29">
        <f>AVERAGE(D8,D19)</f>
        <v>0.29285499999999998</v>
      </c>
    </row>
    <row r="10" spans="1:29" ht="15.75" thickBot="1" x14ac:dyDescent="0.3">
      <c r="A10" s="52"/>
      <c r="B10" s="4" t="s">
        <v>0</v>
      </c>
      <c r="C10" s="3"/>
      <c r="D10" s="3"/>
      <c r="E10" s="8"/>
      <c r="F10" s="10"/>
      <c r="G10" s="25" t="s">
        <v>10</v>
      </c>
      <c r="H10" s="21">
        <f>STDEVA(C8,C19)</f>
        <v>0.12605380456178225</v>
      </c>
      <c r="I10" s="22">
        <f>STDEVA(D8,D19)</f>
        <v>9.2015805435805606E-2</v>
      </c>
    </row>
    <row r="11" spans="1:29" x14ac:dyDescent="0.25">
      <c r="A11" s="52"/>
      <c r="B11" s="4" t="s">
        <v>3</v>
      </c>
      <c r="C11" s="6">
        <f>C10*1000000</f>
        <v>0</v>
      </c>
      <c r="D11" s="6">
        <f>D10*1000000</f>
        <v>0</v>
      </c>
      <c r="F11" s="11" t="s">
        <v>4</v>
      </c>
      <c r="H11" s="4" t="s">
        <v>1</v>
      </c>
      <c r="I11" s="4" t="s">
        <v>2</v>
      </c>
    </row>
    <row r="12" spans="1:29" x14ac:dyDescent="0.25">
      <c r="A12" s="14"/>
      <c r="B12" s="14"/>
      <c r="C12" s="14"/>
      <c r="D12" s="14"/>
      <c r="F12" s="11"/>
      <c r="G12" s="4" t="s">
        <v>0</v>
      </c>
      <c r="H12" s="6">
        <f>AVERAGE(C10,C21)</f>
        <v>6.3789E-6</v>
      </c>
      <c r="I12" s="6">
        <f>AVERAGE(D10,D21)</f>
        <v>7.6056999999999999E-6</v>
      </c>
    </row>
    <row r="13" spans="1:29" ht="18.75" x14ac:dyDescent="0.3">
      <c r="A13" s="53" t="s">
        <v>9</v>
      </c>
      <c r="B13" s="53"/>
      <c r="C13" s="53"/>
      <c r="D13" s="53"/>
      <c r="F13" s="11"/>
      <c r="G13" s="26" t="s">
        <v>3</v>
      </c>
      <c r="H13" s="27">
        <f>H12*1000000</f>
        <v>6.3788999999999998</v>
      </c>
      <c r="I13" s="27">
        <f>I12*1000000</f>
        <v>7.6056999999999997</v>
      </c>
    </row>
    <row r="14" spans="1:29" ht="15.75" thickBot="1" x14ac:dyDescent="0.3">
      <c r="A14" s="54">
        <v>2</v>
      </c>
      <c r="C14" s="4" t="s">
        <v>1</v>
      </c>
      <c r="D14" s="4" t="s">
        <v>2</v>
      </c>
      <c r="G14" s="25" t="s">
        <v>10</v>
      </c>
      <c r="H14" s="23">
        <f>STDEVA(C11,C22)</f>
        <v>4.5105634465108677</v>
      </c>
      <c r="I14" s="23">
        <f>STDEVA(D11,D22)</f>
        <v>5.378042045670524</v>
      </c>
    </row>
    <row r="15" spans="1:29" x14ac:dyDescent="0.25">
      <c r="A15" s="54"/>
      <c r="B15" s="4" t="s">
        <v>0</v>
      </c>
      <c r="C15" s="3">
        <v>1.7017000000000001E-4</v>
      </c>
      <c r="D15" s="3">
        <v>1.5647E-4</v>
      </c>
    </row>
    <row r="16" spans="1:29" x14ac:dyDescent="0.25">
      <c r="A16" s="54"/>
      <c r="B16" s="4" t="s">
        <v>3</v>
      </c>
      <c r="C16" s="2">
        <f>C15*1000000</f>
        <v>170.17000000000002</v>
      </c>
      <c r="D16" s="2">
        <f>D15*1000000</f>
        <v>156.47</v>
      </c>
    </row>
    <row r="17" spans="1:6" x14ac:dyDescent="0.25">
      <c r="A17" s="55" t="s">
        <v>5</v>
      </c>
      <c r="C17" s="4" t="s">
        <v>1</v>
      </c>
      <c r="D17" s="4" t="s">
        <v>2</v>
      </c>
    </row>
    <row r="18" spans="1:6" x14ac:dyDescent="0.25">
      <c r="A18" s="55"/>
      <c r="B18" s="4" t="s">
        <v>6</v>
      </c>
      <c r="C18" s="3">
        <v>3.4529999999999999E-3</v>
      </c>
      <c r="D18" s="3">
        <v>0.35792000000000002</v>
      </c>
    </row>
    <row r="19" spans="1:6" x14ac:dyDescent="0.25">
      <c r="A19" s="55"/>
      <c r="B19" s="4" t="s">
        <v>7</v>
      </c>
      <c r="C19" s="12">
        <v>3.4529999999999999E-3</v>
      </c>
      <c r="D19" s="2">
        <v>0.35792000000000002</v>
      </c>
    </row>
    <row r="20" spans="1:6" x14ac:dyDescent="0.25">
      <c r="A20" s="52" t="s">
        <v>4</v>
      </c>
      <c r="C20" s="4" t="s">
        <v>1</v>
      </c>
      <c r="D20" s="4" t="s">
        <v>2</v>
      </c>
    </row>
    <row r="21" spans="1:6" x14ac:dyDescent="0.25">
      <c r="A21" s="52"/>
      <c r="B21" s="4" t="s">
        <v>0</v>
      </c>
      <c r="C21" s="3">
        <v>6.3789E-6</v>
      </c>
      <c r="D21" s="3">
        <v>7.6056999999999999E-6</v>
      </c>
    </row>
    <row r="22" spans="1:6" x14ac:dyDescent="0.25">
      <c r="A22" s="52"/>
      <c r="B22" s="4" t="s">
        <v>3</v>
      </c>
      <c r="C22" s="2">
        <f>C21*1000000</f>
        <v>6.3788999999999998</v>
      </c>
      <c r="D22" s="2">
        <f>D21*1000000</f>
        <v>7.6056999999999997</v>
      </c>
    </row>
    <row r="24" spans="1:6" x14ac:dyDescent="0.25">
      <c r="F24" s="2"/>
    </row>
    <row r="25" spans="1:6" x14ac:dyDescent="0.25">
      <c r="B25" s="1"/>
    </row>
  </sheetData>
  <mergeCells count="10">
    <mergeCell ref="J2:AC2"/>
    <mergeCell ref="A20:A22"/>
    <mergeCell ref="A13:D13"/>
    <mergeCell ref="F2:I2"/>
    <mergeCell ref="A3:A5"/>
    <mergeCell ref="A6:A8"/>
    <mergeCell ref="A9:A11"/>
    <mergeCell ref="A2:D2"/>
    <mergeCell ref="A14:A16"/>
    <mergeCell ref="A17:A19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8772B-296D-48F9-8CEC-461EE7841619}">
  <dimension ref="A1:I25"/>
  <sheetViews>
    <sheetView topLeftCell="E1" zoomScale="120" zoomScaleNormal="120" workbookViewId="0">
      <selection activeCell="H9" sqref="H9"/>
    </sheetView>
  </sheetViews>
  <sheetFormatPr defaultRowHeight="15" x14ac:dyDescent="0.25"/>
  <cols>
    <col min="1" max="1" width="11.7109375" customWidth="1"/>
    <col min="2" max="2" width="13.28515625" customWidth="1"/>
    <col min="3" max="3" width="15.85546875" customWidth="1"/>
    <col min="4" max="4" width="22.42578125" customWidth="1"/>
    <col min="5" max="5" width="10.28515625" customWidth="1"/>
    <col min="6" max="6" width="12.42578125" customWidth="1"/>
    <col min="8" max="9" width="21.7109375" customWidth="1"/>
  </cols>
  <sheetData>
    <row r="1" spans="1:9" ht="55.5" customHeight="1" x14ac:dyDescent="0.55000000000000004">
      <c r="A1" s="56" t="s">
        <v>17</v>
      </c>
      <c r="B1" s="56"/>
      <c r="C1" s="56"/>
      <c r="D1" s="56"/>
      <c r="E1" s="56"/>
      <c r="F1" s="56"/>
      <c r="G1" s="56"/>
      <c r="H1" s="56"/>
      <c r="I1" t="s">
        <v>15</v>
      </c>
    </row>
    <row r="2" spans="1:9" ht="18.75" x14ac:dyDescent="0.3">
      <c r="A2" s="57" t="s">
        <v>13</v>
      </c>
      <c r="B2" s="57"/>
      <c r="C2" s="57"/>
      <c r="D2" s="57"/>
      <c r="F2" s="53" t="s">
        <v>29</v>
      </c>
      <c r="G2" s="53"/>
      <c r="H2" s="53"/>
      <c r="I2" s="53"/>
    </row>
    <row r="3" spans="1:9" x14ac:dyDescent="0.25">
      <c r="A3" s="58">
        <v>2</v>
      </c>
      <c r="B3" s="15"/>
      <c r="C3" s="16" t="s">
        <v>1</v>
      </c>
      <c r="D3" s="16" t="s">
        <v>2</v>
      </c>
      <c r="F3" s="9">
        <v>2</v>
      </c>
      <c r="H3" s="4" t="s">
        <v>1</v>
      </c>
      <c r="I3" s="4" t="s">
        <v>2</v>
      </c>
    </row>
    <row r="4" spans="1:9" x14ac:dyDescent="0.25">
      <c r="A4" s="58"/>
      <c r="B4" s="16" t="s">
        <v>0</v>
      </c>
      <c r="C4" s="17">
        <v>1.6276999999999999E-4</v>
      </c>
      <c r="D4" s="17">
        <v>8.9777000000000005E-5</v>
      </c>
      <c r="F4" s="9"/>
      <c r="G4" s="4" t="s">
        <v>0</v>
      </c>
      <c r="H4" s="2">
        <f>AVERAGE(C4,C15)</f>
        <v>1.8742999999999999E-4</v>
      </c>
      <c r="I4" s="7">
        <f>AVERAGE(D4,D15)</f>
        <v>1.218235E-4</v>
      </c>
    </row>
    <row r="5" spans="1:9" x14ac:dyDescent="0.25">
      <c r="A5" s="58"/>
      <c r="B5" s="16" t="s">
        <v>12</v>
      </c>
      <c r="C5" s="18">
        <f>C4*1000000</f>
        <v>162.76999999999998</v>
      </c>
      <c r="D5" s="18">
        <f>D4*1000000</f>
        <v>89.777000000000001</v>
      </c>
      <c r="F5" s="9"/>
      <c r="G5" s="4" t="s">
        <v>3</v>
      </c>
      <c r="H5" s="2">
        <f>H4*1000000</f>
        <v>187.42999999999998</v>
      </c>
      <c r="I5" s="7">
        <f>I4*1000000</f>
        <v>121.8235</v>
      </c>
    </row>
    <row r="6" spans="1:9" ht="15" customHeight="1" x14ac:dyDescent="0.25">
      <c r="A6" s="59" t="s">
        <v>5</v>
      </c>
      <c r="B6" s="15"/>
      <c r="C6" s="16" t="s">
        <v>1</v>
      </c>
      <c r="D6" s="16" t="s">
        <v>2</v>
      </c>
      <c r="F6" s="9"/>
      <c r="G6" s="4" t="s">
        <v>10</v>
      </c>
      <c r="H6" s="2">
        <f>STDEVA(C5,C16)</f>
        <v>34.874506448120449</v>
      </c>
      <c r="I6" s="2">
        <f>STDEVA(D5,D16)</f>
        <v>45.320594926589337</v>
      </c>
    </row>
    <row r="7" spans="1:9" ht="30" x14ac:dyDescent="0.25">
      <c r="A7" s="59"/>
      <c r="B7" s="16" t="s">
        <v>6</v>
      </c>
      <c r="C7" s="17">
        <v>0.59860999999999998</v>
      </c>
      <c r="D7" s="17">
        <v>1.7907999999999999</v>
      </c>
      <c r="F7" s="10" t="s">
        <v>5</v>
      </c>
      <c r="H7" s="4" t="s">
        <v>1</v>
      </c>
      <c r="I7" s="4" t="s">
        <v>2</v>
      </c>
    </row>
    <row r="8" spans="1:9" x14ac:dyDescent="0.25">
      <c r="A8" s="59"/>
      <c r="B8" s="16" t="s">
        <v>7</v>
      </c>
      <c r="C8" s="18">
        <v>0.59860999999999998</v>
      </c>
      <c r="D8" s="20">
        <v>1.7907999999999999</v>
      </c>
      <c r="F8" s="10"/>
      <c r="G8" s="4" t="s">
        <v>6</v>
      </c>
      <c r="H8" s="3">
        <f>AVERAGE(C7,C18)</f>
        <v>0.29970956999999998</v>
      </c>
      <c r="I8" s="3">
        <f>AVERAGE(D7,D18)</f>
        <v>0.89578910499999997</v>
      </c>
    </row>
    <row r="9" spans="1:9" x14ac:dyDescent="0.25">
      <c r="A9" s="60" t="s">
        <v>4</v>
      </c>
      <c r="B9" s="15"/>
      <c r="C9" s="16" t="s">
        <v>1</v>
      </c>
      <c r="D9" s="16" t="s">
        <v>2</v>
      </c>
      <c r="F9" s="10"/>
      <c r="G9" s="4" t="s">
        <v>7</v>
      </c>
      <c r="H9" s="5">
        <f>AVERAGE(C8,C19)</f>
        <v>0.29970956999999998</v>
      </c>
      <c r="I9" s="2">
        <f>AVERAGE(D8,D19)</f>
        <v>0.89578910499999997</v>
      </c>
    </row>
    <row r="10" spans="1:9" x14ac:dyDescent="0.25">
      <c r="A10" s="60"/>
      <c r="B10" s="16" t="s">
        <v>0</v>
      </c>
      <c r="C10" s="17">
        <v>2.2566999999999999E-5</v>
      </c>
      <c r="D10" s="17">
        <v>6.5195E-6</v>
      </c>
      <c r="E10" s="8"/>
      <c r="F10" s="10"/>
      <c r="G10" s="4" t="s">
        <v>10</v>
      </c>
      <c r="H10" s="5">
        <f>STDEVA(C8,C19)</f>
        <v>0.42270904190514996</v>
      </c>
      <c r="I10" s="2">
        <f>STDEVA(D8,D19)</f>
        <v>1.2657365461806822</v>
      </c>
    </row>
    <row r="11" spans="1:9" x14ac:dyDescent="0.25">
      <c r="A11" s="60"/>
      <c r="B11" s="16" t="s">
        <v>12</v>
      </c>
      <c r="C11" s="18">
        <f>C10*1000000</f>
        <v>22.567</v>
      </c>
      <c r="D11" s="18">
        <f>D10*1000000</f>
        <v>6.5194999999999999</v>
      </c>
      <c r="F11" s="11" t="s">
        <v>4</v>
      </c>
      <c r="H11" s="4" t="s">
        <v>1</v>
      </c>
      <c r="I11" s="4" t="s">
        <v>2</v>
      </c>
    </row>
    <row r="12" spans="1:9" x14ac:dyDescent="0.25">
      <c r="A12" s="14"/>
      <c r="B12" s="14"/>
      <c r="C12" s="14"/>
      <c r="D12" s="14"/>
      <c r="F12" s="11"/>
      <c r="G12" s="4" t="s">
        <v>0</v>
      </c>
      <c r="H12" s="6">
        <f>AVERAGE(C10,C21)</f>
        <v>4.1128999999999999E-5</v>
      </c>
      <c r="I12" s="6">
        <f>AVERAGE(D10,D21)</f>
        <v>5.1345499999999998E-6</v>
      </c>
    </row>
    <row r="13" spans="1:9" ht="18.75" x14ac:dyDescent="0.3">
      <c r="A13" s="53" t="s">
        <v>14</v>
      </c>
      <c r="B13" s="53"/>
      <c r="C13" s="53"/>
      <c r="D13" s="53"/>
      <c r="F13" s="11"/>
      <c r="G13" s="4" t="s">
        <v>3</v>
      </c>
      <c r="H13" s="6">
        <f>H12*1000000</f>
        <v>41.128999999999998</v>
      </c>
      <c r="I13" s="6">
        <f>I12*1000000</f>
        <v>5.1345499999999999</v>
      </c>
    </row>
    <row r="14" spans="1:9" x14ac:dyDescent="0.25">
      <c r="A14" s="54">
        <v>2</v>
      </c>
      <c r="C14" s="4" t="s">
        <v>1</v>
      </c>
      <c r="D14" s="4" t="s">
        <v>2</v>
      </c>
      <c r="G14" s="4" t="s">
        <v>10</v>
      </c>
      <c r="H14">
        <f>STDEVA(C11,C22)</f>
        <v>26.250632144769387</v>
      </c>
      <c r="I14">
        <f>STDEVA(D11,D22)</f>
        <v>1.9586150732086161</v>
      </c>
    </row>
    <row r="15" spans="1:9" x14ac:dyDescent="0.25">
      <c r="A15" s="54"/>
      <c r="B15" s="4" t="s">
        <v>0</v>
      </c>
      <c r="C15" s="3">
        <v>2.1209000000000001E-4</v>
      </c>
      <c r="D15" s="3">
        <v>1.5386999999999999E-4</v>
      </c>
    </row>
    <row r="16" spans="1:9" x14ac:dyDescent="0.25">
      <c r="A16" s="54"/>
      <c r="B16" s="4" t="s">
        <v>3</v>
      </c>
      <c r="C16" s="2">
        <f>C15*1000000</f>
        <v>212.09</v>
      </c>
      <c r="D16" s="2">
        <f>D15*1000000</f>
        <v>153.86999999999998</v>
      </c>
    </row>
    <row r="17" spans="1:6" x14ac:dyDescent="0.25">
      <c r="A17" s="55" t="s">
        <v>5</v>
      </c>
      <c r="C17" s="4" t="s">
        <v>1</v>
      </c>
      <c r="D17" s="4" t="s">
        <v>2</v>
      </c>
    </row>
    <row r="18" spans="1:6" x14ac:dyDescent="0.25">
      <c r="A18" s="55"/>
      <c r="B18" s="4" t="s">
        <v>6</v>
      </c>
      <c r="C18" s="3">
        <v>8.0913999999999997E-4</v>
      </c>
      <c r="D18" s="3">
        <v>7.7820999999999999E-4</v>
      </c>
    </row>
    <row r="19" spans="1:6" x14ac:dyDescent="0.25">
      <c r="A19" s="55"/>
      <c r="B19" s="4" t="s">
        <v>7</v>
      </c>
      <c r="C19" s="12">
        <v>8.0913999999999997E-4</v>
      </c>
      <c r="D19" s="2">
        <v>7.7820999999999999E-4</v>
      </c>
    </row>
    <row r="20" spans="1:6" x14ac:dyDescent="0.25">
      <c r="A20" s="52" t="s">
        <v>4</v>
      </c>
      <c r="C20" s="4" t="s">
        <v>1</v>
      </c>
      <c r="D20" s="4" t="s">
        <v>2</v>
      </c>
    </row>
    <row r="21" spans="1:6" x14ac:dyDescent="0.25">
      <c r="A21" s="52"/>
      <c r="B21" s="4" t="s">
        <v>0</v>
      </c>
      <c r="C21" s="3">
        <v>5.9691000000000002E-5</v>
      </c>
      <c r="D21" s="3">
        <v>3.7496000000000001E-6</v>
      </c>
    </row>
    <row r="22" spans="1:6" x14ac:dyDescent="0.25">
      <c r="A22" s="52"/>
      <c r="B22" s="4" t="s">
        <v>3</v>
      </c>
      <c r="C22" s="2">
        <f>C21*1000000</f>
        <v>59.691000000000003</v>
      </c>
      <c r="D22" s="2">
        <f>D21*1000000</f>
        <v>3.7496</v>
      </c>
    </row>
    <row r="24" spans="1:6" x14ac:dyDescent="0.25">
      <c r="F24" s="2"/>
    </row>
    <row r="25" spans="1:6" x14ac:dyDescent="0.25">
      <c r="B25" s="1"/>
    </row>
  </sheetData>
  <mergeCells count="10">
    <mergeCell ref="A14:A16"/>
    <mergeCell ref="A17:A19"/>
    <mergeCell ref="A20:A22"/>
    <mergeCell ref="A1:H1"/>
    <mergeCell ref="A2:D2"/>
    <mergeCell ref="F2:I2"/>
    <mergeCell ref="A3:A5"/>
    <mergeCell ref="A6:A8"/>
    <mergeCell ref="A9:A11"/>
    <mergeCell ref="A13:D1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0A95-DC61-4FF6-A37A-E5D6C3A86CBC}">
  <dimension ref="A1:I23"/>
  <sheetViews>
    <sheetView zoomScale="85" zoomScaleNormal="85" workbookViewId="0">
      <selection activeCell="C11" sqref="C11"/>
    </sheetView>
  </sheetViews>
  <sheetFormatPr defaultRowHeight="15" x14ac:dyDescent="0.25"/>
  <cols>
    <col min="1" max="4" width="13.140625" customWidth="1"/>
    <col min="6" max="9" width="13.5703125" customWidth="1"/>
  </cols>
  <sheetData>
    <row r="1" spans="1:9" ht="19.5" thickBot="1" x14ac:dyDescent="0.3">
      <c r="A1" s="71" t="s">
        <v>18</v>
      </c>
      <c r="B1" s="72"/>
      <c r="C1" s="72"/>
      <c r="D1" s="73"/>
      <c r="F1" s="71" t="s">
        <v>20</v>
      </c>
      <c r="G1" s="72"/>
      <c r="H1" s="72"/>
      <c r="I1" s="73"/>
    </row>
    <row r="2" spans="1:9" x14ac:dyDescent="0.25">
      <c r="A2" s="65">
        <v>2</v>
      </c>
      <c r="B2" s="31" t="s">
        <v>21</v>
      </c>
      <c r="C2" s="31" t="s">
        <v>1</v>
      </c>
      <c r="D2" s="32" t="s">
        <v>2</v>
      </c>
      <c r="F2" s="65">
        <v>2</v>
      </c>
      <c r="G2" s="31" t="s">
        <v>21</v>
      </c>
      <c r="H2" s="31" t="s">
        <v>1</v>
      </c>
      <c r="I2" s="32" t="s">
        <v>2</v>
      </c>
    </row>
    <row r="3" spans="1:9" ht="15.75" thickBot="1" x14ac:dyDescent="0.3">
      <c r="A3" s="66"/>
      <c r="B3" s="33" t="s">
        <v>3</v>
      </c>
      <c r="C3" s="48">
        <f>'HeLa NCI'!$H$5</f>
        <v>121.2595</v>
      </c>
      <c r="D3" s="49">
        <f>'HeLa NCI'!$I$5</f>
        <v>675.58499999999992</v>
      </c>
      <c r="F3" s="66"/>
      <c r="G3" s="33" t="s">
        <v>3</v>
      </c>
      <c r="H3" s="34">
        <f>'Vero NCI'!$H$5</f>
        <v>90.092500000000001</v>
      </c>
      <c r="I3" s="35">
        <f>'Vero NCI'!$I$5</f>
        <v>139.07</v>
      </c>
    </row>
    <row r="4" spans="1:9" ht="30" customHeight="1" x14ac:dyDescent="0.25">
      <c r="A4" s="77" t="s">
        <v>5</v>
      </c>
      <c r="B4" s="4" t="s">
        <v>21</v>
      </c>
      <c r="C4" s="4" t="s">
        <v>1</v>
      </c>
      <c r="D4" s="47" t="s">
        <v>2</v>
      </c>
      <c r="F4" s="67" t="s">
        <v>5</v>
      </c>
      <c r="G4" s="31" t="s">
        <v>21</v>
      </c>
      <c r="H4" s="31" t="s">
        <v>1</v>
      </c>
      <c r="I4" s="32" t="s">
        <v>2</v>
      </c>
    </row>
    <row r="5" spans="1:9" ht="15" customHeight="1" thickBot="1" x14ac:dyDescent="0.3">
      <c r="A5" s="68"/>
      <c r="B5" s="33" t="s">
        <v>7</v>
      </c>
      <c r="C5" s="36">
        <f>'HeLa NCI'!$H$9</f>
        <v>9.2586500000000002E-2</v>
      </c>
      <c r="D5" s="37">
        <f>'HeLa NCI'!$I$9</f>
        <v>0.29285499999999998</v>
      </c>
      <c r="F5" s="68"/>
      <c r="G5" s="33" t="s">
        <v>7</v>
      </c>
      <c r="H5" s="36">
        <f>'Vero NCI'!$H$9</f>
        <v>0.10485435000000001</v>
      </c>
      <c r="I5" s="37">
        <f>'Vero NCI'!$I$9</f>
        <v>5.7603399999999999E-2</v>
      </c>
    </row>
    <row r="6" spans="1:9" x14ac:dyDescent="0.25">
      <c r="A6" s="69" t="s">
        <v>4</v>
      </c>
      <c r="B6" s="31" t="s">
        <v>21</v>
      </c>
      <c r="C6" s="31" t="s">
        <v>1</v>
      </c>
      <c r="D6" s="32" t="s">
        <v>2</v>
      </c>
      <c r="F6" s="69" t="s">
        <v>4</v>
      </c>
      <c r="G6" s="31" t="s">
        <v>21</v>
      </c>
      <c r="H6" s="31" t="s">
        <v>1</v>
      </c>
      <c r="I6" s="32" t="s">
        <v>2</v>
      </c>
    </row>
    <row r="7" spans="1:9" ht="15.75" thickBot="1" x14ac:dyDescent="0.3">
      <c r="A7" s="70"/>
      <c r="B7" s="33" t="s">
        <v>3</v>
      </c>
      <c r="C7" s="38">
        <f>'HeLa NCI'!$H$13</f>
        <v>6.3788999999999998</v>
      </c>
      <c r="D7" s="39">
        <f>'HeLa NCI'!$I$13</f>
        <v>7.6056999999999997</v>
      </c>
      <c r="F7" s="70"/>
      <c r="G7" s="33" t="s">
        <v>3</v>
      </c>
      <c r="H7" s="38">
        <f>'Vero NCI'!$H$13</f>
        <v>10.738499999999998</v>
      </c>
      <c r="I7" s="39">
        <f>'Vero NCI'!$I$13</f>
        <v>20.226500000000001</v>
      </c>
    </row>
    <row r="8" spans="1:9" ht="15.75" thickBot="1" x14ac:dyDescent="0.3"/>
    <row r="9" spans="1:9" ht="42.75" customHeight="1" thickBot="1" x14ac:dyDescent="0.3">
      <c r="A9" s="71" t="s">
        <v>19</v>
      </c>
      <c r="B9" s="72"/>
      <c r="C9" s="72"/>
      <c r="D9" s="73"/>
      <c r="F9" s="74" t="s">
        <v>23</v>
      </c>
      <c r="G9" s="75"/>
      <c r="H9" s="75"/>
      <c r="I9" s="76"/>
    </row>
    <row r="10" spans="1:9" ht="33" customHeight="1" thickBot="1" x14ac:dyDescent="0.3">
      <c r="A10" s="65">
        <v>2</v>
      </c>
      <c r="B10" s="31" t="s">
        <v>21</v>
      </c>
      <c r="C10" s="31" t="s">
        <v>1</v>
      </c>
      <c r="D10" s="32" t="s">
        <v>2</v>
      </c>
      <c r="F10" s="62" t="s">
        <v>24</v>
      </c>
      <c r="G10" s="63"/>
      <c r="H10" s="63"/>
      <c r="I10" s="64"/>
    </row>
    <row r="11" spans="1:9" ht="15.75" customHeight="1" thickBot="1" x14ac:dyDescent="0.3">
      <c r="A11" s="66"/>
      <c r="B11" s="33" t="s">
        <v>3</v>
      </c>
      <c r="C11" s="34">
        <f>'CaSki NCI'!$H$5</f>
        <v>187.42999999999998</v>
      </c>
      <c r="D11" s="35">
        <f>'CaSki NCI'!$I$5</f>
        <v>121.8235</v>
      </c>
      <c r="F11" s="45">
        <v>2</v>
      </c>
      <c r="G11" s="31" t="s">
        <v>21</v>
      </c>
      <c r="H11" s="31" t="s">
        <v>1</v>
      </c>
      <c r="I11" s="32" t="s">
        <v>2</v>
      </c>
    </row>
    <row r="12" spans="1:9" ht="15" customHeight="1" thickBot="1" x14ac:dyDescent="0.3">
      <c r="A12" s="67" t="s">
        <v>5</v>
      </c>
      <c r="B12" s="31" t="s">
        <v>21</v>
      </c>
      <c r="C12" s="31" t="s">
        <v>1</v>
      </c>
      <c r="D12" s="32" t="s">
        <v>2</v>
      </c>
      <c r="F12" s="46"/>
      <c r="G12" s="33" t="s">
        <v>22</v>
      </c>
      <c r="H12" s="34">
        <f>H3/C3</f>
        <v>0.74297271553981337</v>
      </c>
      <c r="I12" s="35">
        <f>I3/D3</f>
        <v>0.20585122523442648</v>
      </c>
    </row>
    <row r="13" spans="1:9" ht="15.75" customHeight="1" thickBot="1" x14ac:dyDescent="0.3">
      <c r="A13" s="68"/>
      <c r="B13" s="33" t="s">
        <v>7</v>
      </c>
      <c r="C13" s="36">
        <v>2.6831000000000001E-4</v>
      </c>
      <c r="D13" s="40">
        <v>3.2444E-4</v>
      </c>
      <c r="F13" s="43" t="s">
        <v>5</v>
      </c>
      <c r="G13" s="31" t="s">
        <v>21</v>
      </c>
      <c r="H13" s="31" t="s">
        <v>1</v>
      </c>
      <c r="I13" s="32" t="s">
        <v>2</v>
      </c>
    </row>
    <row r="14" spans="1:9" ht="15" customHeight="1" thickBot="1" x14ac:dyDescent="0.3">
      <c r="A14" s="69" t="s">
        <v>4</v>
      </c>
      <c r="B14" s="31" t="s">
        <v>21</v>
      </c>
      <c r="C14" s="31" t="s">
        <v>1</v>
      </c>
      <c r="D14" s="32" t="s">
        <v>2</v>
      </c>
      <c r="F14" s="44"/>
      <c r="G14" s="33" t="s">
        <v>22</v>
      </c>
      <c r="H14" s="36">
        <f>H5/C5</f>
        <v>1.1325014985986079</v>
      </c>
      <c r="I14" s="37">
        <f>I5/D5</f>
        <v>0.19669597582421336</v>
      </c>
    </row>
    <row r="15" spans="1:9" ht="15.75" customHeight="1" thickBot="1" x14ac:dyDescent="0.3">
      <c r="A15" s="70"/>
      <c r="B15" s="33" t="s">
        <v>3</v>
      </c>
      <c r="C15" s="38">
        <f>'CaSki NCI'!$H$13</f>
        <v>41.128999999999998</v>
      </c>
      <c r="D15" s="39">
        <f>'CaSki NCI'!$I$13</f>
        <v>5.1345499999999999</v>
      </c>
      <c r="F15" s="41" t="s">
        <v>4</v>
      </c>
      <c r="G15" s="31" t="s">
        <v>21</v>
      </c>
      <c r="H15" s="31" t="s">
        <v>1</v>
      </c>
      <c r="I15" s="32" t="s">
        <v>2</v>
      </c>
    </row>
    <row r="16" spans="1:9" ht="15.75" customHeight="1" thickBot="1" x14ac:dyDescent="0.3">
      <c r="F16" s="42"/>
      <c r="G16" s="33" t="s">
        <v>22</v>
      </c>
      <c r="H16" s="38">
        <f>H7/C7</f>
        <v>1.6834407186191975</v>
      </c>
      <c r="I16" s="39">
        <f>I7/D7</f>
        <v>2.6593870386683673</v>
      </c>
    </row>
    <row r="17" spans="6:9" ht="32.25" customHeight="1" thickBot="1" x14ac:dyDescent="0.3">
      <c r="F17" s="62" t="s">
        <v>25</v>
      </c>
      <c r="G17" s="63"/>
      <c r="H17" s="63"/>
      <c r="I17" s="64"/>
    </row>
    <row r="18" spans="6:9" ht="15" customHeight="1" x14ac:dyDescent="0.25">
      <c r="F18" s="45">
        <v>2</v>
      </c>
      <c r="G18" s="31" t="s">
        <v>21</v>
      </c>
      <c r="H18" s="31" t="s">
        <v>1</v>
      </c>
      <c r="I18" s="32" t="s">
        <v>2</v>
      </c>
    </row>
    <row r="19" spans="6:9" ht="15.75" customHeight="1" thickBot="1" x14ac:dyDescent="0.3">
      <c r="F19" s="46"/>
      <c r="G19" s="33" t="s">
        <v>22</v>
      </c>
      <c r="H19" s="34">
        <f>H3/C11</f>
        <v>0.4806727845062157</v>
      </c>
      <c r="I19" s="35">
        <f>I3/D11</f>
        <v>1.1415695658062688</v>
      </c>
    </row>
    <row r="20" spans="6:9" ht="15" customHeight="1" x14ac:dyDescent="0.25">
      <c r="F20" s="43" t="s">
        <v>5</v>
      </c>
      <c r="G20" s="31" t="s">
        <v>21</v>
      </c>
      <c r="H20" s="31" t="s">
        <v>1</v>
      </c>
      <c r="I20" s="32" t="s">
        <v>2</v>
      </c>
    </row>
    <row r="21" spans="6:9" ht="15.75" customHeight="1" thickBot="1" x14ac:dyDescent="0.3">
      <c r="F21" s="44"/>
      <c r="G21" s="33" t="s">
        <v>22</v>
      </c>
      <c r="H21" s="36">
        <f>H5/C13</f>
        <v>390.79553501546724</v>
      </c>
      <c r="I21" s="37">
        <f>I5/D13</f>
        <v>177.54715818024903</v>
      </c>
    </row>
    <row r="22" spans="6:9" ht="15" customHeight="1" x14ac:dyDescent="0.25">
      <c r="F22" s="41" t="s">
        <v>4</v>
      </c>
      <c r="G22" s="31" t="s">
        <v>21</v>
      </c>
      <c r="H22" s="31" t="s">
        <v>1</v>
      </c>
      <c r="I22" s="32" t="s">
        <v>2</v>
      </c>
    </row>
    <row r="23" spans="6:9" ht="15.75" customHeight="1" thickBot="1" x14ac:dyDescent="0.3">
      <c r="F23" s="42"/>
      <c r="G23" s="33" t="s">
        <v>22</v>
      </c>
      <c r="H23" s="38">
        <f>H7/C15</f>
        <v>0.26109314595540856</v>
      </c>
      <c r="I23" s="39">
        <f>I7/D15</f>
        <v>3.939293608982287</v>
      </c>
    </row>
  </sheetData>
  <mergeCells count="15">
    <mergeCell ref="F17:I17"/>
    <mergeCell ref="A10:A11"/>
    <mergeCell ref="A12:A13"/>
    <mergeCell ref="A14:A15"/>
    <mergeCell ref="F1:I1"/>
    <mergeCell ref="F2:F3"/>
    <mergeCell ref="F4:F5"/>
    <mergeCell ref="F6:F7"/>
    <mergeCell ref="F10:I10"/>
    <mergeCell ref="F9:I9"/>
    <mergeCell ref="A6:A7"/>
    <mergeCell ref="A4:A5"/>
    <mergeCell ref="A2:A3"/>
    <mergeCell ref="A1:D1"/>
    <mergeCell ref="A9:D9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Vero NCI</vt:lpstr>
      <vt:lpstr>HeLa NCI</vt:lpstr>
      <vt:lpstr>CaSki NCI</vt:lpstr>
      <vt:lpstr>Selectivity indices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Angela Bona</cp:lastModifiedBy>
  <dcterms:created xsi:type="dcterms:W3CDTF">2022-02-09T09:42:27Z</dcterms:created>
  <dcterms:modified xsi:type="dcterms:W3CDTF">2023-02-11T11:58:52Z</dcterms:modified>
</cp:coreProperties>
</file>