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C:\Users\NBOTHA1\Desktop\PhD Jupyter Notebooks\Literature Databases\"/>
    </mc:Choice>
  </mc:AlternateContent>
  <xr:revisionPtr revIDLastSave="0" documentId="13_ncr:1_{31523C8B-BA47-4FCB-BC0D-429BD4284730}" xr6:coauthVersionLast="47" xr6:coauthVersionMax="47" xr10:uidLastSave="{00000000-0000-0000-0000-000000000000}"/>
  <bookViews>
    <workbookView xWindow="14370" yWindow="0" windowWidth="14280" windowHeight="15495" tabRatio="500" firstSheet="1" activeTab="2" xr2:uid="{00000000-000D-0000-FFFF-FFFF00000000}"/>
  </bookViews>
  <sheets>
    <sheet name="Overview" sheetId="1" r:id="rId1"/>
    <sheet name="Paper Main Info" sheetId="2" r:id="rId2"/>
    <sheet name="Study Charac Mat" sheetId="3" r:id="rId3"/>
    <sheet name="Study Charac Com" sheetId="4" r:id="rId4"/>
    <sheet name="Study Charac Proc" sheetId="5" r:id="rId5"/>
    <sheet name="Study Charac Test" sheetId="6" r:id="rId6"/>
    <sheet name="Study Charac Test Sum" sheetId="7" r:id="rId7"/>
    <sheet name="Quality Assessment" sheetId="8" r:id="rId8"/>
    <sheet name="Quality Assessment Sum" sheetId="9" r:id="rId9"/>
  </sheets>
  <definedNames>
    <definedName name="_xlnm._FilterDatabase" localSheetId="0" hidden="1">Overview!$A$1:$Q$29</definedName>
    <definedName name="_xlnm._FilterDatabase" localSheetId="1" hidden="1">'Paper Main Info'!$A$1:$E$34</definedName>
    <definedName name="_xlnm._FilterDatabase" localSheetId="2">#REF!</definedName>
    <definedName name="_xlnm._FilterDatabase" localSheetId="4" hidden="1">'Study Charac Proc'!$A$1:$F$47</definedName>
    <definedName name="_xlnm._FilterDatabase" localSheetId="5" hidden="1">'Study Charac Test'!$A$1:$G$54</definedName>
    <definedName name="_FilterDatabase_0" localSheetId="2">#REF!</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D38" i="8" l="1"/>
  <c r="D7" i="9"/>
  <c r="D6" i="9"/>
  <c r="D5" i="9"/>
  <c r="D4" i="9"/>
  <c r="D3" i="9"/>
  <c r="D2" i="9"/>
  <c r="C7" i="9"/>
  <c r="C6" i="9"/>
  <c r="C5" i="9"/>
  <c r="C4" i="9"/>
  <c r="C3" i="9"/>
  <c r="C2" i="9"/>
  <c r="I42" i="8"/>
  <c r="I41" i="8"/>
  <c r="B7" i="9"/>
  <c r="B6" i="9"/>
  <c r="B5" i="9"/>
  <c r="B4" i="9"/>
  <c r="B3" i="9"/>
  <c r="B2" i="9"/>
  <c r="H42" i="8" l="1"/>
  <c r="H41" i="8"/>
  <c r="G35" i="8"/>
  <c r="G34" i="8"/>
  <c r="G33" i="8"/>
  <c r="G32" i="8"/>
  <c r="G31" i="8"/>
  <c r="G30" i="8"/>
  <c r="G29" i="8"/>
  <c r="G28" i="8"/>
  <c r="G27" i="8"/>
  <c r="G26" i="8"/>
  <c r="G25" i="8"/>
  <c r="G24" i="8"/>
  <c r="G23" i="8"/>
  <c r="G22" i="8"/>
  <c r="G21" i="8"/>
  <c r="G20" i="8"/>
  <c r="G19" i="8"/>
  <c r="G18" i="8"/>
  <c r="G17" i="8"/>
  <c r="G16" i="8"/>
  <c r="G15" i="8"/>
  <c r="G14" i="8"/>
  <c r="G13" i="8"/>
  <c r="G12" i="8"/>
  <c r="G11" i="8"/>
  <c r="G10" i="8"/>
  <c r="G9" i="8"/>
  <c r="G8" i="8"/>
  <c r="G7" i="8"/>
  <c r="G6" i="8"/>
  <c r="G5" i="8"/>
  <c r="G4" i="8"/>
  <c r="G3" i="8"/>
  <c r="G2" i="8"/>
  <c r="F30" i="5"/>
  <c r="F29" i="5"/>
  <c r="F28" i="5"/>
  <c r="F27" i="5"/>
  <c r="F26" i="5"/>
  <c r="F24" i="5"/>
  <c r="F23" i="5"/>
  <c r="F22" i="5"/>
  <c r="F21" i="5"/>
  <c r="F19" i="5"/>
  <c r="F18" i="5"/>
  <c r="F17" i="5"/>
  <c r="F16" i="5"/>
  <c r="G69" i="4"/>
  <c r="G68" i="4"/>
  <c r="G67" i="4"/>
  <c r="G66" i="4"/>
  <c r="G65" i="4"/>
  <c r="G64" i="4"/>
  <c r="G43" i="4"/>
  <c r="G42" i="4"/>
  <c r="G41" i="4"/>
  <c r="F3" i="9" l="1"/>
  <c r="F7" i="9"/>
  <c r="G2" i="9"/>
  <c r="G6" i="9"/>
  <c r="G4" i="9"/>
  <c r="F5" i="9"/>
  <c r="E3" i="9"/>
  <c r="E5" i="9"/>
  <c r="E7" i="9"/>
  <c r="G3" i="9"/>
  <c r="G5" i="9"/>
  <c r="E6" i="9"/>
  <c r="E2" i="9"/>
  <c r="F2" i="9"/>
  <c r="F4" i="9"/>
  <c r="F6" i="9"/>
  <c r="E4" i="9"/>
</calcChain>
</file>

<file path=xl/sharedStrings.xml><?xml version="1.0" encoding="utf-8"?>
<sst xmlns="http://schemas.openxmlformats.org/spreadsheetml/2006/main" count="1495" uniqueCount="419">
  <si>
    <t>Reference</t>
  </si>
  <si>
    <t>Paper Classification</t>
  </si>
  <si>
    <t>Paper Focus</t>
  </si>
  <si>
    <t>Material System</t>
  </si>
  <si>
    <t>Manufacturing System</t>
  </si>
  <si>
    <t>Mechanical Properties</t>
  </si>
  <si>
    <t>Main results</t>
  </si>
  <si>
    <t>DoE Used</t>
  </si>
  <si>
    <t>Polymer</t>
  </si>
  <si>
    <t>Clay</t>
  </si>
  <si>
    <t>Compatibiliser</t>
  </si>
  <si>
    <t>Other</t>
  </si>
  <si>
    <t>Compounding Method</t>
  </si>
  <si>
    <t>Processing Method</t>
  </si>
  <si>
    <t>Tensile</t>
  </si>
  <si>
    <t>Impact</t>
  </si>
  <si>
    <t>Flexural</t>
  </si>
  <si>
    <t>DMA/DMTA</t>
  </si>
  <si>
    <t>Processing Methods</t>
  </si>
  <si>
    <t>HDPE</t>
  </si>
  <si>
    <t>N</t>
  </si>
  <si>
    <t>Asgari et al. (2017)</t>
  </si>
  <si>
    <t>Blending Protocols</t>
  </si>
  <si>
    <t>Different blending protocols and effect of adding compatibiliser</t>
  </si>
  <si>
    <t>Cloisite Na+ (2 wt%, silane modified)</t>
  </si>
  <si>
    <t>PEMA (15 wt%)</t>
  </si>
  <si>
    <t>Silane functionalisation (1.4, 2.7, 3.6, 4.5, 9 and 15 mmol/g clay)) followed by internal mixing (temperature: 180 C, speed: 100 rpm, time: 15 min) considering:
1. Masterbatching (clay/compatibiliser)
2. Direct mixing</t>
  </si>
  <si>
    <t>Compression moulding (temperature: 200 C, Time: 20 min)</t>
  </si>
  <si>
    <t>ASTM D638
Type V
50 mm/min
(5 replicates)
(Table)</t>
  </si>
  <si>
    <t xml:space="preserve">Masterbatching provides higher Young’s modulus with a lower yield stress and no affect to strain at break.
General increase in Young’s modulus and yield stress and almost no change in strain at break when adding compatibiliser.
Statistical analysis indicated that the blending protocol has significance.
</t>
  </si>
  <si>
    <t>Different blending protocols and effect of clay loading</t>
  </si>
  <si>
    <t>Not mentioned</t>
  </si>
  <si>
    <t>Barbosa et al. (2012)</t>
  </si>
  <si>
    <t>Compounding Conditions</t>
  </si>
  <si>
    <t>Two different screw profiles for compounding and effect of adding clay and compatibiliser</t>
  </si>
  <si>
    <t>Bentonite (3 wt%)</t>
  </si>
  <si>
    <t>PE-g-MA (6 wt%)</t>
  </si>
  <si>
    <t>Twin screw extrusion by two methods: 
1. coupled with torque rheometer
2. considering two different screw profiles (ROS and 2KB90)</t>
  </si>
  <si>
    <t>Injection moulding (Barrel temperature: 200 C, mould temperature: 40 C, cooling time: 25 s)</t>
  </si>
  <si>
    <t>ASTM D638
50 mm/min
(Digitised and Table)</t>
  </si>
  <si>
    <t>Screw 2 provided an increase in Young’s modulus and tensile strength.</t>
  </si>
  <si>
    <t>Boran et al. (2017)</t>
  </si>
  <si>
    <t>Compounding Methods</t>
  </si>
  <si>
    <t>Different compounding methods and effect of masterbatch vs individual components and adding compatibiliser</t>
  </si>
  <si>
    <t>Nanomer I.44P (2 wt%) or Masterbatch (50 wt% clay diluted to 2 wt%)</t>
  </si>
  <si>
    <t>PE-g-MA (4 wt%)</t>
  </si>
  <si>
    <t>1. Single screw extruder (Temperature profile: 145-145-150-150-160-170 C, speed: 65rpm)
2. Twin screw extruder (Temperature profile: 145-145-150-150-160-170 C, speed: 60rpm)
3. Single screw extruder and extensional flow mixer (Temperature profile: 190-200- 200 C, speed: 60rpm)
4. Bowl mixer masterbatch method (Temperature: 180 C, speed: 60rpm, time: 10min) – diluted the mixture using 2 or 3</t>
  </si>
  <si>
    <t>Injection moulding (Barrel and mould temperature: 180 C, pressure: 17 MPa, holding and cooling time: 10 s)</t>
  </si>
  <si>
    <t>ASTM D638
(3 replicates)
(Table)</t>
  </si>
  <si>
    <t>Izod
ASTM D256
(3 replicates)
(Table)</t>
  </si>
  <si>
    <t>ASTM D790
(3 replicates)
(Table)</t>
  </si>
  <si>
    <t>Overall masterbatch compounding methods provided the best improvement to mechanical properties.
Mechanical properties are improved with the addition of compatibiliser.</t>
  </si>
  <si>
    <t>Brandenburg et al. (2014) and Silva et al. (2014)</t>
  </si>
  <si>
    <t>Different compounding methods and effect of clay type and a secondary filler</t>
  </si>
  <si>
    <t>Cloisite Na+ or Cloisite 30B (3 wt%)</t>
  </si>
  <si>
    <t>Carbon Nanotubes (1 wt%)</t>
  </si>
  <si>
    <t>1. Solution Intercalation (130 C followed by sonication for 30 min at 150 W and precipitation at 6 C for 8h)
2. Internal Mixer (temperature: 180 C, speed: 50 rpm, time: 10 min)</t>
  </si>
  <si>
    <t>Compression moulding (temperature: 180 C, pressure: 14.5 Mpa (5T), time: 5 min). Cooled in water.</t>
  </si>
  <si>
    <t>Nanoindentation – provided E from this as well
(Digitised)</t>
  </si>
  <si>
    <t>Solution intercalation provided highest improvement in Young’s modulus. In general melt intercalation provided the best improvement in nanohardness.
Adding carbon nanotube improved Young’s modulus. Cloisite 30B also provided best improvement.</t>
  </si>
  <si>
    <t>HDPE-g-MA (5 wt%)</t>
  </si>
  <si>
    <t>Blending Protocols and Compounding Conditions</t>
  </si>
  <si>
    <t>Chu et al. (2007)</t>
  </si>
  <si>
    <t>Different processing methods and effect of clay loading, polymer molecular weight and direction in which sample was cut</t>
  </si>
  <si>
    <t>HDPE at low, middle and high molecular weights</t>
  </si>
  <si>
    <t>Cloisite 20A (0, 2, 4, 8 wt%)</t>
  </si>
  <si>
    <t>Single screw extrusion (temperature profile: 130-160-160-190 C, speed: 20 rpm, L/D: 18)</t>
  </si>
  <si>
    <t>1. Compression moulding (temperature: 190 C, pressure: 0.5 MPa) 
2. Injection moulding (Barrel temperature: 190 C, mould temperature: 70 C, holding pressure: 0.5 MPa, speed: 200 rpm)
Clay at 8 wt% for all three polymer molecular weights.</t>
  </si>
  <si>
    <t>ASTM D638
With Extensometer
1.27 mm/min
(5 replicates)
(Digitised and Table)</t>
  </si>
  <si>
    <t xml:space="preserve">1 Hz
30 to 140 C (only for polymer type)
</t>
  </si>
  <si>
    <t>Injection moulding provided higher mechanical properties. Injection moulded samples cut from the transverse direction generally provided higher mechanical properties as opposed to samples cut from the flow direction.
High molecular weight HDPE provided the best mechanical properties. 
DMTA results only consider the difference in molecular weight, not the different processing methods.</t>
  </si>
  <si>
    <t>Processing Conditions</t>
  </si>
  <si>
    <t>Esteki et al. (2013)</t>
  </si>
  <si>
    <t>Compounding with or without water assistance and effect of clay type and adding compatibiliser</t>
  </si>
  <si>
    <t>Cloisite Na+ (0, 1.6 wt%) or Cloisite 15A (0, 0.1, 1.6, 3.1, 4.6 wt%)</t>
  </si>
  <si>
    <t>PE-g-MA (0, 4 wt%)</t>
  </si>
  <si>
    <t>Twin screw extrusion (temperature profile: 150-180-185-190-185-170 C, speed: 180 rpm, L/D: 40) assisted with or without water at a feeding rate of 340 g/h and a screw speed of 260 rpm.</t>
  </si>
  <si>
    <t>ASTM D638
50 mm/min
(Table)</t>
  </si>
  <si>
    <t>Izod 
ASTM D256
(Table)</t>
  </si>
  <si>
    <t>Mechanical properties are improved with water assisted extrusion.
Compatibiliser does improve mechanical properties as does Cloisite Na+.</t>
  </si>
  <si>
    <t>Eteläaho et al. (2009)</t>
  </si>
  <si>
    <t>Nanomer I.44P (0, 3, 6, 8 wt%) or Nanoblend MB 2201 (with clay content of 40 wt%)</t>
  </si>
  <si>
    <t>PP-g-MA (9 wt%)</t>
  </si>
  <si>
    <t>Twin screw extrusion (temperature profile: 170-170-170-170-170-170-180-180-180-195 C, speed: 200 rpm) considering:
1. Direct mixing
2. Masterbatching using commercial compound diluted to the desired clay concentration
3. Masterbatching using an in-house compound</t>
  </si>
  <si>
    <t>Injection moulding</t>
  </si>
  <si>
    <t>ISO 527
50 mm/min
(Table)</t>
  </si>
  <si>
    <t>Charpy (Notched and Unnotched)
ISO 179
(Table)</t>
  </si>
  <si>
    <t>Mechanical properties generally improved considering the masterbatch method with in-house better for lower clay loadings (&lt;= 3 wt%) and commercial for higher. 
Notched and unnotched impact tests were performed, however for PE based results only the notched impact strength was reported.</t>
  </si>
  <si>
    <t>Gao et al. (2012)</t>
  </si>
  <si>
    <t>Different injection moulding methods and effect of clay loading</t>
  </si>
  <si>
    <t>Attapulgite (0, 1, 3, 5 wt%)</t>
  </si>
  <si>
    <t>Twin screw extrusion (temperature profile: 130-155-165-170-170-145 C, speed: 110 rpm)</t>
  </si>
  <si>
    <t>Injection moulding (barrel temperature: 180 C, pressure: 88.26 MPa (900 kg/cm2)) considering:
1. Conventional injection moulding 
2. Dynamic packing injection moulding</t>
  </si>
  <si>
    <t>GB/T1040
50 mm/min
(5 replicates)
(Digitised)</t>
  </si>
  <si>
    <t>Dynamic packing injection moulding provides better mechanical properties.</t>
  </si>
  <si>
    <t>Gong et al. (2013)</t>
  </si>
  <si>
    <t>Different mixing conditions and effect of compatibiliser type and clay and compatibiliser loading</t>
  </si>
  <si>
    <t>Bentonite (0, 2, 6 wt%)</t>
  </si>
  <si>
    <t>3 different MAPE – E100, E265, M603 (MAPE/clay ratio: 0, 1, 3, 6, 9)</t>
  </si>
  <si>
    <t>Internal mixer (temperature: 130, 160 C, time: 4, 12 min, speed: 30, 60, 90 rpm)</t>
  </si>
  <si>
    <t>Pressed into sheets and plates</t>
  </si>
  <si>
    <t>ASTM D790
 (4 replicates)
(Digitised)</t>
  </si>
  <si>
    <t xml:space="preserve">Increase in rotation speed decreases mechanical properties. Lower temperature and higher time improves the properties. Ideal is 60 rpm, 160 C and 12 min.
Adding compatibiliser improves the properties with E265 providing the highest. </t>
  </si>
  <si>
    <t>Yes
(Digitised)</t>
  </si>
  <si>
    <t>Heinemann et al. (1999)</t>
  </si>
  <si>
    <t>Different compounding methods</t>
  </si>
  <si>
    <t>Bentonite or Fluoromica</t>
  </si>
  <si>
    <t>1. In situ polymerisation 
2. Internal mixer (temperature: 190 C, time: 5 min)</t>
  </si>
  <si>
    <t>Compression moulding (temperature: 170 C, pressure: 1 MPa, time: 15 min)</t>
  </si>
  <si>
    <t>Yes
(Table)</t>
  </si>
  <si>
    <t xml:space="preserve">In-situ polymerisation provided better Young’s modulus while internal mixing provided better stress and elongation at break. </t>
  </si>
  <si>
    <t>Y</t>
  </si>
  <si>
    <t>Höfler et al. (2018)</t>
  </si>
  <si>
    <t>Different compounding methods and effect of polymer type and clay loading</t>
  </si>
  <si>
    <t>LMDPE (VP305 or VX567) or HDPE</t>
  </si>
  <si>
    <t>Halloysite (0, 2, 5, 10 wt%)</t>
  </si>
  <si>
    <t>1. Dry blended with high speed mixer 
2. Twin screw extrusion (temperature profile: 140-200 C)</t>
  </si>
  <si>
    <t>Rotational moudling (temperature: 250 C, cooling from 180 C). Samples cut from side walls for testing.</t>
  </si>
  <si>
    <t>ASTM D638
(5 replicates)
(Digitised)</t>
  </si>
  <si>
    <t>Charpy
ASTM D6110
(5 replicates)
(Digitised)</t>
  </si>
  <si>
    <t>ASTM D790 
(5 replicates)
(Digitised)</t>
  </si>
  <si>
    <t xml:space="preserve">Extrusion provided better mechanical properties. HDPE provided best mechanical properties.
</t>
  </si>
  <si>
    <t>Huang et al. (2015)</t>
  </si>
  <si>
    <t>Different compounding conditions</t>
  </si>
  <si>
    <t>Nanomer I.44P (3 wt%)</t>
  </si>
  <si>
    <t>Novel vane mixer (temperature: 210 C, speed: 10, 20, 30, 40, 50 rpm, time: 1, 2, 4, 6, 8, 10 min)</t>
  </si>
  <si>
    <t>Compression moulding (temperature: 210 C, pressure: 15 MPa, time: 6 min)</t>
  </si>
  <si>
    <t>GB/T1040 
50 mm/min 
(5 replicates)
(Digitised)</t>
  </si>
  <si>
    <t xml:space="preserve">Increase in mechanical properties up to 40 rpm before they decrease. Similar observation for an increase in time up to 4 min. </t>
  </si>
  <si>
    <t>ASTM D638
(Digitised)</t>
  </si>
  <si>
    <t>Compression moulding</t>
  </si>
  <si>
    <t>Jo and Naguib (2006, 2007a, 2007b)</t>
  </si>
  <si>
    <t>Processing Conditions and Processing Methods</t>
  </si>
  <si>
    <t xml:space="preserve">Different foaming times during processing and effect of clay loading. </t>
  </si>
  <si>
    <t>Cloisite 20A (0, 0.5, 1, 2 wt%)</t>
  </si>
  <si>
    <t>PE-g-Man (15 wt%)</t>
  </si>
  <si>
    <t xml:space="preserve">Twin screw extrusion (temperature profile: 140-180 C, speed: 70 rpm, L/D: 10) </t>
  </si>
  <si>
    <t>Compression moulding (temperature: 160 C, pressure: 14.5 MPa, time: 15 min for 2006/2007a and 10 min for 2007b).
Apply CO2 to compression moulded samples (pressure: 8.3 Mpa) and immerse in glycerin bath for foaming (temperature: 130 C, time: 15, 30, 45, 60 s for 2006/2007a and 15, 20, 30, 35, 40 s for 2007b) after releasing the pressure and immediately quenched in cold water to prevent cell deterioration.</t>
  </si>
  <si>
    <t>Not mentioned, but assumed ASTM D638 as it was indicated in Jo and Naguib (2008)
50 mm/min
(5 replicates)
(Digitised)</t>
  </si>
  <si>
    <t xml:space="preserve">Improvement in mechanical properties with the addition of clay for both HDPE/clay and HDPE/clay foams. Volume expansion ratio increases with an increase in foaming time, but decreases with an increase in clay loading. </t>
  </si>
  <si>
    <t>Jo and Naguib (2008)</t>
  </si>
  <si>
    <t>Effect of sample cooling and strain rates</t>
  </si>
  <si>
    <t xml:space="preserve">Compression moulding (temperature: 160 C, pressure: 14.5 MPa, time: 10 min).
Apply CO2 to compression moulded samples (pressure: 8.3 Mpa). Considered three cooling rates: room temperature, quenched in cold water and cooled slowly on a hot pressing plate.
Compression samples were then immersed in glycerin bath for foaming (temperature: 130 C, time: 20, 30, 40, 50 s) after releasing the pressure and immediately quenched in cold water to prevent cell deterioration.
</t>
  </si>
  <si>
    <t>ASTM D638
1, 5 and 50 mm/min
(5 replicates)
(Digitised)</t>
  </si>
  <si>
    <t xml:space="preserve">Results presented were for a foaming time of 20s which resulted in the highest volume expansion ratios. Results are presented as a function of percentage crystallinity which indicated that hot plate cooled samples provided the highest crystallinity. Foaming degree increased with an increase in crystallinity. Mechanical properties generally increased with an increase in crystallinity and strain rate. </t>
  </si>
  <si>
    <t>Lapshin et al. (2008) and Swain and Isayev (2006, 2007)</t>
  </si>
  <si>
    <t>Different compounding conditions with and without ultrasound treatment and the effect of clay loading</t>
  </si>
  <si>
    <t>Cloisite 20A (0, 2.5, 5, 10 wt%)</t>
  </si>
  <si>
    <t>Single screw extrusion (temperature profile: 180-190-200-200 C, speed: 100 rpm) with ultrasound (frequency: 20 kHz, amplitude: 5, 7.5, 10 micom) at the die at varied flow rates (0.25, 0.5, 0.75 g/s) for different residence times (21, 10, 7 s)</t>
  </si>
  <si>
    <t>Injection moulding (Barrel temperature: 190 C, mould temperature: 25 C for 2008 and 40 C for 2006/2007, injection speed: 40 mm/s, pressure: 10 Mpa for 2008 and 13.8 Mpa for 2006/2007, holding and cooling time: 20 s)</t>
  </si>
  <si>
    <t>ASTM D638
50 mm/min
(5 replicates)
(Digitised and Table)</t>
  </si>
  <si>
    <t>Izod
(5 replicates)
(Digitised and Table)</t>
  </si>
  <si>
    <t>Improved mechanical properties with ultrasound treatment at lower residence time of 7s. Higher residence times causes property degradation. 
Increase in ultrasound amplitude generally improves mechanical properties, with 7.5 microm being optimal.</t>
  </si>
  <si>
    <t>Lei et al. (2007)</t>
  </si>
  <si>
    <t>Different blending protocols and effect of clay and compatibiliser loading and compatibiliser type</t>
  </si>
  <si>
    <t>rHDPE</t>
  </si>
  <si>
    <t>Cloisite 15A (0, 1, 3, 5, 7 wt%)</t>
  </si>
  <si>
    <t>MAPE or CAPS (0, 2.5, 5, 10 wt%)</t>
  </si>
  <si>
    <t>Internal mixer (temperature: 165 C, speed: 60 rpm) considering:
1. Masterbatching (MAPE/clay) at 20 min
2. Direct mixing at 15 min</t>
  </si>
  <si>
    <t>Compression moulding (temperature: 175 C, pressure: 87 MPa (30T), time: 5min)</t>
  </si>
  <si>
    <t>ASTM D638
(6 replicates)
(Table)</t>
  </si>
  <si>
    <t>Izod
ASTM 256
(5 replicates)
(Table)</t>
  </si>
  <si>
    <t>Masterbatching provides higher mechanical properties.
Compatibiliser improves mechanical properties, but decreases loss and storage modulus.</t>
  </si>
  <si>
    <t>Lew et al. (2005)</t>
  </si>
  <si>
    <t>Fluoromica (4 wt%)</t>
  </si>
  <si>
    <t>Single screw extrusion (L/D: 30) considering 12 different temperature gradient profiles. Refer to paper for details on the profiles.</t>
  </si>
  <si>
    <t>ASTM D5628
(Digitised)</t>
  </si>
  <si>
    <t>ASTM D590
(Digitised)</t>
  </si>
  <si>
    <t>Mechanical properties are improved at all temperature profiles with the best improvement found with HHLL (215-215-170-170-185-185-200-215)</t>
  </si>
  <si>
    <t>Li et al. (2007)</t>
  </si>
  <si>
    <t>Different ultrasound conditions and effect of adding clay and compatibiliser</t>
  </si>
  <si>
    <t>DK1 (0, 3, wt%)</t>
  </si>
  <si>
    <t>HDPE-g-MA (0, 9 wt%)</t>
  </si>
  <si>
    <t>Single screw extrusion with ultrasound (power: 0, 200 W) at the die</t>
  </si>
  <si>
    <t>Compression moulding (pressure: 12 MPa, time: 10 min)</t>
  </si>
  <si>
    <t>100mm/min
(5 replicates)
(Table)</t>
  </si>
  <si>
    <t>Izod
GB/T1843
(5 replicates)
(Table)</t>
  </si>
  <si>
    <t>Ultrasound treatment improves mechanical properties.
Compatibiliser improves mechanical properties.</t>
  </si>
  <si>
    <t>Cloisite 20A (5 wt%)</t>
  </si>
  <si>
    <t>Mainil et al. (2006)</t>
  </si>
  <si>
    <t>Different blending protocols and effect of compatibiliser type</t>
  </si>
  <si>
    <t>Cloisite 20A (0, 3 wt%)</t>
  </si>
  <si>
    <t>PE-g-MA or EVA12 or Kraton (8 wt%)</t>
  </si>
  <si>
    <t>Irganox antioxidant (0.3 wt%)</t>
  </si>
  <si>
    <t>Internal mixer (temperature: 185 C, speed: 20, 75 rpm, time: 7, 30 min) considering: 
1. Masterbatching (compatibiliser/antioxidant/clay)
2. Direct mixing</t>
  </si>
  <si>
    <t>Compression moulding (temperature: 145 C, 7.5 MPa, time: 7 min).</t>
  </si>
  <si>
    <t>ASTM D638
Type V
50 mm/min
(3 replicates)
(Table)</t>
  </si>
  <si>
    <t>Masterbatching provides higher mechanical properties.
Compatibiliser improves mechanical properties, with EVA12 providing best results.</t>
  </si>
  <si>
    <t>Merinska et al. (2012)</t>
  </si>
  <si>
    <t>Different compounding methods and effect of clay type and adding compatibiliser</t>
  </si>
  <si>
    <t>PE (type not specified)</t>
  </si>
  <si>
    <t>Cloisite 25A, 30B, 93A or Nanofil 5 (5 wt%)</t>
  </si>
  <si>
    <t>1. KO Buss Kneader (temperature profile: 180 C, L/D: 18) 
2. APV MP19-25 TC Twin screw extrusion (L/D: 18, temperature profile: 180 C)</t>
  </si>
  <si>
    <t>30 C
(Digitised and Table)</t>
  </si>
  <si>
    <t>Twin screw extrusion provided best mechanical properties. 
Cloisite 93A provided best mechanical properties.</t>
  </si>
  <si>
    <t>Minkova and Filippi (2011)</t>
  </si>
  <si>
    <t>Different compounding methods and effect of clay loading</t>
  </si>
  <si>
    <t>HDPE grafted with MA</t>
  </si>
  <si>
    <t>Cloisite 20A (0, 6.2, 10, 15, 25 wt%)</t>
  </si>
  <si>
    <t>1. Solution blending to create a fine powder
2. Internal mixer (temperature: 150 C, speed: 30 rpm, time: 10min)
3. Quiescent Annealing where the powder from the solution blending process was compressed to prepare tablets before placing them in a mould to heat at different times and then quenched in ice-water</t>
  </si>
  <si>
    <t>Compression moulding (temperature: 190 C)</t>
  </si>
  <si>
    <t>Micro-hardness
(Table)</t>
  </si>
  <si>
    <t>Internal mixer provides the best mechanical properties.</t>
  </si>
  <si>
    <t>Mistretta et al. (2018)</t>
  </si>
  <si>
    <t>Different processing methods and effect of adding clay</t>
  </si>
  <si>
    <t>Twin screw extrusion (temperature profile: 120-130-140-150-160-170-190 C, speed: 200rpm, L/D: 35)</t>
  </si>
  <si>
    <t xml:space="preserve">1. Compression moulding (temperature: 190 C, pressure: 5 MPa, time: 4 min)
2. Injection moulding (Barrel temperature: 235-235-235-240 C, injection pressure: 8 MPa, holding pressure: 4.5 MPa) </t>
  </si>
  <si>
    <t>ASTM D882
1 mm/min up to 3% and then 100 mm/min
Injection and compression moulded samples tested on different machines
(Digitised)</t>
  </si>
  <si>
    <t>Charpy
(no recorded value for processing methods)
(Table)</t>
  </si>
  <si>
    <t xml:space="preserve">Injection moulding provided better improvement in mechanical properties.
Impact properties are for injection moulded samples only where no break occurred and no value is therefore reported. It also does not compare with compression moulded samples. </t>
  </si>
  <si>
    <t>Mohan and Kanny (2013)</t>
  </si>
  <si>
    <t>Nguyen and Baird (2006)</t>
  </si>
  <si>
    <t>With and without CO2 treatment and effect of polymer type and adding clay</t>
  </si>
  <si>
    <t>HDPE (Paxon or HHM)</t>
  </si>
  <si>
    <t>Cloisite 15A (4 wt%)</t>
  </si>
  <si>
    <t>Single screw extrusion (L/D: 30) with CO2 injection port</t>
  </si>
  <si>
    <t>CO2 treatment improves the mechanical properties.
Paxon polymer provides higher mechanical properties.</t>
  </si>
  <si>
    <t>Oliveira et al. (2009)</t>
  </si>
  <si>
    <t>Different compounding conditions and effect of clay loading</t>
  </si>
  <si>
    <t>Vermiculite (0, 7, 10, 15, 20 wt%)</t>
  </si>
  <si>
    <t>Twin screw extrusion (speed: 200, 400 rpm)</t>
  </si>
  <si>
    <t>Izod
ASTM D256
(6 replicates)
(Digitised)</t>
  </si>
  <si>
    <t>Mechanical properties improve with an increase in screw speed.</t>
  </si>
  <si>
    <t>Passador et al. (2014, 2016)</t>
  </si>
  <si>
    <t>HDPE/LLDPE (75/25 wt%)</t>
  </si>
  <si>
    <t>Cloisite 20A (0, 2.5, 5, 7.5 wt%)</t>
  </si>
  <si>
    <t>LLDPE-g-MA (5 wt%)</t>
  </si>
  <si>
    <t>Internal mixer (temperature: 180 C, speed: 80 rpm, time: 10 min) followed by twin screw extrusion (temperature profile: 180-190-190-200-210 C, speed: 120 rpm, L/D: 25) considering:
1. Masterbatching 1 (LLDPE/compatibiliser/clay)
2. Masterbatching 2 (compatibiliser/clay)</t>
  </si>
  <si>
    <t xml:space="preserve">Injection moulding (Barrel temperature: 225-230-235-240-240 C, mould temperatuer: 45 C, injection pressure: 190 MPa, holding pressure: 12 Mpa) </t>
  </si>
  <si>
    <t>ASTM D638
5 mm/min
(5 replicates)
(Digitised and Table)</t>
  </si>
  <si>
    <t>ASTM D790
(Digitised and Table)</t>
  </si>
  <si>
    <t>ASTM D648
1 Hz
-130 to 110 C
2 C/min
(Digitised)</t>
  </si>
  <si>
    <t xml:space="preserve">Masterbatching method 2 provides higher mechanical properties.
</t>
  </si>
  <si>
    <t>Ujianto et al. (2018)</t>
  </si>
  <si>
    <t>Different mixing conditions and two different rotors</t>
  </si>
  <si>
    <t>Cloisite 93A (2 wt%)</t>
  </si>
  <si>
    <t>Internal mixer (temperature: 150, 180, 210 C, speed: 30, 80, 130 rpm, time: 4, 10, 16 min) with a roller or banbury rotor</t>
  </si>
  <si>
    <t>Compression moulding (temperature: 180 C, pressure: 9 MPa, time: 12 min)</t>
  </si>
  <si>
    <t>ASTM D638
5 mm/min
(4 replicates)
(Table)</t>
  </si>
  <si>
    <t xml:space="preserve">Roller rotor provides higher mechanical properties. The optimal mixing conditions are dependent on the rotor. For the Roller rotor a medium temperature and speed provides the best mechanical properties, whereas for the Banbury rotor it is a low temperature and high speed.  </t>
  </si>
  <si>
    <t>Xiang et al. (2009)</t>
  </si>
  <si>
    <t>Mica  (0, 1, 3, 5, 10, 20 wt%)</t>
  </si>
  <si>
    <t>Twin screw extrusion (temp profile: 165-180-190-200-200-195 C)</t>
  </si>
  <si>
    <t>Injection moulding (barrel temp: 190 C, injection pressure: 88.26 MPa (900 kg/cm2)) considering:
1. Dynamic packing injection to introduce oscillatory shear at 1 Hz and a rate of 10s-1.
2. Static packing without shearing.</t>
  </si>
  <si>
    <t>GB/T1040 
50 mm/min
(5 replicates)
(Digitised)</t>
  </si>
  <si>
    <t>-130 to 120 C
3 C/min
(Digitised)</t>
  </si>
  <si>
    <t>General improvement in mechanical properties (tensile and DMA) for dynamic packing when compared to static packing.</t>
  </si>
  <si>
    <t>Year</t>
  </si>
  <si>
    <t>Publication Type</t>
  </si>
  <si>
    <t>Keywords</t>
  </si>
  <si>
    <t>Category</t>
  </si>
  <si>
    <t>Journal Publication</t>
  </si>
  <si>
    <t>None</t>
  </si>
  <si>
    <t>Nanoclay, Silane, Montmorillonite, Intercalation, HDPE, Nanocomposite</t>
  </si>
  <si>
    <t>Nanocomposites, organoclay, mechanical behavior</t>
  </si>
  <si>
    <t>Brandenburg et al. (2014)</t>
  </si>
  <si>
    <t>Conference Publication</t>
  </si>
  <si>
    <t>Nanocomposites, Polyethylene, Carbon Nanotube, Clay, Mixing Methods</t>
  </si>
  <si>
    <t>Blending Protocols, Compounding Conditions</t>
  </si>
  <si>
    <t>Crystallinity, Exfoliation, Intercalation polyethylene/clay, Water-assisted blending</t>
  </si>
  <si>
    <t>Polymer-matrix composites (PMCs), Mechanical properties, Injection Molding</t>
  </si>
  <si>
    <t>PE/clay nanocomposite, Masterbatch, Batch mixer, Compatibilisation, Mechanical property, Thermal stability, Melt rheology, XRD</t>
  </si>
  <si>
    <t>Rotational moulding, Halloysite, Linear medium density polyethylene, High density polyethylene, Nanoparticl-reinforced composite, Mechanical properties</t>
  </si>
  <si>
    <t>Clay, Composites, Nanostructured polymers, X-ray</t>
  </si>
  <si>
    <t>Jo and Naguib (2006)</t>
  </si>
  <si>
    <t>HDPE/clay nanocomposites, Foams, Tensile stress-strain, Elastic modulus, Tensile strength, Mechanical property</t>
  </si>
  <si>
    <t>Processing Conditions, Processing Methods</t>
  </si>
  <si>
    <t>Jo and Naguib (2007a)</t>
  </si>
  <si>
    <t>Jo and Naguib (2007b)</t>
  </si>
  <si>
    <t>Processing Conditions, Testing Conditions</t>
  </si>
  <si>
    <t>Lapshin et al. (2008)</t>
  </si>
  <si>
    <t>Clay, Composites, Polyethylene, Preparation, Recycling</t>
  </si>
  <si>
    <t>Nanocomposites, Organoclay, HDPE, Extrusion, Temperature Gradient, Intercalation, Exfoliation</t>
  </si>
  <si>
    <t>Ultrasound, HDPE, MMT, Nanocomposite, Melt intercalation, Dispersion</t>
  </si>
  <si>
    <t>Nanocomposite, Polyethylene, Montmorillonite, Intercalation, Layered silicate</t>
  </si>
  <si>
    <t>Polymer nanocomposite, Montmorillonite, PE, Compounding, Cloisite, Nanofil</t>
  </si>
  <si>
    <t>HDPE-g-MA/organoclay nanocomposites, Preparation procedures, Crystallization, Microhardness, Flammability</t>
  </si>
  <si>
    <t>Processing, Injection molding, Biodegradable polymers, Nanocomposites</t>
  </si>
  <si>
    <t>Blends, Polyethylene, Vermiculite</t>
  </si>
  <si>
    <t>Passador et al. (2014)</t>
  </si>
  <si>
    <t>Nanocomposites, HDPE/LLDPE blend, Blending protocol</t>
  </si>
  <si>
    <t>Passador et al. (2016)</t>
  </si>
  <si>
    <t>Silva et al. (2014)</t>
  </si>
  <si>
    <t>Swain and Isayev (2006)</t>
  </si>
  <si>
    <t>HDPE, Sonication, Nanocomposites, Extruder</t>
  </si>
  <si>
    <t>Swain and Isayev (2007)</t>
  </si>
  <si>
    <t>HDPE, Sonication, Nanocomposites</t>
  </si>
  <si>
    <t>Mica, Polyethylene, Tensile properties, Orientation</t>
  </si>
  <si>
    <t>Polymer Base</t>
  </si>
  <si>
    <t>Clay Type</t>
  </si>
  <si>
    <t>Compatibiliser Type</t>
  </si>
  <si>
    <t>Cloisite 20A</t>
  </si>
  <si>
    <t>HDPE-g-MA</t>
  </si>
  <si>
    <t>Cloisite</t>
  </si>
  <si>
    <t>Cloisite Na+</t>
  </si>
  <si>
    <t>PEMA</t>
  </si>
  <si>
    <t>DK1</t>
  </si>
  <si>
    <t>HDPE Blend</t>
  </si>
  <si>
    <t>DK</t>
  </si>
  <si>
    <t>Nanomer I.44P</t>
  </si>
  <si>
    <t>PE-g-MA</t>
  </si>
  <si>
    <t>Nanomer</t>
  </si>
  <si>
    <t>Bentonite</t>
  </si>
  <si>
    <t xml:space="preserve">Masterbatch </t>
  </si>
  <si>
    <t>Masterbatch</t>
  </si>
  <si>
    <t xml:space="preserve">Cloisite Na+ </t>
  </si>
  <si>
    <t xml:space="preserve">Carbon Nanotubes </t>
  </si>
  <si>
    <t xml:space="preserve">Cloisite 30B </t>
  </si>
  <si>
    <t>MAPE</t>
  </si>
  <si>
    <t>PE Grafted Base</t>
  </si>
  <si>
    <t>Cloisite 15A</t>
  </si>
  <si>
    <t>PP-g-MA</t>
  </si>
  <si>
    <t>Nanoblend MB 2201</t>
  </si>
  <si>
    <t>Attapulgite</t>
  </si>
  <si>
    <t>3 different MAPE</t>
  </si>
  <si>
    <t>Fluoromica</t>
  </si>
  <si>
    <t>Halloysite</t>
  </si>
  <si>
    <t>PE-g-Man</t>
  </si>
  <si>
    <t>Cloisite 30B</t>
  </si>
  <si>
    <t>CAPS</t>
  </si>
  <si>
    <t>Irganox antioxidant</t>
  </si>
  <si>
    <t>EVA12</t>
  </si>
  <si>
    <t>EVA</t>
  </si>
  <si>
    <t>Kraton</t>
  </si>
  <si>
    <t>Cloisite 25A</t>
  </si>
  <si>
    <t>PE Type Not Specified</t>
  </si>
  <si>
    <t>Cloisite 93A</t>
  </si>
  <si>
    <t>Nanofil 5</t>
  </si>
  <si>
    <t>Nanofil</t>
  </si>
  <si>
    <t>Vermiculite</t>
  </si>
  <si>
    <t>HDPE/LLDPE</t>
  </si>
  <si>
    <t>LLDPE-g-MA</t>
  </si>
  <si>
    <t>Carbon Nanotubes</t>
  </si>
  <si>
    <t>Mica</t>
  </si>
  <si>
    <t>Blending Protocol</t>
  </si>
  <si>
    <t>Compounding Description</t>
  </si>
  <si>
    <t>Temperature</t>
  </si>
  <si>
    <t>Speed</t>
  </si>
  <si>
    <t>Time (min)</t>
  </si>
  <si>
    <t>Twin Screw Extrusion</t>
  </si>
  <si>
    <t>Masterbatching A (clay/compatibiliser)
Direct Mixing</t>
  </si>
  <si>
    <t>Internal Mixing</t>
  </si>
  <si>
    <t>Single Screw Extrusion</t>
  </si>
  <si>
    <t>Solution Intercalation</t>
  </si>
  <si>
    <t>Direct Mixing
Masterbatching (Commercial Compound)
Masterbatching (In-house Compound)</t>
  </si>
  <si>
    <t>In Situ Polymerisation</t>
  </si>
  <si>
    <t>High Speed Mixer</t>
  </si>
  <si>
    <t>Novel Vane Mixer</t>
  </si>
  <si>
    <t>Kneader</t>
  </si>
  <si>
    <t>Masterbatching A (clay/compatibiliser) Direct Mixing</t>
  </si>
  <si>
    <t>Single screw extrusion (L/D: 30) considering 12 different temperature profiles. Refer to paper for details on the profiles.</t>
  </si>
  <si>
    <t>Solution Blending</t>
  </si>
  <si>
    <t>Quiescent Annealing</t>
  </si>
  <si>
    <t>Masterbatching A (clay/compatibiliser)
Masterbatching C (primary PE/clay/compatibiliser)</t>
  </si>
  <si>
    <t>Processing Description</t>
  </si>
  <si>
    <t>Pressure</t>
  </si>
  <si>
    <t>Compression Moulding</t>
  </si>
  <si>
    <t>Injection Moulding</t>
  </si>
  <si>
    <t>Rotational Moulding</t>
  </si>
  <si>
    <t>Compression moulding (temperature: 160 C, pressure: 14.5 MPa, time: 15 min).
Apply CO2 to compression moulded samples (pressure: 8.3 Mpa) and immerse in glycerin bath for foaming (temperature: 130 C, time: 15, 30, 45, 60 s) after releasing the pressure and immediately quenched in cold water to prevent cell deterioration.</t>
  </si>
  <si>
    <t>Foaming</t>
  </si>
  <si>
    <t>Compression moulding (temperature: 160 C, pressure: 14.5 MPa, time: 10 min).
Apply CO2 to compression moulded samples (pressure: 8.3 Mpa) and immerse in glycerin bath for foaming (temperature: 130 C, time: 15, 20, 30, 35, 40 s) after releasing the pressure and immediately quenched in cold water to prevent cell deterioration.</t>
  </si>
  <si>
    <t>Injection moulding (Barrel temperature: 190 C, mould temperature: 25 C, injection speed: 40 mm/s, pressure: 10 Mpa, holding and cooling time: 20 s)</t>
  </si>
  <si>
    <t>Injection moulding (Barrel temperature: 190 C, mould temperature: 40 C, injection speed: 40 mm/s, pressure: 13.8 Mpa, holding and cooling time: 20 s)</t>
  </si>
  <si>
    <t>Injection moulding (barrel temp: 190 C, injection pressure: 900 kg/cm3) considering:
1. Dynamic packing injection to introduce oscillatory shear at 1 Hz and a rate of 10s-1.
2. Static packing without shearing.</t>
  </si>
  <si>
    <t>Mechanical Property</t>
  </si>
  <si>
    <t>Standard</t>
  </si>
  <si>
    <t>Standard_B</t>
  </si>
  <si>
    <t>Strain Rate (mm/min)</t>
  </si>
  <si>
    <t>Extraction</t>
  </si>
  <si>
    <t>ISO 527</t>
  </si>
  <si>
    <t>Yes</t>
  </si>
  <si>
    <t>Digitised</t>
  </si>
  <si>
    <t>ASTM D638</t>
  </si>
  <si>
    <t>Table</t>
  </si>
  <si>
    <t>Izod Impact</t>
  </si>
  <si>
    <t>ASTM D256</t>
  </si>
  <si>
    <t>DMA</t>
  </si>
  <si>
    <t>No</t>
  </si>
  <si>
    <t>Digitised and Table</t>
  </si>
  <si>
    <t>Not Provided</t>
  </si>
  <si>
    <t>ASTM D790</t>
  </si>
  <si>
    <t>Nanoindentation</t>
  </si>
  <si>
    <t>Charpy Impact</t>
  </si>
  <si>
    <t>ISO 179</t>
  </si>
  <si>
    <t>ASTM D882</t>
  </si>
  <si>
    <t>GB/T 1040</t>
  </si>
  <si>
    <t>ASTM D6110</t>
  </si>
  <si>
    <t>ASTM D5628</t>
  </si>
  <si>
    <t>ASTM D590</t>
  </si>
  <si>
    <t>GB/T 1843</t>
  </si>
  <si>
    <t>Microhardness</t>
  </si>
  <si>
    <t>ASTM D648</t>
  </si>
  <si>
    <t>Total Studies</t>
  </si>
  <si>
    <t>Most Common Standard</t>
  </si>
  <si>
    <t>QA1 – Testing Standard</t>
  </si>
  <si>
    <t>QA2 – Nr. Replicates</t>
  </si>
  <si>
    <t>QA3 – Means and SD</t>
  </si>
  <si>
    <t>QA4 – Material Composition</t>
  </si>
  <si>
    <t>QA5 – Manufacturing</t>
  </si>
  <si>
    <t>Total</t>
  </si>
  <si>
    <t>Risk of Bias</t>
  </si>
  <si>
    <t>Low Risk</t>
  </si>
  <si>
    <t>Moderate Risk</t>
  </si>
  <si>
    <t>Mainil et al. (2206)</t>
  </si>
  <si>
    <t>Question</t>
  </si>
  <si>
    <t>Clear</t>
  </si>
  <si>
    <t>Insufficient</t>
  </si>
  <si>
    <t>No Information</t>
  </si>
  <si>
    <t>Clear Stacked</t>
  </si>
  <si>
    <t>Insufficient Stacked</t>
  </si>
  <si>
    <t>No Info Stacked</t>
  </si>
  <si>
    <t>Check Rheology</t>
  </si>
  <si>
    <t>Unsure of processing method used, not mentioned in paper that I can find.</t>
  </si>
  <si>
    <t>Exclusion - updated criteria</t>
  </si>
  <si>
    <t>Repeated Samples</t>
  </si>
  <si>
    <t>Total Repeated Samples</t>
  </si>
  <si>
    <t>Avg Repeated Samples</t>
  </si>
  <si>
    <t>Secondary Filler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</si>
</sst>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0"/>
      <name val="Arial"/>
      <family val="2"/>
      <charset val="1"/>
    </font>
    <font>
      <b/>
      <sz val="10"/>
      <name val="Arial"/>
      <family val="2"/>
      <charset val="1"/>
    </font>
    <font>
      <sz val="10"/>
      <name val="Arial"/>
      <family val="2"/>
      <charset val="1"/>
    </font>
  </fonts>
  <fills count="6">
    <fill>
      <patternFill patternType="none"/>
    </fill>
    <fill>
      <patternFill patternType="gray125"/>
    </fill>
    <fill>
      <patternFill patternType="solid">
        <fgColor rgb="FF00A933"/>
        <bgColor rgb="FF008000"/>
      </patternFill>
    </fill>
    <fill>
      <patternFill patternType="solid">
        <fgColor rgb="FFFFFF00"/>
        <bgColor rgb="FFFFFF00"/>
      </patternFill>
    </fill>
    <fill>
      <patternFill patternType="solid">
        <fgColor rgb="FFFF0000"/>
        <bgColor rgb="FF993300"/>
      </patternFill>
    </fill>
    <fill>
      <patternFill patternType="solid">
        <fgColor rgb="FFB2B2B2"/>
        <bgColor rgb="FF969696"/>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s>
  <cellStyleXfs count="4">
    <xf numFmtId="0" fontId="0" fillId="0" borderId="0"/>
    <xf numFmtId="0" fontId="2" fillId="2" borderId="0" applyBorder="0" applyProtection="0"/>
    <xf numFmtId="0" fontId="2" fillId="3" borderId="0" applyBorder="0" applyProtection="0"/>
    <xf numFmtId="0" fontId="2" fillId="4" borderId="0" applyBorder="0" applyProtection="0"/>
  </cellStyleXfs>
  <cellXfs count="22">
    <xf numFmtId="0" fontId="0" fillId="0" borderId="0" xfId="0"/>
    <xf numFmtId="0" fontId="0" fillId="0" borderId="0" xfId="0" applyFont="1" applyAlignment="1">
      <alignment horizontal="center" vertical="center" wrapText="1"/>
    </xf>
    <xf numFmtId="0" fontId="0" fillId="0" borderId="0" xfId="0" applyFont="1" applyAlignment="1">
      <alignment horizontal="left" vertical="center" wrapText="1"/>
    </xf>
    <xf numFmtId="0" fontId="0" fillId="0" borderId="0" xfId="0" applyFont="1"/>
    <xf numFmtId="0" fontId="1" fillId="5" borderId="1" xfId="0" applyFont="1" applyFill="1" applyBorder="1" applyAlignment="1">
      <alignment horizontal="center" vertical="center" wrapText="1"/>
    </xf>
    <xf numFmtId="0" fontId="0" fillId="0" borderId="0" xfId="0" applyFont="1"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horizontal="left" vertical="center" wrapText="1"/>
    </xf>
    <xf numFmtId="0" fontId="0" fillId="0" borderId="1" xfId="0" applyBorder="1" applyAlignment="1">
      <alignment horizontal="center" vertical="center" wrapText="1"/>
    </xf>
    <xf numFmtId="0" fontId="0" fillId="0" borderId="1" xfId="0" applyFont="1" applyBorder="1"/>
    <xf numFmtId="0" fontId="1" fillId="5" borderId="1" xfId="0" applyFont="1" applyFill="1" applyBorder="1" applyAlignment="1">
      <alignment horizontal="center" vertical="center"/>
    </xf>
    <xf numFmtId="0" fontId="0" fillId="0" borderId="0" xfId="0" applyAlignment="1">
      <alignment vertical="center"/>
    </xf>
    <xf numFmtId="0" fontId="0" fillId="0" borderId="0" xfId="0" applyFont="1" applyAlignment="1">
      <alignment vertical="center"/>
    </xf>
    <xf numFmtId="0" fontId="0" fillId="0" borderId="1" xfId="0" applyBorder="1" applyAlignment="1">
      <alignment horizontal="center" vertical="center"/>
    </xf>
    <xf numFmtId="2" fontId="0" fillId="0" borderId="1" xfId="0" applyNumberFormat="1" applyBorder="1"/>
    <xf numFmtId="0" fontId="0" fillId="0"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2" xfId="0" applyFont="1" applyFill="1" applyBorder="1" applyAlignment="1">
      <alignment horizontal="center" vertical="center" wrapText="1"/>
    </xf>
  </cellXfs>
  <cellStyles count="4">
    <cellStyle name="Normal" xfId="0" builtinId="0"/>
    <cellStyle name="Untitled1" xfId="1" xr:uid="{00000000-0005-0000-0000-000006000000}"/>
    <cellStyle name="Untitled2" xfId="2" xr:uid="{00000000-0005-0000-0000-000007000000}"/>
    <cellStyle name="Untitled3" xfId="3" xr:uid="{00000000-0005-0000-0000-000008000000}"/>
  </cellStyles>
  <dxfs count="3">
    <dxf>
      <font>
        <name val="Arial"/>
        <family val="2"/>
        <charset val="1"/>
      </font>
      <fill>
        <patternFill>
          <bgColor rgb="FFFF0000"/>
        </patternFill>
      </fill>
    </dxf>
    <dxf>
      <font>
        <name val="Arial"/>
        <family val="2"/>
        <charset val="1"/>
      </font>
      <fill>
        <patternFill>
          <bgColor rgb="FFFFFF00"/>
        </patternFill>
      </fill>
    </dxf>
    <dxf>
      <font>
        <name val="Arial"/>
        <family val="2"/>
        <charset val="1"/>
      </font>
      <fill>
        <patternFill>
          <bgColor rgb="FF00A933"/>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00A933"/>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29"/>
  <sheetViews>
    <sheetView zoomScale="85" zoomScaleNormal="85" workbookViewId="0">
      <selection activeCell="D5" sqref="D5"/>
    </sheetView>
  </sheetViews>
  <sheetFormatPr defaultColWidth="12.28515625" defaultRowHeight="12.75" x14ac:dyDescent="0.2"/>
  <cols>
    <col min="1" max="1" width="17.85546875" style="1" customWidth="1"/>
    <col min="2" max="2" width="12.7109375" style="2" customWidth="1"/>
    <col min="3" max="3" width="28" style="2" customWidth="1"/>
    <col min="4" max="7" width="15.28515625" style="1" customWidth="1"/>
    <col min="8" max="9" width="30.5703125" style="2" customWidth="1"/>
    <col min="10" max="14" width="12.7109375" style="1" customWidth="1"/>
    <col min="15" max="15" width="33.140625" style="2" customWidth="1"/>
    <col min="16" max="16" width="11.5703125" style="1" customWidth="1"/>
    <col min="17" max="17" width="23.140625" style="2" customWidth="1"/>
    <col min="18" max="58" width="11.5703125" style="2" customWidth="1"/>
    <col min="59" max="1018" width="12.28515625" style="3"/>
    <col min="1019" max="1024" width="11.5703125" style="3" customWidth="1"/>
  </cols>
  <sheetData>
    <row r="1" spans="1:58" s="5" customFormat="1" ht="12.75" customHeight="1" x14ac:dyDescent="0.2">
      <c r="A1" s="20" t="s">
        <v>0</v>
      </c>
      <c r="B1" s="20" t="s">
        <v>1</v>
      </c>
      <c r="C1" s="20" t="s">
        <v>2</v>
      </c>
      <c r="D1" s="20" t="s">
        <v>3</v>
      </c>
      <c r="E1" s="20"/>
      <c r="F1" s="20"/>
      <c r="G1" s="20"/>
      <c r="H1" s="20" t="s">
        <v>4</v>
      </c>
      <c r="I1" s="20"/>
      <c r="J1" s="20" t="s">
        <v>5</v>
      </c>
      <c r="K1" s="20"/>
      <c r="L1" s="20"/>
      <c r="M1" s="20"/>
      <c r="N1" s="20"/>
      <c r="O1" s="20" t="s">
        <v>6</v>
      </c>
      <c r="P1" s="20" t="s">
        <v>7</v>
      </c>
      <c r="Q1" s="20" t="s">
        <v>414</v>
      </c>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row>
    <row r="2" spans="1:58" s="5" customFormat="1" x14ac:dyDescent="0.2">
      <c r="A2" s="20"/>
      <c r="B2" s="20"/>
      <c r="C2" s="20"/>
      <c r="D2" s="4" t="s">
        <v>8</v>
      </c>
      <c r="E2" s="4" t="s">
        <v>9</v>
      </c>
      <c r="F2" s="4" t="s">
        <v>10</v>
      </c>
      <c r="G2" s="4" t="s">
        <v>11</v>
      </c>
      <c r="H2" s="4" t="s">
        <v>12</v>
      </c>
      <c r="I2" s="4" t="s">
        <v>13</v>
      </c>
      <c r="J2" s="4" t="s">
        <v>14</v>
      </c>
      <c r="K2" s="4" t="s">
        <v>15</v>
      </c>
      <c r="L2" s="4" t="s">
        <v>16</v>
      </c>
      <c r="M2" s="4" t="s">
        <v>17</v>
      </c>
      <c r="N2" s="4" t="s">
        <v>11</v>
      </c>
      <c r="O2" s="20"/>
      <c r="P2" s="20"/>
      <c r="Q2" s="20"/>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row>
    <row r="3" spans="1:58" ht="153" x14ac:dyDescent="0.2">
      <c r="A3" s="19" t="s">
        <v>21</v>
      </c>
      <c r="B3" s="7" t="s">
        <v>22</v>
      </c>
      <c r="C3" s="7" t="s">
        <v>23</v>
      </c>
      <c r="D3" s="6" t="s">
        <v>19</v>
      </c>
      <c r="E3" s="6" t="s">
        <v>24</v>
      </c>
      <c r="F3" s="6" t="s">
        <v>25</v>
      </c>
      <c r="G3" s="6"/>
      <c r="H3" s="7" t="s">
        <v>26</v>
      </c>
      <c r="I3" s="7" t="s">
        <v>27</v>
      </c>
      <c r="J3" s="6" t="s">
        <v>28</v>
      </c>
      <c r="K3" s="6"/>
      <c r="L3" s="6"/>
      <c r="M3" s="6"/>
      <c r="N3" s="6"/>
      <c r="O3" s="7" t="s">
        <v>29</v>
      </c>
      <c r="P3" s="6" t="s">
        <v>20</v>
      </c>
    </row>
    <row r="4" spans="1:58" ht="63.75" x14ac:dyDescent="0.2">
      <c r="A4" s="19" t="s">
        <v>32</v>
      </c>
      <c r="B4" s="7" t="s">
        <v>33</v>
      </c>
      <c r="C4" s="7" t="s">
        <v>34</v>
      </c>
      <c r="D4" s="6" t="s">
        <v>19</v>
      </c>
      <c r="E4" s="6" t="s">
        <v>35</v>
      </c>
      <c r="F4" s="6" t="s">
        <v>36</v>
      </c>
      <c r="G4" s="6"/>
      <c r="H4" s="7" t="s">
        <v>37</v>
      </c>
      <c r="I4" s="7" t="s">
        <v>38</v>
      </c>
      <c r="J4" s="6" t="s">
        <v>39</v>
      </c>
      <c r="K4" s="6"/>
      <c r="L4" s="6"/>
      <c r="M4" s="6"/>
      <c r="N4" s="6"/>
      <c r="O4" s="7" t="s">
        <v>40</v>
      </c>
      <c r="P4" s="6" t="s">
        <v>20</v>
      </c>
    </row>
    <row r="5" spans="1:58" ht="178.5" x14ac:dyDescent="0.2">
      <c r="A5" s="19" t="s">
        <v>41</v>
      </c>
      <c r="B5" s="7" t="s">
        <v>42</v>
      </c>
      <c r="C5" s="7" t="s">
        <v>43</v>
      </c>
      <c r="D5" s="6" t="s">
        <v>19</v>
      </c>
      <c r="E5" s="6" t="s">
        <v>44</v>
      </c>
      <c r="F5" s="6" t="s">
        <v>45</v>
      </c>
      <c r="G5" s="6"/>
      <c r="H5" s="7" t="s">
        <v>46</v>
      </c>
      <c r="I5" s="7" t="s">
        <v>47</v>
      </c>
      <c r="J5" s="6" t="s">
        <v>48</v>
      </c>
      <c r="K5" s="6" t="s">
        <v>49</v>
      </c>
      <c r="L5" s="6" t="s">
        <v>50</v>
      </c>
      <c r="M5" s="6"/>
      <c r="N5" s="6"/>
      <c r="O5" s="7" t="s">
        <v>51</v>
      </c>
      <c r="P5" s="6" t="s">
        <v>20</v>
      </c>
    </row>
    <row r="6" spans="1:58" ht="102" x14ac:dyDescent="0.2">
      <c r="A6" s="19" t="s">
        <v>52</v>
      </c>
      <c r="B6" s="7" t="s">
        <v>42</v>
      </c>
      <c r="C6" s="7" t="s">
        <v>53</v>
      </c>
      <c r="D6" s="6" t="s">
        <v>19</v>
      </c>
      <c r="E6" s="6" t="s">
        <v>54</v>
      </c>
      <c r="F6" s="6"/>
      <c r="G6" s="6" t="s">
        <v>55</v>
      </c>
      <c r="H6" s="7" t="s">
        <v>56</v>
      </c>
      <c r="I6" s="7" t="s">
        <v>57</v>
      </c>
      <c r="J6" s="6"/>
      <c r="K6" s="6"/>
      <c r="L6" s="6"/>
      <c r="M6" s="6"/>
      <c r="N6" s="6" t="s">
        <v>58</v>
      </c>
      <c r="O6" s="7" t="s">
        <v>59</v>
      </c>
      <c r="P6" s="6" t="s">
        <v>20</v>
      </c>
    </row>
    <row r="7" spans="1:58" ht="178.5" x14ac:dyDescent="0.2">
      <c r="A7" s="19" t="s">
        <v>62</v>
      </c>
      <c r="B7" s="7" t="s">
        <v>18</v>
      </c>
      <c r="C7" s="7" t="s">
        <v>63</v>
      </c>
      <c r="D7" s="6" t="s">
        <v>64</v>
      </c>
      <c r="E7" s="6" t="s">
        <v>65</v>
      </c>
      <c r="F7" s="6"/>
      <c r="G7" s="6"/>
      <c r="H7" s="7" t="s">
        <v>66</v>
      </c>
      <c r="I7" s="7" t="s">
        <v>67</v>
      </c>
      <c r="J7" s="6" t="s">
        <v>68</v>
      </c>
      <c r="K7" s="6"/>
      <c r="L7" s="6"/>
      <c r="M7" s="6" t="s">
        <v>69</v>
      </c>
      <c r="N7" s="6"/>
      <c r="O7" s="7" t="s">
        <v>70</v>
      </c>
      <c r="P7" s="6" t="s">
        <v>20</v>
      </c>
    </row>
    <row r="8" spans="1:58" ht="76.5" x14ac:dyDescent="0.2">
      <c r="A8" s="19" t="s">
        <v>72</v>
      </c>
      <c r="B8" s="7" t="s">
        <v>42</v>
      </c>
      <c r="C8" s="7" t="s">
        <v>73</v>
      </c>
      <c r="D8" s="6" t="s">
        <v>19</v>
      </c>
      <c r="E8" s="6" t="s">
        <v>74</v>
      </c>
      <c r="F8" s="6" t="s">
        <v>75</v>
      </c>
      <c r="G8" s="6"/>
      <c r="H8" s="7" t="s">
        <v>76</v>
      </c>
      <c r="I8" s="7" t="s">
        <v>31</v>
      </c>
      <c r="J8" s="6" t="s">
        <v>77</v>
      </c>
      <c r="K8" s="6" t="s">
        <v>78</v>
      </c>
      <c r="L8" s="6"/>
      <c r="M8" s="6"/>
      <c r="N8" s="6"/>
      <c r="O8" s="7" t="s">
        <v>79</v>
      </c>
      <c r="P8" s="6" t="s">
        <v>20</v>
      </c>
      <c r="Q8" s="2" t="s">
        <v>413</v>
      </c>
    </row>
    <row r="9" spans="1:58" ht="127.5" x14ac:dyDescent="0.2">
      <c r="A9" s="19" t="s">
        <v>80</v>
      </c>
      <c r="B9" s="7" t="s">
        <v>22</v>
      </c>
      <c r="C9" s="7" t="s">
        <v>30</v>
      </c>
      <c r="D9" s="6" t="s">
        <v>19</v>
      </c>
      <c r="E9" s="6" t="s">
        <v>81</v>
      </c>
      <c r="F9" s="6" t="s">
        <v>82</v>
      </c>
      <c r="G9" s="6"/>
      <c r="H9" s="7" t="s">
        <v>83</v>
      </c>
      <c r="I9" s="7" t="s">
        <v>84</v>
      </c>
      <c r="J9" s="6" t="s">
        <v>85</v>
      </c>
      <c r="K9" s="6" t="s">
        <v>86</v>
      </c>
      <c r="L9" s="6"/>
      <c r="M9" s="6"/>
      <c r="N9" s="6"/>
      <c r="O9" s="7" t="s">
        <v>87</v>
      </c>
      <c r="P9" s="6" t="s">
        <v>20</v>
      </c>
    </row>
    <row r="10" spans="1:58" ht="89.25" x14ac:dyDescent="0.2">
      <c r="A10" s="19" t="s">
        <v>88</v>
      </c>
      <c r="B10" s="7" t="s">
        <v>18</v>
      </c>
      <c r="C10" s="7" t="s">
        <v>89</v>
      </c>
      <c r="D10" s="6" t="s">
        <v>19</v>
      </c>
      <c r="E10" s="6" t="s">
        <v>90</v>
      </c>
      <c r="F10" s="6"/>
      <c r="G10" s="6"/>
      <c r="H10" s="7" t="s">
        <v>91</v>
      </c>
      <c r="I10" s="7" t="s">
        <v>92</v>
      </c>
      <c r="J10" s="6" t="s">
        <v>93</v>
      </c>
      <c r="K10" s="6"/>
      <c r="L10" s="6"/>
      <c r="M10" s="6"/>
      <c r="N10" s="6"/>
      <c r="O10" s="7" t="s">
        <v>94</v>
      </c>
      <c r="P10" s="6" t="s">
        <v>20</v>
      </c>
    </row>
    <row r="11" spans="1:58" ht="114.75" x14ac:dyDescent="0.2">
      <c r="A11" s="19" t="s">
        <v>95</v>
      </c>
      <c r="B11" s="7" t="s">
        <v>33</v>
      </c>
      <c r="C11" s="7" t="s">
        <v>96</v>
      </c>
      <c r="D11" s="6" t="s">
        <v>19</v>
      </c>
      <c r="E11" s="6" t="s">
        <v>97</v>
      </c>
      <c r="F11" s="6" t="s">
        <v>98</v>
      </c>
      <c r="G11" s="6"/>
      <c r="H11" s="7" t="s">
        <v>99</v>
      </c>
      <c r="I11" s="7" t="s">
        <v>100</v>
      </c>
      <c r="J11" s="6"/>
      <c r="K11" s="6"/>
      <c r="L11" s="6" t="s">
        <v>101</v>
      </c>
      <c r="M11" s="6"/>
      <c r="N11" s="6"/>
      <c r="O11" s="7" t="s">
        <v>102</v>
      </c>
      <c r="P11" s="6" t="s">
        <v>20</v>
      </c>
    </row>
    <row r="12" spans="1:58" ht="51" x14ac:dyDescent="0.2">
      <c r="A12" s="19" t="s">
        <v>104</v>
      </c>
      <c r="B12" s="7" t="s">
        <v>42</v>
      </c>
      <c r="C12" s="7" t="s">
        <v>105</v>
      </c>
      <c r="D12" s="6" t="s">
        <v>19</v>
      </c>
      <c r="E12" s="6" t="s">
        <v>106</v>
      </c>
      <c r="F12" s="6"/>
      <c r="G12" s="6"/>
      <c r="H12" s="7" t="s">
        <v>107</v>
      </c>
      <c r="I12" s="7" t="s">
        <v>108</v>
      </c>
      <c r="J12" s="6" t="s">
        <v>109</v>
      </c>
      <c r="K12" s="6"/>
      <c r="L12" s="6"/>
      <c r="M12" s="6"/>
      <c r="N12" s="6"/>
      <c r="O12" s="7" t="s">
        <v>110</v>
      </c>
      <c r="P12" s="6" t="s">
        <v>20</v>
      </c>
    </row>
    <row r="13" spans="1:58" ht="51" x14ac:dyDescent="0.2">
      <c r="A13" s="19" t="s">
        <v>112</v>
      </c>
      <c r="B13" s="7" t="s">
        <v>42</v>
      </c>
      <c r="C13" s="7" t="s">
        <v>113</v>
      </c>
      <c r="D13" s="6" t="s">
        <v>114</v>
      </c>
      <c r="E13" s="6" t="s">
        <v>115</v>
      </c>
      <c r="F13" s="6"/>
      <c r="G13" s="6"/>
      <c r="H13" s="7" t="s">
        <v>116</v>
      </c>
      <c r="I13" s="7" t="s">
        <v>117</v>
      </c>
      <c r="J13" s="6" t="s">
        <v>118</v>
      </c>
      <c r="K13" s="6" t="s">
        <v>119</v>
      </c>
      <c r="L13" s="6" t="s">
        <v>120</v>
      </c>
      <c r="M13" s="6"/>
      <c r="N13" s="6"/>
      <c r="O13" s="7" t="s">
        <v>121</v>
      </c>
      <c r="P13" s="6" t="s">
        <v>20</v>
      </c>
    </row>
    <row r="14" spans="1:58" ht="51" x14ac:dyDescent="0.2">
      <c r="A14" s="19" t="s">
        <v>122</v>
      </c>
      <c r="B14" s="7" t="s">
        <v>33</v>
      </c>
      <c r="C14" s="7" t="s">
        <v>123</v>
      </c>
      <c r="D14" s="6" t="s">
        <v>19</v>
      </c>
      <c r="E14" s="6" t="s">
        <v>124</v>
      </c>
      <c r="F14" s="6"/>
      <c r="G14" s="6"/>
      <c r="H14" s="7" t="s">
        <v>125</v>
      </c>
      <c r="I14" s="7" t="s">
        <v>126</v>
      </c>
      <c r="J14" s="6" t="s">
        <v>127</v>
      </c>
      <c r="K14" s="6"/>
      <c r="L14" s="6"/>
      <c r="M14" s="6"/>
      <c r="N14" s="6"/>
      <c r="O14" s="7" t="s">
        <v>128</v>
      </c>
      <c r="P14" s="6" t="s">
        <v>20</v>
      </c>
    </row>
    <row r="15" spans="1:58" ht="178.5" x14ac:dyDescent="0.2">
      <c r="A15" s="19" t="s">
        <v>131</v>
      </c>
      <c r="B15" s="7" t="s">
        <v>132</v>
      </c>
      <c r="C15" s="7" t="s">
        <v>133</v>
      </c>
      <c r="D15" s="6" t="s">
        <v>19</v>
      </c>
      <c r="E15" s="6" t="s">
        <v>134</v>
      </c>
      <c r="F15" s="6" t="s">
        <v>135</v>
      </c>
      <c r="G15" s="6"/>
      <c r="H15" s="7" t="s">
        <v>136</v>
      </c>
      <c r="I15" s="7" t="s">
        <v>137</v>
      </c>
      <c r="J15" s="6" t="s">
        <v>138</v>
      </c>
      <c r="K15" s="6"/>
      <c r="L15" s="6"/>
      <c r="M15" s="6"/>
      <c r="N15" s="6"/>
      <c r="O15" s="7" t="s">
        <v>139</v>
      </c>
      <c r="P15" s="6" t="s">
        <v>20</v>
      </c>
    </row>
    <row r="16" spans="1:58" ht="229.5" x14ac:dyDescent="0.2">
      <c r="A16" s="19" t="s">
        <v>140</v>
      </c>
      <c r="B16" s="7" t="s">
        <v>71</v>
      </c>
      <c r="C16" s="7" t="s">
        <v>141</v>
      </c>
      <c r="D16" s="6" t="s">
        <v>19</v>
      </c>
      <c r="E16" s="6" t="s">
        <v>134</v>
      </c>
      <c r="F16" s="6" t="s">
        <v>135</v>
      </c>
      <c r="G16" s="6"/>
      <c r="H16" s="7" t="s">
        <v>136</v>
      </c>
      <c r="I16" s="7" t="s">
        <v>142</v>
      </c>
      <c r="J16" s="6" t="s">
        <v>143</v>
      </c>
      <c r="K16" s="6"/>
      <c r="L16" s="6"/>
      <c r="M16" s="6"/>
      <c r="N16" s="6"/>
      <c r="O16" s="7" t="s">
        <v>144</v>
      </c>
      <c r="P16" s="6" t="s">
        <v>20</v>
      </c>
    </row>
    <row r="17" spans="1:17" ht="114.75" x14ac:dyDescent="0.2">
      <c r="A17" s="19" t="s">
        <v>145</v>
      </c>
      <c r="B17" s="7" t="s">
        <v>33</v>
      </c>
      <c r="C17" s="7" t="s">
        <v>146</v>
      </c>
      <c r="D17" s="6" t="s">
        <v>19</v>
      </c>
      <c r="E17" s="6" t="s">
        <v>147</v>
      </c>
      <c r="F17" s="6"/>
      <c r="G17" s="6"/>
      <c r="H17" s="7" t="s">
        <v>148</v>
      </c>
      <c r="I17" s="7" t="s">
        <v>149</v>
      </c>
      <c r="J17" s="6" t="s">
        <v>150</v>
      </c>
      <c r="K17" s="6" t="s">
        <v>151</v>
      </c>
      <c r="L17" s="6"/>
      <c r="M17" s="6"/>
      <c r="N17" s="6"/>
      <c r="O17" s="7" t="s">
        <v>152</v>
      </c>
      <c r="P17" s="6" t="s">
        <v>20</v>
      </c>
    </row>
    <row r="18" spans="1:17" ht="76.5" x14ac:dyDescent="0.2">
      <c r="A18" s="19" t="s">
        <v>153</v>
      </c>
      <c r="B18" s="7" t="s">
        <v>22</v>
      </c>
      <c r="C18" s="7" t="s">
        <v>154</v>
      </c>
      <c r="D18" s="6" t="s">
        <v>155</v>
      </c>
      <c r="E18" s="6" t="s">
        <v>156</v>
      </c>
      <c r="F18" s="6" t="s">
        <v>157</v>
      </c>
      <c r="G18" s="6"/>
      <c r="H18" s="7" t="s">
        <v>158</v>
      </c>
      <c r="I18" s="7" t="s">
        <v>159</v>
      </c>
      <c r="J18" s="6" t="s">
        <v>160</v>
      </c>
      <c r="K18" s="6" t="s">
        <v>161</v>
      </c>
      <c r="L18" s="6"/>
      <c r="M18" s="6" t="s">
        <v>109</v>
      </c>
      <c r="N18" s="6"/>
      <c r="O18" s="7" t="s">
        <v>162</v>
      </c>
      <c r="P18" s="6" t="s">
        <v>20</v>
      </c>
    </row>
    <row r="19" spans="1:17" ht="51" x14ac:dyDescent="0.2">
      <c r="A19" s="19" t="s">
        <v>163</v>
      </c>
      <c r="B19" s="7" t="s">
        <v>33</v>
      </c>
      <c r="C19" s="7" t="s">
        <v>123</v>
      </c>
      <c r="D19" s="6" t="s">
        <v>19</v>
      </c>
      <c r="E19" s="6" t="s">
        <v>164</v>
      </c>
      <c r="F19" s="6" t="s">
        <v>36</v>
      </c>
      <c r="G19" s="6"/>
      <c r="H19" s="7" t="s">
        <v>165</v>
      </c>
      <c r="I19" s="7" t="s">
        <v>84</v>
      </c>
      <c r="J19" s="6" t="s">
        <v>129</v>
      </c>
      <c r="K19" s="6" t="s">
        <v>166</v>
      </c>
      <c r="L19" s="6" t="s">
        <v>167</v>
      </c>
      <c r="M19" s="6"/>
      <c r="N19" s="6"/>
      <c r="O19" s="7" t="s">
        <v>168</v>
      </c>
      <c r="P19" s="6" t="s">
        <v>20</v>
      </c>
    </row>
    <row r="20" spans="1:17" ht="63.75" x14ac:dyDescent="0.2">
      <c r="A20" s="19" t="s">
        <v>169</v>
      </c>
      <c r="B20" s="7" t="s">
        <v>33</v>
      </c>
      <c r="C20" s="7" t="s">
        <v>170</v>
      </c>
      <c r="D20" s="6" t="s">
        <v>19</v>
      </c>
      <c r="E20" s="6" t="s">
        <v>171</v>
      </c>
      <c r="F20" s="6" t="s">
        <v>172</v>
      </c>
      <c r="G20" s="6"/>
      <c r="H20" s="7" t="s">
        <v>173</v>
      </c>
      <c r="I20" s="7" t="s">
        <v>174</v>
      </c>
      <c r="J20" s="6" t="s">
        <v>175</v>
      </c>
      <c r="K20" s="6" t="s">
        <v>176</v>
      </c>
      <c r="L20" s="6"/>
      <c r="M20" s="6"/>
      <c r="N20" s="6"/>
      <c r="O20" s="7" t="s">
        <v>177</v>
      </c>
      <c r="P20" s="6" t="s">
        <v>20</v>
      </c>
    </row>
    <row r="21" spans="1:17" ht="76.5" x14ac:dyDescent="0.2">
      <c r="A21" s="19" t="s">
        <v>179</v>
      </c>
      <c r="B21" s="7" t="s">
        <v>61</v>
      </c>
      <c r="C21" s="7" t="s">
        <v>180</v>
      </c>
      <c r="D21" s="6" t="s">
        <v>19</v>
      </c>
      <c r="E21" s="6" t="s">
        <v>181</v>
      </c>
      <c r="F21" s="6" t="s">
        <v>182</v>
      </c>
      <c r="G21" s="6" t="s">
        <v>183</v>
      </c>
      <c r="H21" s="7" t="s">
        <v>184</v>
      </c>
      <c r="I21" s="7" t="s">
        <v>185</v>
      </c>
      <c r="J21" s="6" t="s">
        <v>186</v>
      </c>
      <c r="K21" s="6"/>
      <c r="L21" s="6"/>
      <c r="M21" s="6"/>
      <c r="N21" s="6"/>
      <c r="O21" s="7" t="s">
        <v>187</v>
      </c>
      <c r="P21" s="6" t="s">
        <v>20</v>
      </c>
    </row>
    <row r="22" spans="1:17" ht="63.75" x14ac:dyDescent="0.2">
      <c r="A22" s="19" t="s">
        <v>188</v>
      </c>
      <c r="B22" s="7" t="s">
        <v>42</v>
      </c>
      <c r="C22" s="7" t="s">
        <v>189</v>
      </c>
      <c r="D22" s="6" t="s">
        <v>190</v>
      </c>
      <c r="E22" s="6" t="s">
        <v>191</v>
      </c>
      <c r="F22" s="6"/>
      <c r="G22" s="6"/>
      <c r="H22" s="7" t="s">
        <v>192</v>
      </c>
      <c r="I22" s="7" t="s">
        <v>130</v>
      </c>
      <c r="J22" s="6" t="s">
        <v>103</v>
      </c>
      <c r="K22" s="6"/>
      <c r="L22" s="6"/>
      <c r="M22" s="6" t="s">
        <v>193</v>
      </c>
      <c r="N22" s="6"/>
      <c r="O22" s="7" t="s">
        <v>194</v>
      </c>
      <c r="P22" s="6" t="s">
        <v>20</v>
      </c>
      <c r="Q22" s="2" t="s">
        <v>412</v>
      </c>
    </row>
    <row r="23" spans="1:17" ht="140.25" x14ac:dyDescent="0.2">
      <c r="A23" s="19" t="s">
        <v>195</v>
      </c>
      <c r="B23" s="7" t="s">
        <v>42</v>
      </c>
      <c r="C23" s="7" t="s">
        <v>196</v>
      </c>
      <c r="D23" s="6" t="s">
        <v>197</v>
      </c>
      <c r="E23" s="6" t="s">
        <v>198</v>
      </c>
      <c r="F23" s="6"/>
      <c r="G23" s="6"/>
      <c r="H23" s="7" t="s">
        <v>199</v>
      </c>
      <c r="I23" s="7" t="s">
        <v>200</v>
      </c>
      <c r="J23" s="6"/>
      <c r="K23" s="6"/>
      <c r="L23" s="6"/>
      <c r="M23" s="6"/>
      <c r="N23" s="6" t="s">
        <v>201</v>
      </c>
      <c r="O23" s="7" t="s">
        <v>202</v>
      </c>
      <c r="P23" s="6" t="s">
        <v>20</v>
      </c>
    </row>
    <row r="24" spans="1:17" ht="165.75" x14ac:dyDescent="0.2">
      <c r="A24" s="19" t="s">
        <v>203</v>
      </c>
      <c r="B24" s="7" t="s">
        <v>18</v>
      </c>
      <c r="C24" s="7" t="s">
        <v>204</v>
      </c>
      <c r="D24" s="6" t="s">
        <v>19</v>
      </c>
      <c r="E24" s="6" t="s">
        <v>178</v>
      </c>
      <c r="F24" s="6"/>
      <c r="G24" s="6"/>
      <c r="H24" s="7" t="s">
        <v>205</v>
      </c>
      <c r="I24" s="7" t="s">
        <v>206</v>
      </c>
      <c r="J24" s="6" t="s">
        <v>207</v>
      </c>
      <c r="K24" s="6" t="s">
        <v>208</v>
      </c>
      <c r="L24" s="6"/>
      <c r="M24" s="6"/>
      <c r="N24" s="6"/>
      <c r="O24" s="7" t="s">
        <v>209</v>
      </c>
      <c r="P24" s="6" t="s">
        <v>20</v>
      </c>
    </row>
    <row r="25" spans="1:17" ht="63.75" x14ac:dyDescent="0.2">
      <c r="A25" s="19" t="s">
        <v>211</v>
      </c>
      <c r="B25" s="7" t="s">
        <v>33</v>
      </c>
      <c r="C25" s="7" t="s">
        <v>212</v>
      </c>
      <c r="D25" s="6" t="s">
        <v>213</v>
      </c>
      <c r="E25" s="6" t="s">
        <v>214</v>
      </c>
      <c r="F25" s="6"/>
      <c r="G25" s="6"/>
      <c r="H25" s="7" t="s">
        <v>215</v>
      </c>
      <c r="I25" s="7" t="s">
        <v>84</v>
      </c>
      <c r="J25" s="6" t="s">
        <v>109</v>
      </c>
      <c r="K25" s="6"/>
      <c r="L25" s="6"/>
      <c r="M25" s="6"/>
      <c r="N25" s="6"/>
      <c r="O25" s="7" t="s">
        <v>216</v>
      </c>
      <c r="P25" s="6" t="s">
        <v>20</v>
      </c>
    </row>
    <row r="26" spans="1:17" ht="51" x14ac:dyDescent="0.2">
      <c r="A26" s="19" t="s">
        <v>217</v>
      </c>
      <c r="B26" s="7" t="s">
        <v>33</v>
      </c>
      <c r="C26" s="7" t="s">
        <v>218</v>
      </c>
      <c r="D26" s="6" t="s">
        <v>19</v>
      </c>
      <c r="E26" s="6" t="s">
        <v>219</v>
      </c>
      <c r="F26" s="6"/>
      <c r="G26" s="6"/>
      <c r="H26" s="7" t="s">
        <v>220</v>
      </c>
      <c r="I26" s="7" t="s">
        <v>84</v>
      </c>
      <c r="J26" s="6"/>
      <c r="K26" s="6" t="s">
        <v>221</v>
      </c>
      <c r="L26" s="6"/>
      <c r="M26" s="6"/>
      <c r="N26" s="6"/>
      <c r="O26" s="7" t="s">
        <v>222</v>
      </c>
      <c r="P26" s="6" t="s">
        <v>20</v>
      </c>
    </row>
    <row r="27" spans="1:17" ht="127.5" x14ac:dyDescent="0.2">
      <c r="A27" s="19" t="s">
        <v>223</v>
      </c>
      <c r="B27" s="7" t="s">
        <v>22</v>
      </c>
      <c r="C27" s="7" t="s">
        <v>30</v>
      </c>
      <c r="D27" s="6" t="s">
        <v>224</v>
      </c>
      <c r="E27" s="6" t="s">
        <v>225</v>
      </c>
      <c r="F27" s="6" t="s">
        <v>226</v>
      </c>
      <c r="G27" s="6"/>
      <c r="H27" s="7" t="s">
        <v>227</v>
      </c>
      <c r="I27" s="7" t="s">
        <v>228</v>
      </c>
      <c r="J27" s="6" t="s">
        <v>229</v>
      </c>
      <c r="K27" s="6"/>
      <c r="L27" s="6" t="s">
        <v>230</v>
      </c>
      <c r="M27" s="6" t="s">
        <v>231</v>
      </c>
      <c r="N27" s="6"/>
      <c r="O27" s="7" t="s">
        <v>232</v>
      </c>
      <c r="P27" s="6" t="s">
        <v>20</v>
      </c>
    </row>
    <row r="28" spans="1:17" ht="114.75" x14ac:dyDescent="0.2">
      <c r="A28" s="19" t="s">
        <v>233</v>
      </c>
      <c r="B28" s="7" t="s">
        <v>33</v>
      </c>
      <c r="C28" s="7" t="s">
        <v>234</v>
      </c>
      <c r="D28" s="6" t="s">
        <v>19</v>
      </c>
      <c r="E28" s="6" t="s">
        <v>235</v>
      </c>
      <c r="F28" s="6" t="s">
        <v>60</v>
      </c>
      <c r="G28" s="6"/>
      <c r="H28" s="7" t="s">
        <v>236</v>
      </c>
      <c r="I28" s="7" t="s">
        <v>237</v>
      </c>
      <c r="J28" s="6" t="s">
        <v>238</v>
      </c>
      <c r="K28" s="6"/>
      <c r="L28" s="6"/>
      <c r="M28" s="6"/>
      <c r="N28" s="6"/>
      <c r="O28" s="7" t="s">
        <v>239</v>
      </c>
      <c r="P28" s="6" t="s">
        <v>111</v>
      </c>
    </row>
    <row r="29" spans="1:17" ht="89.25" x14ac:dyDescent="0.2">
      <c r="A29" s="19" t="s">
        <v>240</v>
      </c>
      <c r="B29" s="7" t="s">
        <v>18</v>
      </c>
      <c r="C29" s="7" t="s">
        <v>89</v>
      </c>
      <c r="D29" s="6" t="s">
        <v>19</v>
      </c>
      <c r="E29" s="6" t="s">
        <v>241</v>
      </c>
      <c r="F29" s="6"/>
      <c r="G29" s="6"/>
      <c r="H29" s="7" t="s">
        <v>242</v>
      </c>
      <c r="I29" s="7" t="s">
        <v>243</v>
      </c>
      <c r="J29" s="6" t="s">
        <v>244</v>
      </c>
      <c r="K29" s="6"/>
      <c r="L29" s="6"/>
      <c r="M29" s="6" t="s">
        <v>245</v>
      </c>
      <c r="N29" s="6"/>
      <c r="O29" s="7" t="s">
        <v>246</v>
      </c>
      <c r="P29" s="6" t="s">
        <v>20</v>
      </c>
    </row>
  </sheetData>
  <autoFilter ref="A1:Q29" xr:uid="{00000000-0001-0000-0000-000000000000}">
    <filterColumn colId="3" showButton="0"/>
    <filterColumn colId="4" showButton="0"/>
    <filterColumn colId="5" showButton="0"/>
    <filterColumn colId="7" showButton="0"/>
    <filterColumn colId="9" showButton="0"/>
    <filterColumn colId="10" showButton="0"/>
    <filterColumn colId="11" showButton="0"/>
    <filterColumn colId="12" showButton="0"/>
  </autoFilter>
  <mergeCells count="9">
    <mergeCell ref="J1:N1"/>
    <mergeCell ref="O1:O2"/>
    <mergeCell ref="P1:P2"/>
    <mergeCell ref="Q1:Q2"/>
    <mergeCell ref="A1:A2"/>
    <mergeCell ref="B1:B2"/>
    <mergeCell ref="C1:C2"/>
    <mergeCell ref="D1:G1"/>
    <mergeCell ref="H1:I1"/>
  </mergeCell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4"/>
  <sheetViews>
    <sheetView topLeftCell="A4" zoomScale="75" zoomScaleNormal="75" workbookViewId="0">
      <selection activeCell="D39" sqref="D39"/>
    </sheetView>
  </sheetViews>
  <sheetFormatPr defaultColWidth="11.85546875" defaultRowHeight="12.75" x14ac:dyDescent="0.2"/>
  <cols>
    <col min="1" max="1" width="35.5703125" customWidth="1"/>
    <col min="2" max="3" width="17.85546875" customWidth="1"/>
    <col min="4" max="4" width="35.7109375" customWidth="1"/>
    <col min="5" max="5" width="17.85546875" customWidth="1"/>
    <col min="1001" max="1024" width="11.5703125" customWidth="1"/>
  </cols>
  <sheetData>
    <row r="1" spans="1:5" x14ac:dyDescent="0.2">
      <c r="A1" s="4" t="s">
        <v>0</v>
      </c>
      <c r="B1" s="4" t="s">
        <v>247</v>
      </c>
      <c r="C1" s="4" t="s">
        <v>248</v>
      </c>
      <c r="D1" s="4" t="s">
        <v>249</v>
      </c>
      <c r="E1" s="4" t="s">
        <v>250</v>
      </c>
    </row>
    <row r="2" spans="1:5" ht="25.5" x14ac:dyDescent="0.2">
      <c r="A2" s="6" t="s">
        <v>21</v>
      </c>
      <c r="B2" s="6">
        <v>2017</v>
      </c>
      <c r="C2" s="6" t="s">
        <v>251</v>
      </c>
      <c r="D2" s="6" t="s">
        <v>253</v>
      </c>
      <c r="E2" s="6" t="s">
        <v>22</v>
      </c>
    </row>
    <row r="3" spans="1:5" ht="25.5" x14ac:dyDescent="0.2">
      <c r="A3" s="6" t="s">
        <v>32</v>
      </c>
      <c r="B3" s="6">
        <v>2012</v>
      </c>
      <c r="C3" s="6" t="s">
        <v>251</v>
      </c>
      <c r="D3" s="6" t="s">
        <v>254</v>
      </c>
      <c r="E3" s="6" t="s">
        <v>33</v>
      </c>
    </row>
    <row r="4" spans="1:5" ht="25.5" x14ac:dyDescent="0.2">
      <c r="A4" s="6" t="s">
        <v>41</v>
      </c>
      <c r="B4" s="6">
        <v>2017</v>
      </c>
      <c r="C4" s="6" t="s">
        <v>251</v>
      </c>
      <c r="D4" s="6" t="s">
        <v>252</v>
      </c>
      <c r="E4" s="6" t="s">
        <v>42</v>
      </c>
    </row>
    <row r="5" spans="1:5" ht="25.5" x14ac:dyDescent="0.2">
      <c r="A5" s="6" t="s">
        <v>255</v>
      </c>
      <c r="B5" s="6">
        <v>2014</v>
      </c>
      <c r="C5" s="6" t="s">
        <v>256</v>
      </c>
      <c r="D5" s="6" t="s">
        <v>257</v>
      </c>
      <c r="E5" s="6" t="s">
        <v>42</v>
      </c>
    </row>
    <row r="6" spans="1:5" ht="25.5" x14ac:dyDescent="0.2">
      <c r="A6" s="6" t="s">
        <v>62</v>
      </c>
      <c r="B6" s="6">
        <v>2007</v>
      </c>
      <c r="C6" s="6" t="s">
        <v>251</v>
      </c>
      <c r="D6" s="6" t="s">
        <v>252</v>
      </c>
      <c r="E6" s="6" t="s">
        <v>18</v>
      </c>
    </row>
    <row r="7" spans="1:5" ht="38.25" x14ac:dyDescent="0.2">
      <c r="A7" s="6" t="s">
        <v>72</v>
      </c>
      <c r="B7" s="6">
        <v>2013</v>
      </c>
      <c r="C7" s="6" t="s">
        <v>251</v>
      </c>
      <c r="D7" s="6" t="s">
        <v>259</v>
      </c>
      <c r="E7" s="6" t="s">
        <v>42</v>
      </c>
    </row>
    <row r="8" spans="1:5" x14ac:dyDescent="0.2">
      <c r="A8" s="6" t="s">
        <v>80</v>
      </c>
      <c r="B8" s="6">
        <v>2009</v>
      </c>
      <c r="C8" s="6" t="s">
        <v>251</v>
      </c>
      <c r="D8" s="6" t="s">
        <v>252</v>
      </c>
      <c r="E8" s="6" t="s">
        <v>22</v>
      </c>
    </row>
    <row r="9" spans="1:5" ht="25.5" x14ac:dyDescent="0.2">
      <c r="A9" s="6" t="s">
        <v>88</v>
      </c>
      <c r="B9" s="6">
        <v>2012</v>
      </c>
      <c r="C9" s="6" t="s">
        <v>251</v>
      </c>
      <c r="D9" s="6" t="s">
        <v>260</v>
      </c>
      <c r="E9" s="6" t="s">
        <v>18</v>
      </c>
    </row>
    <row r="10" spans="1:5" ht="51" x14ac:dyDescent="0.2">
      <c r="A10" s="6" t="s">
        <v>95</v>
      </c>
      <c r="B10" s="6">
        <v>2013</v>
      </c>
      <c r="C10" s="6" t="s">
        <v>251</v>
      </c>
      <c r="D10" s="6" t="s">
        <v>261</v>
      </c>
      <c r="E10" s="6" t="s">
        <v>33</v>
      </c>
    </row>
    <row r="11" spans="1:5" ht="25.5" x14ac:dyDescent="0.2">
      <c r="A11" s="6" t="s">
        <v>104</v>
      </c>
      <c r="B11" s="6">
        <v>1999</v>
      </c>
      <c r="C11" s="6" t="s">
        <v>251</v>
      </c>
      <c r="D11" s="6" t="s">
        <v>252</v>
      </c>
      <c r="E11" s="6" t="s">
        <v>42</v>
      </c>
    </row>
    <row r="12" spans="1:5" ht="63.75" x14ac:dyDescent="0.2">
      <c r="A12" s="6" t="s">
        <v>112</v>
      </c>
      <c r="B12" s="6">
        <v>2018</v>
      </c>
      <c r="C12" s="6" t="s">
        <v>251</v>
      </c>
      <c r="D12" s="6" t="s">
        <v>262</v>
      </c>
      <c r="E12" s="6" t="s">
        <v>42</v>
      </c>
    </row>
    <row r="13" spans="1:5" ht="25.5" x14ac:dyDescent="0.2">
      <c r="A13" s="6" t="s">
        <v>122</v>
      </c>
      <c r="B13" s="6">
        <v>2015</v>
      </c>
      <c r="C13" s="6" t="s">
        <v>251</v>
      </c>
      <c r="D13" s="6" t="s">
        <v>263</v>
      </c>
      <c r="E13" s="6" t="s">
        <v>33</v>
      </c>
    </row>
    <row r="14" spans="1:5" ht="51" x14ac:dyDescent="0.2">
      <c r="A14" s="6" t="s">
        <v>264</v>
      </c>
      <c r="B14" s="6">
        <v>2006</v>
      </c>
      <c r="C14" s="6" t="s">
        <v>256</v>
      </c>
      <c r="D14" s="6" t="s">
        <v>265</v>
      </c>
      <c r="E14" s="6" t="s">
        <v>266</v>
      </c>
    </row>
    <row r="15" spans="1:5" ht="51" x14ac:dyDescent="0.2">
      <c r="A15" s="6" t="s">
        <v>267</v>
      </c>
      <c r="B15" s="6">
        <v>2007</v>
      </c>
      <c r="C15" s="6" t="s">
        <v>251</v>
      </c>
      <c r="D15" s="6" t="s">
        <v>265</v>
      </c>
      <c r="E15" s="6" t="s">
        <v>266</v>
      </c>
    </row>
    <row r="16" spans="1:5" ht="25.5" x14ac:dyDescent="0.2">
      <c r="A16" s="6" t="s">
        <v>268</v>
      </c>
      <c r="B16" s="6">
        <v>2007</v>
      </c>
      <c r="C16" s="6" t="s">
        <v>256</v>
      </c>
      <c r="D16" s="6" t="s">
        <v>252</v>
      </c>
      <c r="E16" s="6" t="s">
        <v>71</v>
      </c>
    </row>
    <row r="17" spans="1:5" ht="38.25" x14ac:dyDescent="0.2">
      <c r="A17" s="6" t="s">
        <v>140</v>
      </c>
      <c r="B17" s="6">
        <v>2008</v>
      </c>
      <c r="C17" s="6" t="s">
        <v>251</v>
      </c>
      <c r="D17" s="6" t="s">
        <v>252</v>
      </c>
      <c r="E17" s="6" t="s">
        <v>269</v>
      </c>
    </row>
    <row r="18" spans="1:5" ht="25.5" x14ac:dyDescent="0.2">
      <c r="A18" s="6" t="s">
        <v>270</v>
      </c>
      <c r="B18" s="6">
        <v>2008</v>
      </c>
      <c r="C18" s="6" t="s">
        <v>251</v>
      </c>
      <c r="D18" s="6" t="s">
        <v>252</v>
      </c>
      <c r="E18" s="6" t="s">
        <v>33</v>
      </c>
    </row>
    <row r="19" spans="1:5" ht="25.5" x14ac:dyDescent="0.2">
      <c r="A19" s="6" t="s">
        <v>153</v>
      </c>
      <c r="B19" s="6">
        <v>2007</v>
      </c>
      <c r="C19" s="6" t="s">
        <v>251</v>
      </c>
      <c r="D19" s="6" t="s">
        <v>271</v>
      </c>
      <c r="E19" s="6" t="s">
        <v>22</v>
      </c>
    </row>
    <row r="20" spans="1:5" ht="38.25" x14ac:dyDescent="0.2">
      <c r="A20" s="6" t="s">
        <v>163</v>
      </c>
      <c r="B20" s="6">
        <v>2005</v>
      </c>
      <c r="C20" s="6" t="s">
        <v>256</v>
      </c>
      <c r="D20" s="6" t="s">
        <v>272</v>
      </c>
      <c r="E20" s="6" t="s">
        <v>33</v>
      </c>
    </row>
    <row r="21" spans="1:5" ht="38.25" x14ac:dyDescent="0.2">
      <c r="A21" s="6" t="s">
        <v>169</v>
      </c>
      <c r="B21" s="6">
        <v>2007</v>
      </c>
      <c r="C21" s="6" t="s">
        <v>251</v>
      </c>
      <c r="D21" s="6" t="s">
        <v>273</v>
      </c>
      <c r="E21" s="6" t="s">
        <v>33</v>
      </c>
    </row>
    <row r="22" spans="1:5" ht="38.25" x14ac:dyDescent="0.2">
      <c r="A22" s="6" t="s">
        <v>179</v>
      </c>
      <c r="B22" s="6">
        <v>2006</v>
      </c>
      <c r="C22" s="6" t="s">
        <v>251</v>
      </c>
      <c r="D22" s="6" t="s">
        <v>274</v>
      </c>
      <c r="E22" s="6" t="s">
        <v>258</v>
      </c>
    </row>
    <row r="23" spans="1:5" ht="38.25" x14ac:dyDescent="0.2">
      <c r="A23" s="6" t="s">
        <v>188</v>
      </c>
      <c r="B23" s="6">
        <v>2012</v>
      </c>
      <c r="C23" s="6" t="s">
        <v>251</v>
      </c>
      <c r="D23" s="6" t="s">
        <v>275</v>
      </c>
      <c r="E23" s="6" t="s">
        <v>42</v>
      </c>
    </row>
    <row r="24" spans="1:5" ht="51" x14ac:dyDescent="0.2">
      <c r="A24" s="6" t="s">
        <v>195</v>
      </c>
      <c r="B24" s="6">
        <v>2011</v>
      </c>
      <c r="C24" s="6" t="s">
        <v>251</v>
      </c>
      <c r="D24" s="6" t="s">
        <v>276</v>
      </c>
      <c r="E24" s="6" t="s">
        <v>42</v>
      </c>
    </row>
    <row r="25" spans="1:5" ht="38.25" x14ac:dyDescent="0.2">
      <c r="A25" s="6" t="s">
        <v>203</v>
      </c>
      <c r="B25" s="6">
        <v>2018</v>
      </c>
      <c r="C25" s="6" t="s">
        <v>251</v>
      </c>
      <c r="D25" s="6" t="s">
        <v>277</v>
      </c>
      <c r="E25" s="6" t="s">
        <v>18</v>
      </c>
    </row>
    <row r="26" spans="1:5" ht="25.5" x14ac:dyDescent="0.2">
      <c r="A26" s="6" t="s">
        <v>211</v>
      </c>
      <c r="B26" s="6">
        <v>2006</v>
      </c>
      <c r="C26" s="6" t="s">
        <v>256</v>
      </c>
      <c r="D26" s="6" t="s">
        <v>252</v>
      </c>
      <c r="E26" s="6" t="s">
        <v>33</v>
      </c>
    </row>
    <row r="27" spans="1:5" ht="25.5" x14ac:dyDescent="0.2">
      <c r="A27" s="6" t="s">
        <v>217</v>
      </c>
      <c r="B27" s="6">
        <v>2009</v>
      </c>
      <c r="C27" s="6" t="s">
        <v>251</v>
      </c>
      <c r="D27" s="6" t="s">
        <v>278</v>
      </c>
      <c r="E27" s="6" t="s">
        <v>33</v>
      </c>
    </row>
    <row r="28" spans="1:5" ht="25.5" x14ac:dyDescent="0.2">
      <c r="A28" s="6" t="s">
        <v>279</v>
      </c>
      <c r="B28" s="6">
        <v>2014</v>
      </c>
      <c r="C28" s="6" t="s">
        <v>256</v>
      </c>
      <c r="D28" s="6" t="s">
        <v>280</v>
      </c>
      <c r="E28" s="6" t="s">
        <v>22</v>
      </c>
    </row>
    <row r="29" spans="1:5" x14ac:dyDescent="0.2">
      <c r="A29" s="6" t="s">
        <v>281</v>
      </c>
      <c r="B29" s="6">
        <v>2016</v>
      </c>
      <c r="C29" s="6" t="s">
        <v>251</v>
      </c>
      <c r="D29" s="6" t="s">
        <v>252</v>
      </c>
      <c r="E29" s="6" t="s">
        <v>22</v>
      </c>
    </row>
    <row r="30" spans="1:5" ht="25.5" x14ac:dyDescent="0.2">
      <c r="A30" s="6" t="s">
        <v>282</v>
      </c>
      <c r="B30" s="6">
        <v>2014</v>
      </c>
      <c r="C30" s="6" t="s">
        <v>251</v>
      </c>
      <c r="D30" s="6" t="s">
        <v>257</v>
      </c>
      <c r="E30" s="6" t="s">
        <v>42</v>
      </c>
    </row>
    <row r="31" spans="1:5" ht="25.5" x14ac:dyDescent="0.2">
      <c r="A31" s="6" t="s">
        <v>283</v>
      </c>
      <c r="B31" s="6">
        <v>2006</v>
      </c>
      <c r="C31" s="6" t="s">
        <v>256</v>
      </c>
      <c r="D31" s="6" t="s">
        <v>284</v>
      </c>
      <c r="E31" s="6" t="s">
        <v>33</v>
      </c>
    </row>
    <row r="32" spans="1:5" ht="25.5" x14ac:dyDescent="0.2">
      <c r="A32" s="6" t="s">
        <v>285</v>
      </c>
      <c r="B32" s="6">
        <v>2007</v>
      </c>
      <c r="C32" s="6" t="s">
        <v>251</v>
      </c>
      <c r="D32" s="6" t="s">
        <v>286</v>
      </c>
      <c r="E32" s="6" t="s">
        <v>33</v>
      </c>
    </row>
    <row r="33" spans="1:5" ht="25.5" x14ac:dyDescent="0.2">
      <c r="A33" s="6" t="s">
        <v>233</v>
      </c>
      <c r="B33" s="6">
        <v>2018</v>
      </c>
      <c r="C33" s="6" t="s">
        <v>256</v>
      </c>
      <c r="D33" s="6" t="s">
        <v>252</v>
      </c>
      <c r="E33" s="6" t="s">
        <v>33</v>
      </c>
    </row>
    <row r="34" spans="1:5" ht="25.5" x14ac:dyDescent="0.2">
      <c r="A34" s="6" t="s">
        <v>240</v>
      </c>
      <c r="B34" s="6">
        <v>2009</v>
      </c>
      <c r="C34" s="6" t="s">
        <v>251</v>
      </c>
      <c r="D34" s="6" t="s">
        <v>287</v>
      </c>
      <c r="E34" s="6" t="s">
        <v>18</v>
      </c>
    </row>
  </sheetData>
  <autoFilter ref="A1:E34" xr:uid="{00000000-0009-0000-0000-000001000000}"/>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6"/>
  <sheetViews>
    <sheetView tabSelected="1" topLeftCell="B1" zoomScale="85" zoomScaleNormal="85" workbookViewId="0">
      <selection activeCell="I42" sqref="I42"/>
    </sheetView>
  </sheetViews>
  <sheetFormatPr defaultColWidth="11.85546875" defaultRowHeight="12.75" x14ac:dyDescent="0.2"/>
  <cols>
    <col min="1" max="1" width="23" style="9" customWidth="1"/>
    <col min="2" max="2" width="18.7109375" style="9" customWidth="1"/>
    <col min="3" max="5" width="15.28515625" style="9" customWidth="1"/>
    <col min="6" max="6" width="16.7109375" style="10" customWidth="1"/>
    <col min="7" max="7" width="11.5703125" style="10" customWidth="1"/>
    <col min="8" max="8" width="17.42578125" style="10" customWidth="1"/>
  </cols>
  <sheetData>
    <row r="1" spans="1:9" ht="25.5" x14ac:dyDescent="0.2">
      <c r="A1" s="4" t="s">
        <v>0</v>
      </c>
      <c r="B1" s="4" t="s">
        <v>8</v>
      </c>
      <c r="C1" s="4" t="s">
        <v>9</v>
      </c>
      <c r="D1" s="4" t="s">
        <v>10</v>
      </c>
      <c r="E1" s="4" t="s">
        <v>11</v>
      </c>
      <c r="F1" s="4" t="s">
        <v>288</v>
      </c>
      <c r="G1" s="4" t="s">
        <v>289</v>
      </c>
      <c r="H1" s="4" t="s">
        <v>290</v>
      </c>
      <c r="I1" s="21" t="s">
        <v>418</v>
      </c>
    </row>
    <row r="2" spans="1:9" x14ac:dyDescent="0.2">
      <c r="A2" s="6" t="s">
        <v>21</v>
      </c>
      <c r="B2" s="6" t="s">
        <v>19</v>
      </c>
      <c r="C2" s="6" t="s">
        <v>294</v>
      </c>
      <c r="D2" s="6" t="s">
        <v>295</v>
      </c>
      <c r="E2" s="6"/>
      <c r="F2" s="8" t="s">
        <v>19</v>
      </c>
      <c r="G2" s="8" t="s">
        <v>293</v>
      </c>
      <c r="H2" s="8" t="s">
        <v>295</v>
      </c>
    </row>
    <row r="3" spans="1:9" x14ac:dyDescent="0.2">
      <c r="A3" s="6" t="s">
        <v>32</v>
      </c>
      <c r="B3" s="6" t="s">
        <v>19</v>
      </c>
      <c r="C3" s="6" t="s">
        <v>302</v>
      </c>
      <c r="D3" s="6" t="s">
        <v>300</v>
      </c>
      <c r="E3" s="6"/>
      <c r="F3" s="8" t="s">
        <v>19</v>
      </c>
      <c r="G3" s="8" t="s">
        <v>302</v>
      </c>
      <c r="H3" s="8" t="s">
        <v>300</v>
      </c>
    </row>
    <row r="4" spans="1:9" x14ac:dyDescent="0.2">
      <c r="A4" s="6" t="s">
        <v>41</v>
      </c>
      <c r="B4" s="6" t="s">
        <v>19</v>
      </c>
      <c r="C4" s="6" t="s">
        <v>299</v>
      </c>
      <c r="D4" s="6" t="s">
        <v>300</v>
      </c>
      <c r="E4" s="6"/>
      <c r="F4" s="8" t="s">
        <v>19</v>
      </c>
      <c r="G4" s="8" t="s">
        <v>301</v>
      </c>
      <c r="H4" s="8" t="s">
        <v>300</v>
      </c>
    </row>
    <row r="5" spans="1:9" x14ac:dyDescent="0.2">
      <c r="A5" s="6" t="s">
        <v>41</v>
      </c>
      <c r="B5" s="6"/>
      <c r="C5" s="6" t="s">
        <v>303</v>
      </c>
      <c r="D5" s="6"/>
      <c r="E5" s="6"/>
      <c r="F5" s="8"/>
      <c r="G5" s="8" t="s">
        <v>304</v>
      </c>
      <c r="H5" s="8"/>
    </row>
    <row r="6" spans="1:9" ht="25.5" x14ac:dyDescent="0.2">
      <c r="A6" s="6" t="s">
        <v>255</v>
      </c>
      <c r="B6" s="6" t="s">
        <v>19</v>
      </c>
      <c r="C6" s="6" t="s">
        <v>305</v>
      </c>
      <c r="D6" s="6"/>
      <c r="E6" s="6" t="s">
        <v>306</v>
      </c>
      <c r="F6" s="8" t="s">
        <v>19</v>
      </c>
      <c r="G6" s="8" t="s">
        <v>293</v>
      </c>
      <c r="H6" s="8" t="s">
        <v>252</v>
      </c>
      <c r="I6" s="6" t="s">
        <v>332</v>
      </c>
    </row>
    <row r="7" spans="1:9" x14ac:dyDescent="0.2">
      <c r="A7" s="6" t="s">
        <v>255</v>
      </c>
      <c r="B7" s="6"/>
      <c r="C7" s="6" t="s">
        <v>307</v>
      </c>
      <c r="D7" s="6"/>
      <c r="E7" s="6"/>
      <c r="F7" s="8"/>
      <c r="G7" s="8" t="s">
        <v>293</v>
      </c>
      <c r="H7" s="8"/>
    </row>
    <row r="8" spans="1:9" x14ac:dyDescent="0.2">
      <c r="A8" s="6" t="s">
        <v>62</v>
      </c>
      <c r="B8" s="6" t="s">
        <v>19</v>
      </c>
      <c r="C8" s="6" t="s">
        <v>291</v>
      </c>
      <c r="D8" s="6"/>
      <c r="E8" s="6"/>
      <c r="F8" s="8" t="s">
        <v>19</v>
      </c>
      <c r="G8" s="8" t="s">
        <v>293</v>
      </c>
      <c r="H8" s="8" t="s">
        <v>252</v>
      </c>
    </row>
    <row r="9" spans="1:9" x14ac:dyDescent="0.2">
      <c r="A9" s="6" t="s">
        <v>72</v>
      </c>
      <c r="B9" s="6" t="s">
        <v>19</v>
      </c>
      <c r="C9" s="6" t="s">
        <v>294</v>
      </c>
      <c r="D9" s="6" t="s">
        <v>300</v>
      </c>
      <c r="E9" s="6"/>
      <c r="F9" s="8" t="s">
        <v>19</v>
      </c>
      <c r="G9" s="8" t="s">
        <v>293</v>
      </c>
      <c r="H9" s="8" t="s">
        <v>300</v>
      </c>
    </row>
    <row r="10" spans="1:9" x14ac:dyDescent="0.2">
      <c r="A10" s="6" t="s">
        <v>72</v>
      </c>
      <c r="B10" s="6"/>
      <c r="C10" s="6" t="s">
        <v>310</v>
      </c>
      <c r="D10" s="6"/>
      <c r="E10" s="6"/>
      <c r="F10" s="8"/>
      <c r="G10" s="8" t="s">
        <v>293</v>
      </c>
      <c r="H10" s="8"/>
    </row>
    <row r="11" spans="1:9" x14ac:dyDescent="0.2">
      <c r="A11" s="6" t="s">
        <v>80</v>
      </c>
      <c r="B11" s="6" t="s">
        <v>19</v>
      </c>
      <c r="C11" s="6" t="s">
        <v>299</v>
      </c>
      <c r="D11" s="6" t="s">
        <v>311</v>
      </c>
      <c r="E11" s="6"/>
      <c r="F11" s="8" t="s">
        <v>19</v>
      </c>
      <c r="G11" s="8" t="s">
        <v>301</v>
      </c>
      <c r="H11" s="8" t="s">
        <v>311</v>
      </c>
    </row>
    <row r="12" spans="1:9" ht="25.5" x14ac:dyDescent="0.2">
      <c r="A12" s="6" t="s">
        <v>80</v>
      </c>
      <c r="B12" s="6"/>
      <c r="C12" s="6" t="s">
        <v>312</v>
      </c>
      <c r="D12" s="6"/>
      <c r="E12" s="6"/>
      <c r="F12" s="8"/>
      <c r="G12" s="8" t="s">
        <v>304</v>
      </c>
      <c r="H12" s="8"/>
    </row>
    <row r="13" spans="1:9" x14ac:dyDescent="0.2">
      <c r="A13" s="6" t="s">
        <v>88</v>
      </c>
      <c r="B13" s="6" t="s">
        <v>19</v>
      </c>
      <c r="C13" s="6" t="s">
        <v>313</v>
      </c>
      <c r="D13" s="6"/>
      <c r="E13" s="6"/>
      <c r="F13" s="8" t="s">
        <v>19</v>
      </c>
      <c r="G13" s="8" t="s">
        <v>313</v>
      </c>
      <c r="H13" s="8" t="s">
        <v>252</v>
      </c>
    </row>
    <row r="14" spans="1:9" x14ac:dyDescent="0.2">
      <c r="A14" s="6" t="s">
        <v>95</v>
      </c>
      <c r="B14" s="6" t="s">
        <v>19</v>
      </c>
      <c r="C14" s="6" t="s">
        <v>302</v>
      </c>
      <c r="D14" s="6" t="s">
        <v>314</v>
      </c>
      <c r="E14" s="6"/>
      <c r="F14" s="8" t="s">
        <v>19</v>
      </c>
      <c r="G14" s="8" t="s">
        <v>302</v>
      </c>
      <c r="H14" s="8" t="s">
        <v>308</v>
      </c>
    </row>
    <row r="15" spans="1:9" x14ac:dyDescent="0.2">
      <c r="A15" s="6" t="s">
        <v>104</v>
      </c>
      <c r="B15" s="6" t="s">
        <v>19</v>
      </c>
      <c r="C15" s="6" t="s">
        <v>302</v>
      </c>
      <c r="D15" s="6"/>
      <c r="E15" s="6"/>
      <c r="F15" s="8" t="s">
        <v>19</v>
      </c>
      <c r="G15" s="8" t="s">
        <v>302</v>
      </c>
      <c r="H15" s="8" t="s">
        <v>252</v>
      </c>
    </row>
    <row r="16" spans="1:9" x14ac:dyDescent="0.2">
      <c r="A16" s="6" t="s">
        <v>104</v>
      </c>
      <c r="B16" s="6"/>
      <c r="C16" s="6" t="s">
        <v>315</v>
      </c>
      <c r="D16" s="6"/>
      <c r="E16" s="6"/>
      <c r="F16" s="8"/>
      <c r="G16" s="8" t="s">
        <v>315</v>
      </c>
      <c r="H16" s="8"/>
    </row>
    <row r="17" spans="1:8" x14ac:dyDescent="0.2">
      <c r="A17" s="6" t="s">
        <v>112</v>
      </c>
      <c r="B17" s="6" t="s">
        <v>19</v>
      </c>
      <c r="C17" s="6" t="s">
        <v>316</v>
      </c>
      <c r="D17" s="6"/>
      <c r="E17" s="6"/>
      <c r="F17" s="8" t="s">
        <v>19</v>
      </c>
      <c r="G17" s="8" t="s">
        <v>316</v>
      </c>
      <c r="H17" s="8" t="s">
        <v>252</v>
      </c>
    </row>
    <row r="18" spans="1:8" x14ac:dyDescent="0.2">
      <c r="A18" s="6" t="s">
        <v>122</v>
      </c>
      <c r="B18" s="6" t="s">
        <v>19</v>
      </c>
      <c r="C18" s="6" t="s">
        <v>299</v>
      </c>
      <c r="D18" s="6"/>
      <c r="E18" s="6"/>
      <c r="F18" s="8" t="s">
        <v>19</v>
      </c>
      <c r="G18" s="8" t="s">
        <v>301</v>
      </c>
      <c r="H18" s="8" t="s">
        <v>252</v>
      </c>
    </row>
    <row r="19" spans="1:8" x14ac:dyDescent="0.2">
      <c r="A19" s="6" t="s">
        <v>264</v>
      </c>
      <c r="B19" s="6" t="s">
        <v>19</v>
      </c>
      <c r="C19" s="6" t="s">
        <v>291</v>
      </c>
      <c r="D19" s="6" t="s">
        <v>317</v>
      </c>
      <c r="E19" s="6"/>
      <c r="F19" s="8" t="s">
        <v>19</v>
      </c>
      <c r="G19" s="8" t="s">
        <v>293</v>
      </c>
      <c r="H19" s="8" t="s">
        <v>300</v>
      </c>
    </row>
    <row r="20" spans="1:8" x14ac:dyDescent="0.2">
      <c r="A20" s="6" t="s">
        <v>267</v>
      </c>
      <c r="B20" s="6" t="s">
        <v>19</v>
      </c>
      <c r="C20" s="6" t="s">
        <v>291</v>
      </c>
      <c r="D20" s="6" t="s">
        <v>317</v>
      </c>
      <c r="E20" s="6"/>
      <c r="F20" s="8" t="s">
        <v>19</v>
      </c>
      <c r="G20" s="8" t="s">
        <v>293</v>
      </c>
      <c r="H20" s="8" t="s">
        <v>300</v>
      </c>
    </row>
    <row r="21" spans="1:8" x14ac:dyDescent="0.2">
      <c r="A21" s="6" t="s">
        <v>268</v>
      </c>
      <c r="B21" s="6" t="s">
        <v>19</v>
      </c>
      <c r="C21" s="6" t="s">
        <v>291</v>
      </c>
      <c r="D21" s="6" t="s">
        <v>317</v>
      </c>
      <c r="E21" s="6"/>
      <c r="F21" s="8" t="s">
        <v>19</v>
      </c>
      <c r="G21" s="8" t="s">
        <v>293</v>
      </c>
      <c r="H21" s="8" t="s">
        <v>300</v>
      </c>
    </row>
    <row r="22" spans="1:8" x14ac:dyDescent="0.2">
      <c r="A22" s="6" t="s">
        <v>140</v>
      </c>
      <c r="B22" s="6" t="s">
        <v>19</v>
      </c>
      <c r="C22" s="6" t="s">
        <v>291</v>
      </c>
      <c r="D22" s="6" t="s">
        <v>317</v>
      </c>
      <c r="E22" s="6"/>
      <c r="F22" s="8" t="s">
        <v>19</v>
      </c>
      <c r="G22" s="8" t="s">
        <v>293</v>
      </c>
      <c r="H22" s="8" t="s">
        <v>300</v>
      </c>
    </row>
    <row r="23" spans="1:8" x14ac:dyDescent="0.2">
      <c r="A23" s="6" t="s">
        <v>270</v>
      </c>
      <c r="B23" s="6" t="s">
        <v>19</v>
      </c>
      <c r="C23" s="6" t="s">
        <v>291</v>
      </c>
      <c r="D23" s="6"/>
      <c r="E23" s="6"/>
      <c r="F23" s="8" t="s">
        <v>19</v>
      </c>
      <c r="G23" s="8" t="s">
        <v>293</v>
      </c>
      <c r="H23" s="8" t="s">
        <v>252</v>
      </c>
    </row>
    <row r="24" spans="1:8" x14ac:dyDescent="0.2">
      <c r="A24" s="6" t="s">
        <v>153</v>
      </c>
      <c r="B24" s="6" t="s">
        <v>155</v>
      </c>
      <c r="C24" s="6" t="s">
        <v>310</v>
      </c>
      <c r="D24" s="6" t="s">
        <v>308</v>
      </c>
      <c r="E24" s="6"/>
      <c r="F24" s="8" t="s">
        <v>19</v>
      </c>
      <c r="G24" s="8" t="s">
        <v>293</v>
      </c>
      <c r="H24" s="8" t="s">
        <v>308</v>
      </c>
    </row>
    <row r="25" spans="1:8" x14ac:dyDescent="0.2">
      <c r="A25" s="6" t="s">
        <v>153</v>
      </c>
      <c r="B25" s="6"/>
      <c r="C25" s="6"/>
      <c r="D25" s="6" t="s">
        <v>319</v>
      </c>
      <c r="E25" s="6"/>
      <c r="F25" s="8"/>
      <c r="G25" s="8"/>
      <c r="H25" s="8" t="s">
        <v>319</v>
      </c>
    </row>
    <row r="26" spans="1:8" x14ac:dyDescent="0.2">
      <c r="A26" s="6" t="s">
        <v>163</v>
      </c>
      <c r="B26" s="6" t="s">
        <v>19</v>
      </c>
      <c r="C26" s="6" t="s">
        <v>315</v>
      </c>
      <c r="D26" s="6" t="s">
        <v>300</v>
      </c>
      <c r="E26" s="6"/>
      <c r="F26" s="8" t="s">
        <v>19</v>
      </c>
      <c r="G26" s="8" t="s">
        <v>315</v>
      </c>
      <c r="H26" s="8" t="s">
        <v>300</v>
      </c>
    </row>
    <row r="27" spans="1:8" x14ac:dyDescent="0.2">
      <c r="A27" s="6" t="s">
        <v>169</v>
      </c>
      <c r="B27" s="6" t="s">
        <v>19</v>
      </c>
      <c r="C27" s="6" t="s">
        <v>296</v>
      </c>
      <c r="D27" s="6" t="s">
        <v>292</v>
      </c>
      <c r="E27" s="6"/>
      <c r="F27" s="8" t="s">
        <v>19</v>
      </c>
      <c r="G27" s="8" t="s">
        <v>298</v>
      </c>
      <c r="H27" s="8" t="s">
        <v>292</v>
      </c>
    </row>
    <row r="28" spans="1:8" ht="25.5" x14ac:dyDescent="0.2">
      <c r="A28" s="6" t="s">
        <v>179</v>
      </c>
      <c r="B28" s="6" t="s">
        <v>19</v>
      </c>
      <c r="C28" s="6" t="s">
        <v>291</v>
      </c>
      <c r="D28" s="6" t="s">
        <v>300</v>
      </c>
      <c r="E28" s="6" t="s">
        <v>320</v>
      </c>
      <c r="F28" s="8" t="s">
        <v>19</v>
      </c>
      <c r="G28" s="8" t="s">
        <v>293</v>
      </c>
      <c r="H28" s="8" t="s">
        <v>300</v>
      </c>
    </row>
    <row r="29" spans="1:8" x14ac:dyDescent="0.2">
      <c r="A29" s="6" t="s">
        <v>179</v>
      </c>
      <c r="B29" s="6"/>
      <c r="C29" s="6"/>
      <c r="D29" s="6" t="s">
        <v>321</v>
      </c>
      <c r="E29" s="6"/>
      <c r="F29" s="8"/>
      <c r="G29" s="8"/>
      <c r="H29" s="8" t="s">
        <v>322</v>
      </c>
    </row>
    <row r="30" spans="1:8" x14ac:dyDescent="0.2">
      <c r="A30" s="6" t="s">
        <v>179</v>
      </c>
      <c r="B30" s="6"/>
      <c r="C30" s="6"/>
      <c r="D30" s="6" t="s">
        <v>323</v>
      </c>
      <c r="E30" s="6"/>
      <c r="F30" s="8"/>
      <c r="G30" s="8"/>
      <c r="H30" s="8" t="s">
        <v>323</v>
      </c>
    </row>
    <row r="31" spans="1:8" ht="25.5" x14ac:dyDescent="0.2">
      <c r="A31" s="6" t="s">
        <v>188</v>
      </c>
      <c r="B31" s="6" t="s">
        <v>190</v>
      </c>
      <c r="C31" s="6" t="s">
        <v>324</v>
      </c>
      <c r="D31" s="6" t="s">
        <v>295</v>
      </c>
      <c r="E31"/>
      <c r="F31" s="8" t="s">
        <v>325</v>
      </c>
      <c r="G31" s="8" t="s">
        <v>293</v>
      </c>
      <c r="H31" s="8" t="s">
        <v>252</v>
      </c>
    </row>
    <row r="32" spans="1:8" x14ac:dyDescent="0.2">
      <c r="A32" s="6" t="s">
        <v>188</v>
      </c>
      <c r="B32" s="6"/>
      <c r="C32" s="6" t="s">
        <v>318</v>
      </c>
      <c r="D32" s="6"/>
      <c r="E32" s="6"/>
      <c r="F32" s="8"/>
      <c r="G32" s="8" t="s">
        <v>293</v>
      </c>
      <c r="H32" s="8"/>
    </row>
    <row r="33" spans="1:9" x14ac:dyDescent="0.2">
      <c r="A33" s="6" t="s">
        <v>188</v>
      </c>
      <c r="B33" s="6"/>
      <c r="C33" s="6" t="s">
        <v>326</v>
      </c>
      <c r="D33" s="6"/>
      <c r="E33" s="6"/>
      <c r="F33" s="8"/>
      <c r="G33" s="8" t="s">
        <v>293</v>
      </c>
      <c r="H33" s="8"/>
    </row>
    <row r="34" spans="1:9" x14ac:dyDescent="0.2">
      <c r="A34" s="6" t="s">
        <v>188</v>
      </c>
      <c r="B34" s="6"/>
      <c r="C34" s="6" t="s">
        <v>327</v>
      </c>
      <c r="D34" s="6"/>
      <c r="E34" s="6"/>
      <c r="F34" s="8"/>
      <c r="G34" s="8" t="s">
        <v>328</v>
      </c>
      <c r="H34" s="8"/>
    </row>
    <row r="35" spans="1:9" ht="25.5" x14ac:dyDescent="0.2">
      <c r="A35" s="6" t="s">
        <v>195</v>
      </c>
      <c r="B35" s="6" t="s">
        <v>197</v>
      </c>
      <c r="C35" s="6" t="s">
        <v>291</v>
      </c>
      <c r="D35" s="6"/>
      <c r="E35" s="6"/>
      <c r="F35" s="8" t="s">
        <v>309</v>
      </c>
      <c r="G35" s="8" t="s">
        <v>293</v>
      </c>
      <c r="H35" s="8" t="s">
        <v>252</v>
      </c>
    </row>
    <row r="36" spans="1:9" x14ac:dyDescent="0.2">
      <c r="A36" s="6" t="s">
        <v>203</v>
      </c>
      <c r="B36" s="6" t="s">
        <v>19</v>
      </c>
      <c r="C36" s="6" t="s">
        <v>291</v>
      </c>
      <c r="D36" s="6"/>
      <c r="E36" s="6"/>
      <c r="F36" s="8" t="s">
        <v>19</v>
      </c>
      <c r="G36" s="8" t="s">
        <v>293</v>
      </c>
      <c r="H36" s="8" t="s">
        <v>252</v>
      </c>
    </row>
    <row r="37" spans="1:9" x14ac:dyDescent="0.2">
      <c r="A37" s="6" t="s">
        <v>211</v>
      </c>
      <c r="B37" s="6" t="s">
        <v>19</v>
      </c>
      <c r="C37" s="6" t="s">
        <v>310</v>
      </c>
      <c r="D37" s="6"/>
      <c r="E37" s="6"/>
      <c r="F37" s="8" t="s">
        <v>19</v>
      </c>
      <c r="G37" s="8" t="s">
        <v>293</v>
      </c>
      <c r="H37" s="8" t="s">
        <v>252</v>
      </c>
    </row>
    <row r="38" spans="1:9" x14ac:dyDescent="0.2">
      <c r="A38" s="6" t="s">
        <v>217</v>
      </c>
      <c r="B38" s="6" t="s">
        <v>19</v>
      </c>
      <c r="C38" s="6" t="s">
        <v>329</v>
      </c>
      <c r="D38" s="6"/>
      <c r="E38" s="6"/>
      <c r="F38" s="8" t="s">
        <v>19</v>
      </c>
      <c r="G38" s="8" t="s">
        <v>329</v>
      </c>
      <c r="H38" s="8" t="s">
        <v>252</v>
      </c>
    </row>
    <row r="39" spans="1:9" x14ac:dyDescent="0.2">
      <c r="A39" s="6" t="s">
        <v>279</v>
      </c>
      <c r="B39" s="6" t="s">
        <v>330</v>
      </c>
      <c r="C39" s="6" t="s">
        <v>291</v>
      </c>
      <c r="D39" s="6" t="s">
        <v>331</v>
      </c>
      <c r="E39" s="6"/>
      <c r="F39" s="8" t="s">
        <v>297</v>
      </c>
      <c r="G39" s="8" t="s">
        <v>293</v>
      </c>
      <c r="H39" s="8" t="s">
        <v>331</v>
      </c>
    </row>
    <row r="40" spans="1:9" x14ac:dyDescent="0.2">
      <c r="A40" s="6" t="s">
        <v>281</v>
      </c>
      <c r="B40" s="6" t="s">
        <v>330</v>
      </c>
      <c r="C40" s="6" t="s">
        <v>291</v>
      </c>
      <c r="D40" s="6" t="s">
        <v>331</v>
      </c>
      <c r="E40" s="6"/>
      <c r="F40" s="8" t="s">
        <v>297</v>
      </c>
      <c r="G40" s="8" t="s">
        <v>293</v>
      </c>
      <c r="H40" s="8" t="s">
        <v>331</v>
      </c>
    </row>
    <row r="41" spans="1:9" ht="25.5" x14ac:dyDescent="0.2">
      <c r="A41" s="6" t="s">
        <v>282</v>
      </c>
      <c r="B41" s="6" t="s">
        <v>19</v>
      </c>
      <c r="C41" s="6" t="s">
        <v>294</v>
      </c>
      <c r="D41" s="6"/>
      <c r="E41" s="6" t="s">
        <v>332</v>
      </c>
      <c r="F41" s="8" t="s">
        <v>19</v>
      </c>
      <c r="G41" s="8" t="s">
        <v>293</v>
      </c>
      <c r="H41" s="8" t="s">
        <v>252</v>
      </c>
      <c r="I41" s="6" t="s">
        <v>332</v>
      </c>
    </row>
    <row r="42" spans="1:9" x14ac:dyDescent="0.2">
      <c r="A42" s="6" t="s">
        <v>282</v>
      </c>
      <c r="B42" s="6"/>
      <c r="C42" s="6" t="s">
        <v>318</v>
      </c>
      <c r="D42" s="6"/>
      <c r="E42" s="6"/>
      <c r="F42" s="8"/>
      <c r="G42" s="8" t="s">
        <v>293</v>
      </c>
      <c r="H42" s="8"/>
    </row>
    <row r="43" spans="1:9" x14ac:dyDescent="0.2">
      <c r="A43" s="6" t="s">
        <v>283</v>
      </c>
      <c r="B43" s="6" t="s">
        <v>19</v>
      </c>
      <c r="C43" s="6" t="s">
        <v>291</v>
      </c>
      <c r="D43" s="6"/>
      <c r="E43" s="6"/>
      <c r="F43" s="8" t="s">
        <v>19</v>
      </c>
      <c r="G43" s="8" t="s">
        <v>293</v>
      </c>
      <c r="H43" s="8" t="s">
        <v>252</v>
      </c>
    </row>
    <row r="44" spans="1:9" x14ac:dyDescent="0.2">
      <c r="A44" s="6" t="s">
        <v>285</v>
      </c>
      <c r="B44" s="6" t="s">
        <v>19</v>
      </c>
      <c r="C44" s="6" t="s">
        <v>291</v>
      </c>
      <c r="D44" s="6"/>
      <c r="E44" s="6"/>
      <c r="F44" s="8" t="s">
        <v>19</v>
      </c>
      <c r="G44" s="8" t="s">
        <v>293</v>
      </c>
      <c r="H44" s="8" t="s">
        <v>252</v>
      </c>
    </row>
    <row r="45" spans="1:9" x14ac:dyDescent="0.2">
      <c r="A45" s="6" t="s">
        <v>233</v>
      </c>
      <c r="B45" s="6" t="s">
        <v>19</v>
      </c>
      <c r="C45" s="6" t="s">
        <v>326</v>
      </c>
      <c r="D45" s="6" t="s">
        <v>292</v>
      </c>
      <c r="E45" s="6"/>
      <c r="F45" s="8" t="s">
        <v>19</v>
      </c>
      <c r="G45" s="8" t="s">
        <v>293</v>
      </c>
      <c r="H45" s="8" t="s">
        <v>292</v>
      </c>
    </row>
    <row r="46" spans="1:9" x14ac:dyDescent="0.2">
      <c r="A46" s="6" t="s">
        <v>240</v>
      </c>
      <c r="B46" s="6" t="s">
        <v>19</v>
      </c>
      <c r="C46" s="6" t="s">
        <v>333</v>
      </c>
      <c r="D46" s="6"/>
      <c r="E46" s="6"/>
      <c r="F46" s="8" t="s">
        <v>19</v>
      </c>
      <c r="G46" s="8" t="s">
        <v>333</v>
      </c>
      <c r="H46" s="8" t="s">
        <v>252</v>
      </c>
    </row>
  </sheetData>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86"/>
  <sheetViews>
    <sheetView zoomScale="85" zoomScaleNormal="85" workbookViewId="0">
      <selection activeCell="A59" sqref="A59:XFD59"/>
    </sheetView>
  </sheetViews>
  <sheetFormatPr defaultColWidth="11.85546875" defaultRowHeight="12.75" x14ac:dyDescent="0.2"/>
  <cols>
    <col min="1" max="1" width="23" style="9" customWidth="1"/>
    <col min="2" max="2" width="36.140625" style="9" customWidth="1"/>
    <col min="3" max="3" width="36.140625" style="11" customWidth="1"/>
    <col min="4" max="4" width="20.5703125" customWidth="1"/>
  </cols>
  <sheetData>
    <row r="1" spans="1:7" ht="25.5" x14ac:dyDescent="0.2">
      <c r="A1" s="4" t="s">
        <v>0</v>
      </c>
      <c r="B1" s="4" t="s">
        <v>334</v>
      </c>
      <c r="C1" s="4" t="s">
        <v>335</v>
      </c>
      <c r="D1" s="4" t="s">
        <v>12</v>
      </c>
      <c r="E1" s="4" t="s">
        <v>336</v>
      </c>
      <c r="F1" s="4" t="s">
        <v>337</v>
      </c>
      <c r="G1" s="4" t="s">
        <v>338</v>
      </c>
    </row>
    <row r="2" spans="1:7" ht="89.25" x14ac:dyDescent="0.2">
      <c r="A2" s="6" t="s">
        <v>21</v>
      </c>
      <c r="B2" s="6" t="s">
        <v>340</v>
      </c>
      <c r="C2" s="7" t="s">
        <v>26</v>
      </c>
      <c r="D2" s="6" t="s">
        <v>341</v>
      </c>
      <c r="E2" s="8">
        <v>180</v>
      </c>
      <c r="F2" s="8">
        <v>100</v>
      </c>
      <c r="G2" s="8">
        <v>15</v>
      </c>
    </row>
    <row r="3" spans="1:7" ht="51" x14ac:dyDescent="0.2">
      <c r="A3" s="6" t="s">
        <v>32</v>
      </c>
      <c r="B3" s="6"/>
      <c r="C3" s="7" t="s">
        <v>37</v>
      </c>
      <c r="D3" s="6" t="s">
        <v>339</v>
      </c>
      <c r="E3" s="8">
        <v>0</v>
      </c>
      <c r="F3" s="8">
        <v>0</v>
      </c>
      <c r="G3" s="8">
        <v>0</v>
      </c>
    </row>
    <row r="4" spans="1:7" ht="165.75" x14ac:dyDescent="0.2">
      <c r="A4" s="6" t="s">
        <v>41</v>
      </c>
      <c r="B4" s="6"/>
      <c r="C4" s="7" t="s">
        <v>46</v>
      </c>
      <c r="D4" s="6" t="s">
        <v>342</v>
      </c>
      <c r="E4" s="8">
        <v>170</v>
      </c>
      <c r="F4" s="8">
        <v>65</v>
      </c>
      <c r="G4" s="8">
        <v>0</v>
      </c>
    </row>
    <row r="5" spans="1:7" x14ac:dyDescent="0.2">
      <c r="A5" s="6" t="s">
        <v>41</v>
      </c>
      <c r="B5" s="6"/>
      <c r="C5" s="7"/>
      <c r="D5" s="6" t="s">
        <v>339</v>
      </c>
      <c r="E5" s="8">
        <v>170</v>
      </c>
      <c r="F5" s="8">
        <v>60</v>
      </c>
      <c r="G5" s="8">
        <v>0</v>
      </c>
    </row>
    <row r="6" spans="1:7" x14ac:dyDescent="0.2">
      <c r="A6" s="6" t="s">
        <v>41</v>
      </c>
      <c r="B6" s="6"/>
      <c r="C6" s="7"/>
      <c r="D6" s="6" t="s">
        <v>342</v>
      </c>
      <c r="E6" s="8">
        <v>200</v>
      </c>
      <c r="F6" s="8">
        <v>60</v>
      </c>
      <c r="G6" s="8">
        <v>0</v>
      </c>
    </row>
    <row r="7" spans="1:7" x14ac:dyDescent="0.2">
      <c r="A7" s="6" t="s">
        <v>41</v>
      </c>
      <c r="B7" s="6"/>
      <c r="C7" s="7"/>
      <c r="D7" s="6" t="s">
        <v>341</v>
      </c>
      <c r="E7" s="8">
        <v>180</v>
      </c>
      <c r="F7" s="8">
        <v>60</v>
      </c>
      <c r="G7" s="8">
        <v>10</v>
      </c>
    </row>
    <row r="8" spans="1:7" ht="63.75" x14ac:dyDescent="0.2">
      <c r="A8" s="6" t="s">
        <v>52</v>
      </c>
      <c r="B8" s="6"/>
      <c r="C8" s="7" t="s">
        <v>56</v>
      </c>
      <c r="D8" s="6" t="s">
        <v>343</v>
      </c>
      <c r="E8" s="8">
        <v>130</v>
      </c>
      <c r="F8" s="8">
        <v>0</v>
      </c>
      <c r="G8" s="8">
        <v>0</v>
      </c>
    </row>
    <row r="9" spans="1:7" ht="38.25" x14ac:dyDescent="0.2">
      <c r="A9" s="6" t="s">
        <v>62</v>
      </c>
      <c r="B9" s="6"/>
      <c r="C9" s="7" t="s">
        <v>66</v>
      </c>
      <c r="D9" s="6" t="s">
        <v>342</v>
      </c>
      <c r="E9" s="8">
        <v>190</v>
      </c>
      <c r="F9" s="8">
        <v>20</v>
      </c>
      <c r="G9" s="8">
        <v>0</v>
      </c>
    </row>
    <row r="10" spans="1:7" ht="63.75" x14ac:dyDescent="0.2">
      <c r="A10" s="6" t="s">
        <v>72</v>
      </c>
      <c r="B10" s="6"/>
      <c r="C10" s="7" t="s">
        <v>76</v>
      </c>
      <c r="D10" s="6" t="s">
        <v>339</v>
      </c>
      <c r="E10" s="8">
        <v>190</v>
      </c>
      <c r="F10" s="8">
        <v>260</v>
      </c>
      <c r="G10" s="8">
        <v>0</v>
      </c>
    </row>
    <row r="11" spans="1:7" ht="114.75" x14ac:dyDescent="0.2">
      <c r="A11" s="6" t="s">
        <v>80</v>
      </c>
      <c r="B11" s="6" t="s">
        <v>344</v>
      </c>
      <c r="C11" s="7" t="s">
        <v>83</v>
      </c>
      <c r="D11" s="6" t="s">
        <v>339</v>
      </c>
      <c r="E11" s="8">
        <v>195</v>
      </c>
      <c r="F11" s="8">
        <v>200</v>
      </c>
      <c r="G11" s="8">
        <v>0</v>
      </c>
    </row>
    <row r="12" spans="1:7" ht="38.25" x14ac:dyDescent="0.2">
      <c r="A12" s="6" t="s">
        <v>88</v>
      </c>
      <c r="B12" s="6"/>
      <c r="C12" s="7" t="s">
        <v>91</v>
      </c>
      <c r="D12" s="6" t="s">
        <v>339</v>
      </c>
      <c r="E12" s="8">
        <v>170</v>
      </c>
      <c r="F12" s="8">
        <v>110</v>
      </c>
      <c r="G12" s="8">
        <v>0</v>
      </c>
    </row>
    <row r="13" spans="1:7" ht="25.5" x14ac:dyDescent="0.2">
      <c r="A13" s="6" t="s">
        <v>95</v>
      </c>
      <c r="B13" s="6"/>
      <c r="C13" s="7" t="s">
        <v>99</v>
      </c>
      <c r="D13" s="6" t="s">
        <v>341</v>
      </c>
      <c r="E13" s="8">
        <v>130</v>
      </c>
      <c r="F13" s="8">
        <v>30</v>
      </c>
      <c r="G13" s="8">
        <v>4</v>
      </c>
    </row>
    <row r="14" spans="1:7" x14ac:dyDescent="0.2">
      <c r="A14" s="6" t="s">
        <v>95</v>
      </c>
      <c r="B14" s="6"/>
      <c r="C14" s="6"/>
      <c r="D14" s="8" t="s">
        <v>341</v>
      </c>
      <c r="E14" s="8">
        <v>130</v>
      </c>
      <c r="F14" s="8">
        <v>30</v>
      </c>
      <c r="G14" s="8">
        <v>12</v>
      </c>
    </row>
    <row r="15" spans="1:7" x14ac:dyDescent="0.2">
      <c r="A15" s="6" t="s">
        <v>95</v>
      </c>
      <c r="B15" s="6"/>
      <c r="C15" s="6"/>
      <c r="D15" s="8" t="s">
        <v>341</v>
      </c>
      <c r="E15" s="8">
        <v>160</v>
      </c>
      <c r="F15" s="8">
        <v>30</v>
      </c>
      <c r="G15" s="8">
        <v>4</v>
      </c>
    </row>
    <row r="16" spans="1:7" x14ac:dyDescent="0.2">
      <c r="A16" s="6" t="s">
        <v>95</v>
      </c>
      <c r="B16" s="6"/>
      <c r="C16" s="6"/>
      <c r="D16" s="8" t="s">
        <v>341</v>
      </c>
      <c r="E16" s="8">
        <v>160</v>
      </c>
      <c r="F16" s="8">
        <v>30</v>
      </c>
      <c r="G16" s="8">
        <v>12</v>
      </c>
    </row>
    <row r="17" spans="1:7" x14ac:dyDescent="0.2">
      <c r="A17" s="6" t="s">
        <v>95</v>
      </c>
      <c r="B17" s="12"/>
      <c r="C17" s="12"/>
      <c r="D17" s="6" t="s">
        <v>341</v>
      </c>
      <c r="E17" s="8">
        <v>130</v>
      </c>
      <c r="F17" s="8">
        <v>60</v>
      </c>
      <c r="G17" s="8">
        <v>4</v>
      </c>
    </row>
    <row r="18" spans="1:7" x14ac:dyDescent="0.2">
      <c r="A18" s="6" t="s">
        <v>95</v>
      </c>
      <c r="B18" s="12"/>
      <c r="C18" s="12"/>
      <c r="D18" s="8" t="s">
        <v>341</v>
      </c>
      <c r="E18" s="8">
        <v>130</v>
      </c>
      <c r="F18" s="8">
        <v>60</v>
      </c>
      <c r="G18" s="8">
        <v>12</v>
      </c>
    </row>
    <row r="19" spans="1:7" x14ac:dyDescent="0.2">
      <c r="A19" s="6" t="s">
        <v>95</v>
      </c>
      <c r="B19" s="12"/>
      <c r="C19" s="12"/>
      <c r="D19" s="8" t="s">
        <v>341</v>
      </c>
      <c r="E19" s="8">
        <v>160</v>
      </c>
      <c r="F19" s="8">
        <v>60</v>
      </c>
      <c r="G19" s="8">
        <v>4</v>
      </c>
    </row>
    <row r="20" spans="1:7" x14ac:dyDescent="0.2">
      <c r="A20" s="6" t="s">
        <v>95</v>
      </c>
      <c r="B20" s="12"/>
      <c r="C20" s="12"/>
      <c r="D20" s="8" t="s">
        <v>341</v>
      </c>
      <c r="E20" s="8">
        <v>160</v>
      </c>
      <c r="F20" s="8">
        <v>60</v>
      </c>
      <c r="G20" s="8">
        <v>12</v>
      </c>
    </row>
    <row r="21" spans="1:7" x14ac:dyDescent="0.2">
      <c r="A21" s="6" t="s">
        <v>95</v>
      </c>
      <c r="B21" s="12"/>
      <c r="C21" s="12"/>
      <c r="D21" s="6" t="s">
        <v>341</v>
      </c>
      <c r="E21" s="8">
        <v>130</v>
      </c>
      <c r="F21" s="8">
        <v>90</v>
      </c>
      <c r="G21" s="8">
        <v>4</v>
      </c>
    </row>
    <row r="22" spans="1:7" ht="38.25" x14ac:dyDescent="0.2">
      <c r="A22" s="6" t="s">
        <v>104</v>
      </c>
      <c r="B22" s="6"/>
      <c r="C22" s="7" t="s">
        <v>107</v>
      </c>
      <c r="D22" s="6" t="s">
        <v>345</v>
      </c>
      <c r="E22" s="8">
        <v>0</v>
      </c>
      <c r="F22" s="8">
        <v>0</v>
      </c>
      <c r="G22" s="8">
        <v>0</v>
      </c>
    </row>
    <row r="23" spans="1:7" x14ac:dyDescent="0.2">
      <c r="A23" s="6" t="s">
        <v>104</v>
      </c>
      <c r="B23" s="6"/>
      <c r="C23" s="7"/>
      <c r="D23" s="6" t="s">
        <v>341</v>
      </c>
      <c r="E23" s="8">
        <v>190</v>
      </c>
      <c r="F23" s="8"/>
      <c r="G23" s="8">
        <v>5</v>
      </c>
    </row>
    <row r="24" spans="1:7" ht="38.25" x14ac:dyDescent="0.2">
      <c r="A24" s="6" t="s">
        <v>112</v>
      </c>
      <c r="B24" s="6"/>
      <c r="C24" s="7" t="s">
        <v>116</v>
      </c>
      <c r="D24" s="6" t="s">
        <v>346</v>
      </c>
      <c r="E24" s="8">
        <v>0</v>
      </c>
      <c r="F24" s="8">
        <v>0</v>
      </c>
      <c r="G24" s="8">
        <v>0</v>
      </c>
    </row>
    <row r="25" spans="1:7" x14ac:dyDescent="0.2">
      <c r="A25" s="6" t="s">
        <v>112</v>
      </c>
      <c r="B25" s="6"/>
      <c r="C25" s="7"/>
      <c r="D25" s="6" t="s">
        <v>339</v>
      </c>
      <c r="E25" s="8">
        <v>200</v>
      </c>
      <c r="F25" s="8">
        <v>0</v>
      </c>
      <c r="G25" s="8">
        <v>0</v>
      </c>
    </row>
    <row r="26" spans="1:7" ht="38.25" x14ac:dyDescent="0.2">
      <c r="A26" s="6" t="s">
        <v>122</v>
      </c>
      <c r="B26" s="6"/>
      <c r="C26" s="7" t="s">
        <v>125</v>
      </c>
      <c r="D26" s="6" t="s">
        <v>347</v>
      </c>
      <c r="E26" s="8">
        <v>210</v>
      </c>
      <c r="F26" s="8">
        <v>10</v>
      </c>
      <c r="G26" s="8">
        <v>6</v>
      </c>
    </row>
    <row r="27" spans="1:7" x14ac:dyDescent="0.2">
      <c r="A27" s="6" t="s">
        <v>122</v>
      </c>
      <c r="B27" s="8"/>
      <c r="C27" s="8"/>
      <c r="D27" s="6" t="s">
        <v>347</v>
      </c>
      <c r="E27" s="8">
        <v>210</v>
      </c>
      <c r="F27" s="8">
        <v>20</v>
      </c>
      <c r="G27" s="8">
        <v>6</v>
      </c>
    </row>
    <row r="28" spans="1:7" x14ac:dyDescent="0.2">
      <c r="A28" s="6" t="s">
        <v>122</v>
      </c>
      <c r="B28" s="8"/>
      <c r="C28" s="8"/>
      <c r="D28" s="6" t="s">
        <v>347</v>
      </c>
      <c r="E28" s="8">
        <v>210</v>
      </c>
      <c r="F28" s="8">
        <v>30</v>
      </c>
      <c r="G28" s="8">
        <v>6</v>
      </c>
    </row>
    <row r="29" spans="1:7" x14ac:dyDescent="0.2">
      <c r="A29" s="6" t="s">
        <v>122</v>
      </c>
      <c r="B29" s="8"/>
      <c r="C29" s="8"/>
      <c r="D29" s="6" t="s">
        <v>347</v>
      </c>
      <c r="E29" s="8">
        <v>210</v>
      </c>
      <c r="F29" s="8">
        <v>40</v>
      </c>
      <c r="G29" s="8">
        <v>6</v>
      </c>
    </row>
    <row r="30" spans="1:7" x14ac:dyDescent="0.2">
      <c r="A30" s="6" t="s">
        <v>122</v>
      </c>
      <c r="B30" s="8"/>
      <c r="C30" s="8"/>
      <c r="D30" s="6" t="s">
        <v>347</v>
      </c>
      <c r="E30" s="8">
        <v>210</v>
      </c>
      <c r="F30" s="8">
        <v>50</v>
      </c>
      <c r="G30" s="8">
        <v>6</v>
      </c>
    </row>
    <row r="31" spans="1:7" x14ac:dyDescent="0.2">
      <c r="A31" s="6" t="s">
        <v>122</v>
      </c>
      <c r="B31" s="8"/>
      <c r="C31" s="8"/>
      <c r="D31" s="6" t="s">
        <v>347</v>
      </c>
      <c r="E31" s="8">
        <v>210</v>
      </c>
      <c r="F31" s="8">
        <v>30</v>
      </c>
      <c r="G31" s="8">
        <v>1</v>
      </c>
    </row>
    <row r="32" spans="1:7" x14ac:dyDescent="0.2">
      <c r="A32" s="6" t="s">
        <v>122</v>
      </c>
      <c r="B32" s="8"/>
      <c r="C32" s="8"/>
      <c r="D32" s="6" t="s">
        <v>347</v>
      </c>
      <c r="E32" s="8">
        <v>210</v>
      </c>
      <c r="F32" s="8">
        <v>30</v>
      </c>
      <c r="G32" s="8">
        <v>2</v>
      </c>
    </row>
    <row r="33" spans="1:7" x14ac:dyDescent="0.2">
      <c r="A33" s="6" t="s">
        <v>122</v>
      </c>
      <c r="B33" s="8"/>
      <c r="C33" s="8"/>
      <c r="D33" s="6" t="s">
        <v>347</v>
      </c>
      <c r="E33" s="8">
        <v>210</v>
      </c>
      <c r="F33" s="8">
        <v>30</v>
      </c>
      <c r="G33" s="8">
        <v>4</v>
      </c>
    </row>
    <row r="34" spans="1:7" x14ac:dyDescent="0.2">
      <c r="A34" s="6" t="s">
        <v>122</v>
      </c>
      <c r="B34" s="8"/>
      <c r="C34" s="8"/>
      <c r="D34" s="6" t="s">
        <v>347</v>
      </c>
      <c r="E34" s="8">
        <v>210</v>
      </c>
      <c r="F34" s="8">
        <v>30</v>
      </c>
      <c r="G34" s="8">
        <v>6</v>
      </c>
    </row>
    <row r="35" spans="1:7" x14ac:dyDescent="0.2">
      <c r="A35" s="6" t="s">
        <v>122</v>
      </c>
      <c r="B35" s="8"/>
      <c r="C35" s="8"/>
      <c r="D35" s="6" t="s">
        <v>347</v>
      </c>
      <c r="E35" s="8">
        <v>210</v>
      </c>
      <c r="F35" s="8">
        <v>30</v>
      </c>
      <c r="G35" s="8">
        <v>8</v>
      </c>
    </row>
    <row r="36" spans="1:7" x14ac:dyDescent="0.2">
      <c r="A36" s="6" t="s">
        <v>122</v>
      </c>
      <c r="B36" s="8"/>
      <c r="C36" s="8"/>
      <c r="D36" s="6" t="s">
        <v>347</v>
      </c>
      <c r="E36" s="8">
        <v>210</v>
      </c>
      <c r="F36" s="8">
        <v>30</v>
      </c>
      <c r="G36" s="8">
        <v>10</v>
      </c>
    </row>
    <row r="37" spans="1:7" ht="25.5" x14ac:dyDescent="0.2">
      <c r="A37" s="6" t="s">
        <v>264</v>
      </c>
      <c r="B37" s="6"/>
      <c r="C37" s="7" t="s">
        <v>136</v>
      </c>
      <c r="D37" s="6" t="s">
        <v>339</v>
      </c>
      <c r="E37" s="8">
        <v>180</v>
      </c>
      <c r="F37" s="8">
        <v>70</v>
      </c>
      <c r="G37" s="8">
        <v>0</v>
      </c>
    </row>
    <row r="38" spans="1:7" x14ac:dyDescent="0.2">
      <c r="A38" s="6" t="s">
        <v>267</v>
      </c>
      <c r="B38" s="6"/>
      <c r="C38" s="7"/>
      <c r="D38" s="6" t="s">
        <v>339</v>
      </c>
      <c r="E38" s="8">
        <v>180</v>
      </c>
      <c r="F38" s="8">
        <v>70</v>
      </c>
      <c r="G38" s="8">
        <v>0</v>
      </c>
    </row>
    <row r="39" spans="1:7" x14ac:dyDescent="0.2">
      <c r="A39" s="6" t="s">
        <v>268</v>
      </c>
      <c r="B39" s="6"/>
      <c r="C39" s="7"/>
      <c r="D39" s="6" t="s">
        <v>339</v>
      </c>
      <c r="E39" s="8">
        <v>180</v>
      </c>
      <c r="F39" s="8">
        <v>70</v>
      </c>
      <c r="G39" s="8">
        <v>0</v>
      </c>
    </row>
    <row r="40" spans="1:7" ht="25.5" x14ac:dyDescent="0.2">
      <c r="A40" s="6" t="s">
        <v>140</v>
      </c>
      <c r="B40" s="6"/>
      <c r="C40" s="7" t="s">
        <v>136</v>
      </c>
      <c r="D40" s="6" t="s">
        <v>339</v>
      </c>
      <c r="E40" s="8">
        <v>180</v>
      </c>
      <c r="F40" s="8">
        <v>70</v>
      </c>
      <c r="G40" s="8">
        <v>0</v>
      </c>
    </row>
    <row r="41" spans="1:7" ht="76.5" x14ac:dyDescent="0.2">
      <c r="A41" s="6" t="s">
        <v>270</v>
      </c>
      <c r="B41" s="6"/>
      <c r="C41" s="7" t="s">
        <v>148</v>
      </c>
      <c r="D41" s="6" t="s">
        <v>342</v>
      </c>
      <c r="E41" s="8">
        <v>200</v>
      </c>
      <c r="F41" s="8">
        <v>100</v>
      </c>
      <c r="G41" s="8">
        <f>21/60</f>
        <v>0.35</v>
      </c>
    </row>
    <row r="42" spans="1:7" x14ac:dyDescent="0.2">
      <c r="A42" s="6" t="s">
        <v>270</v>
      </c>
      <c r="B42" s="6"/>
      <c r="C42" s="7"/>
      <c r="D42" s="6" t="s">
        <v>342</v>
      </c>
      <c r="E42" s="8">
        <v>200</v>
      </c>
      <c r="F42" s="8">
        <v>100</v>
      </c>
      <c r="G42" s="8">
        <f>10/60</f>
        <v>0.16666666666666666</v>
      </c>
    </row>
    <row r="43" spans="1:7" x14ac:dyDescent="0.2">
      <c r="A43" s="6" t="s">
        <v>270</v>
      </c>
      <c r="B43" s="6"/>
      <c r="C43" s="7"/>
      <c r="D43" s="6" t="s">
        <v>342</v>
      </c>
      <c r="E43" s="8">
        <v>200</v>
      </c>
      <c r="F43" s="8">
        <v>100</v>
      </c>
      <c r="G43" s="8">
        <f>7/60</f>
        <v>0.11666666666666667</v>
      </c>
    </row>
    <row r="44" spans="1:7" ht="51" x14ac:dyDescent="0.2">
      <c r="A44" s="6" t="s">
        <v>153</v>
      </c>
      <c r="B44" s="6" t="s">
        <v>349</v>
      </c>
      <c r="C44" s="7" t="s">
        <v>158</v>
      </c>
      <c r="D44" s="6" t="s">
        <v>341</v>
      </c>
      <c r="E44" s="8">
        <v>165</v>
      </c>
      <c r="F44" s="8">
        <v>60</v>
      </c>
      <c r="G44" s="8">
        <v>20</v>
      </c>
    </row>
    <row r="45" spans="1:7" ht="51" x14ac:dyDescent="0.2">
      <c r="A45" s="6" t="s">
        <v>163</v>
      </c>
      <c r="B45" s="6"/>
      <c r="C45" s="7" t="s">
        <v>350</v>
      </c>
      <c r="D45" s="6" t="s">
        <v>342</v>
      </c>
      <c r="E45" s="8">
        <v>215</v>
      </c>
      <c r="F45" s="8">
        <v>0</v>
      </c>
      <c r="G45" s="8">
        <v>0</v>
      </c>
    </row>
    <row r="46" spans="1:7" x14ac:dyDescent="0.2">
      <c r="A46" s="6" t="s">
        <v>163</v>
      </c>
      <c r="B46" s="6"/>
      <c r="C46" s="7"/>
      <c r="D46" s="6" t="s">
        <v>342</v>
      </c>
      <c r="E46" s="8">
        <v>145</v>
      </c>
      <c r="F46" s="8">
        <v>0</v>
      </c>
      <c r="G46" s="8">
        <v>0</v>
      </c>
    </row>
    <row r="47" spans="1:7" x14ac:dyDescent="0.2">
      <c r="A47" s="6" t="s">
        <v>163</v>
      </c>
      <c r="B47" s="6"/>
      <c r="C47" s="7"/>
      <c r="D47" s="6" t="s">
        <v>342</v>
      </c>
      <c r="E47" s="8">
        <v>235</v>
      </c>
      <c r="F47" s="8">
        <v>0</v>
      </c>
      <c r="G47" s="8">
        <v>0</v>
      </c>
    </row>
    <row r="48" spans="1:7" ht="25.5" x14ac:dyDescent="0.2">
      <c r="A48" s="6" t="s">
        <v>169</v>
      </c>
      <c r="B48" s="6"/>
      <c r="C48" s="7" t="s">
        <v>173</v>
      </c>
      <c r="D48" s="6" t="s">
        <v>342</v>
      </c>
      <c r="E48" s="8">
        <v>0</v>
      </c>
      <c r="F48" s="8">
        <v>0</v>
      </c>
      <c r="G48" s="8">
        <v>0</v>
      </c>
    </row>
    <row r="49" spans="1:7" ht="76.5" x14ac:dyDescent="0.2">
      <c r="A49" s="6" t="s">
        <v>179</v>
      </c>
      <c r="B49" s="6" t="s">
        <v>349</v>
      </c>
      <c r="C49" s="7" t="s">
        <v>184</v>
      </c>
      <c r="D49" s="6" t="s">
        <v>341</v>
      </c>
      <c r="E49" s="8">
        <v>185</v>
      </c>
      <c r="F49" s="8">
        <v>20</v>
      </c>
      <c r="G49" s="8">
        <v>7</v>
      </c>
    </row>
    <row r="50" spans="1:7" x14ac:dyDescent="0.2">
      <c r="A50" s="6" t="s">
        <v>179</v>
      </c>
      <c r="B50" s="6"/>
      <c r="C50" s="7"/>
      <c r="D50" s="6" t="s">
        <v>341</v>
      </c>
      <c r="E50" s="8">
        <v>185</v>
      </c>
      <c r="F50" s="8">
        <v>75</v>
      </c>
      <c r="G50" s="8">
        <v>7</v>
      </c>
    </row>
    <row r="51" spans="1:7" x14ac:dyDescent="0.2">
      <c r="A51" s="6" t="s">
        <v>179</v>
      </c>
      <c r="B51" s="6"/>
      <c r="C51" s="7"/>
      <c r="D51" s="6" t="s">
        <v>341</v>
      </c>
      <c r="E51" s="8">
        <v>185</v>
      </c>
      <c r="F51" s="8">
        <v>20</v>
      </c>
      <c r="G51" s="8">
        <v>30</v>
      </c>
    </row>
    <row r="52" spans="1:7" x14ac:dyDescent="0.2">
      <c r="A52" s="6" t="s">
        <v>179</v>
      </c>
      <c r="B52" s="6"/>
      <c r="C52" s="7"/>
      <c r="D52" s="6" t="s">
        <v>341</v>
      </c>
      <c r="E52" s="8">
        <v>185</v>
      </c>
      <c r="F52" s="8">
        <v>75</v>
      </c>
      <c r="G52" s="8">
        <v>30</v>
      </c>
    </row>
    <row r="53" spans="1:7" ht="63.75" x14ac:dyDescent="0.2">
      <c r="A53" s="6" t="s">
        <v>188</v>
      </c>
      <c r="B53" s="6"/>
      <c r="C53" s="7" t="s">
        <v>192</v>
      </c>
      <c r="D53" s="6" t="s">
        <v>348</v>
      </c>
      <c r="E53" s="8">
        <v>180</v>
      </c>
      <c r="F53" s="8">
        <v>0</v>
      </c>
      <c r="G53" s="8">
        <v>0</v>
      </c>
    </row>
    <row r="54" spans="1:7" x14ac:dyDescent="0.2">
      <c r="A54" s="6" t="s">
        <v>188</v>
      </c>
      <c r="B54" s="6"/>
      <c r="C54" s="7"/>
      <c r="D54" s="6" t="s">
        <v>339</v>
      </c>
      <c r="E54" s="8">
        <v>180</v>
      </c>
      <c r="F54" s="8">
        <v>0</v>
      </c>
      <c r="G54" s="8">
        <v>0</v>
      </c>
    </row>
    <row r="55" spans="1:7" ht="127.5" x14ac:dyDescent="0.2">
      <c r="A55" s="6" t="s">
        <v>195</v>
      </c>
      <c r="B55" s="6"/>
      <c r="C55" s="7" t="s">
        <v>199</v>
      </c>
      <c r="D55" s="6" t="s">
        <v>351</v>
      </c>
      <c r="E55" s="8">
        <v>0</v>
      </c>
      <c r="F55" s="8">
        <v>0</v>
      </c>
      <c r="G55" s="8">
        <v>0</v>
      </c>
    </row>
    <row r="56" spans="1:7" x14ac:dyDescent="0.2">
      <c r="A56" s="6" t="s">
        <v>195</v>
      </c>
      <c r="B56" s="6"/>
      <c r="C56" s="7"/>
      <c r="D56" s="6" t="s">
        <v>341</v>
      </c>
      <c r="E56" s="8">
        <v>150</v>
      </c>
      <c r="F56" s="8">
        <v>30</v>
      </c>
      <c r="G56" s="8">
        <v>10</v>
      </c>
    </row>
    <row r="57" spans="1:7" x14ac:dyDescent="0.2">
      <c r="A57" s="6" t="s">
        <v>195</v>
      </c>
      <c r="B57" s="6"/>
      <c r="C57" s="7"/>
      <c r="D57" s="6" t="s">
        <v>352</v>
      </c>
      <c r="E57" s="8">
        <v>0</v>
      </c>
      <c r="F57" s="8">
        <v>0</v>
      </c>
      <c r="G57" s="8">
        <v>0</v>
      </c>
    </row>
    <row r="58" spans="1:7" ht="38.25" x14ac:dyDescent="0.2">
      <c r="A58" s="6" t="s">
        <v>203</v>
      </c>
      <c r="B58" s="6"/>
      <c r="C58" s="7" t="s">
        <v>205</v>
      </c>
      <c r="D58" s="6" t="s">
        <v>339</v>
      </c>
      <c r="E58" s="8">
        <v>190</v>
      </c>
      <c r="F58" s="8">
        <v>200</v>
      </c>
      <c r="G58" s="8">
        <v>0</v>
      </c>
    </row>
    <row r="59" spans="1:7" ht="25.5" x14ac:dyDescent="0.2">
      <c r="A59" s="6" t="s">
        <v>211</v>
      </c>
      <c r="B59" s="6"/>
      <c r="C59" s="7" t="s">
        <v>215</v>
      </c>
      <c r="D59" s="6" t="s">
        <v>342</v>
      </c>
      <c r="E59" s="8">
        <v>0</v>
      </c>
      <c r="F59" s="8">
        <v>0</v>
      </c>
      <c r="G59" s="8">
        <v>0</v>
      </c>
    </row>
    <row r="60" spans="1:7" ht="25.5" x14ac:dyDescent="0.2">
      <c r="A60" s="6" t="s">
        <v>217</v>
      </c>
      <c r="B60" s="6"/>
      <c r="C60" s="7" t="s">
        <v>220</v>
      </c>
      <c r="D60" s="6" t="s">
        <v>339</v>
      </c>
      <c r="E60" s="8">
        <v>0</v>
      </c>
      <c r="F60" s="8">
        <v>200</v>
      </c>
      <c r="G60" s="8">
        <v>0</v>
      </c>
    </row>
    <row r="61" spans="1:7" x14ac:dyDescent="0.2">
      <c r="A61" s="6" t="s">
        <v>217</v>
      </c>
      <c r="B61" s="6"/>
      <c r="C61" s="7"/>
      <c r="D61" s="6" t="s">
        <v>339</v>
      </c>
      <c r="E61" s="8">
        <v>0</v>
      </c>
      <c r="F61" s="8">
        <v>400</v>
      </c>
      <c r="G61" s="8">
        <v>0</v>
      </c>
    </row>
    <row r="62" spans="1:7" ht="102" x14ac:dyDescent="0.2">
      <c r="A62" s="6" t="s">
        <v>279</v>
      </c>
      <c r="B62" s="6" t="s">
        <v>353</v>
      </c>
      <c r="C62" s="7" t="s">
        <v>227</v>
      </c>
      <c r="D62" s="6" t="s">
        <v>339</v>
      </c>
      <c r="E62" s="8">
        <v>210</v>
      </c>
      <c r="F62" s="8">
        <v>120</v>
      </c>
      <c r="G62" s="8">
        <v>0</v>
      </c>
    </row>
    <row r="63" spans="1:7" ht="102" x14ac:dyDescent="0.2">
      <c r="A63" s="6" t="s">
        <v>281</v>
      </c>
      <c r="B63" s="6" t="s">
        <v>353</v>
      </c>
      <c r="C63" s="7" t="s">
        <v>227</v>
      </c>
      <c r="D63" s="6" t="s">
        <v>339</v>
      </c>
      <c r="E63" s="8">
        <v>210</v>
      </c>
      <c r="F63" s="8">
        <v>120</v>
      </c>
      <c r="G63" s="8">
        <v>0</v>
      </c>
    </row>
    <row r="64" spans="1:7" ht="76.5" x14ac:dyDescent="0.2">
      <c r="A64" s="6" t="s">
        <v>283</v>
      </c>
      <c r="B64" s="6"/>
      <c r="C64" s="7" t="s">
        <v>148</v>
      </c>
      <c r="D64" s="6" t="s">
        <v>342</v>
      </c>
      <c r="E64" s="8">
        <v>200</v>
      </c>
      <c r="F64" s="8">
        <v>100</v>
      </c>
      <c r="G64" s="8">
        <f>21/60</f>
        <v>0.35</v>
      </c>
    </row>
    <row r="65" spans="1:7" x14ac:dyDescent="0.2">
      <c r="A65" s="6" t="s">
        <v>283</v>
      </c>
      <c r="B65" s="6"/>
      <c r="C65" s="7"/>
      <c r="D65" s="6" t="s">
        <v>342</v>
      </c>
      <c r="E65" s="8">
        <v>200</v>
      </c>
      <c r="F65" s="8">
        <v>100</v>
      </c>
      <c r="G65" s="8">
        <f>10/60</f>
        <v>0.16666666666666666</v>
      </c>
    </row>
    <row r="66" spans="1:7" x14ac:dyDescent="0.2">
      <c r="A66" s="6" t="s">
        <v>283</v>
      </c>
      <c r="B66" s="6"/>
      <c r="C66" s="7"/>
      <c r="D66" s="6" t="s">
        <v>342</v>
      </c>
      <c r="E66" s="8">
        <v>200</v>
      </c>
      <c r="F66" s="8">
        <v>100</v>
      </c>
      <c r="G66" s="8">
        <f>7/60</f>
        <v>0.11666666666666667</v>
      </c>
    </row>
    <row r="67" spans="1:7" ht="76.5" x14ac:dyDescent="0.2">
      <c r="A67" s="6" t="s">
        <v>285</v>
      </c>
      <c r="B67" s="6"/>
      <c r="C67" s="7" t="s">
        <v>148</v>
      </c>
      <c r="D67" s="6" t="s">
        <v>342</v>
      </c>
      <c r="E67" s="8">
        <v>200</v>
      </c>
      <c r="F67" s="8">
        <v>100</v>
      </c>
      <c r="G67" s="8">
        <f>21/60</f>
        <v>0.35</v>
      </c>
    </row>
    <row r="68" spans="1:7" x14ac:dyDescent="0.2">
      <c r="A68" s="6" t="s">
        <v>285</v>
      </c>
      <c r="B68" s="6"/>
      <c r="C68" s="7"/>
      <c r="D68" s="6" t="s">
        <v>342</v>
      </c>
      <c r="E68" s="8">
        <v>200</v>
      </c>
      <c r="F68" s="8">
        <v>100</v>
      </c>
      <c r="G68" s="8">
        <f>10/60</f>
        <v>0.16666666666666666</v>
      </c>
    </row>
    <row r="69" spans="1:7" x14ac:dyDescent="0.2">
      <c r="A69" s="6" t="s">
        <v>285</v>
      </c>
      <c r="B69" s="6"/>
      <c r="C69" s="7"/>
      <c r="D69" s="6" t="s">
        <v>342</v>
      </c>
      <c r="E69" s="8">
        <v>200</v>
      </c>
      <c r="F69" s="8">
        <v>100</v>
      </c>
      <c r="G69" s="8">
        <f>7/60</f>
        <v>0.11666666666666667</v>
      </c>
    </row>
    <row r="70" spans="1:7" ht="38.25" x14ac:dyDescent="0.2">
      <c r="A70" s="6" t="s">
        <v>233</v>
      </c>
      <c r="B70" s="6"/>
      <c r="C70" s="7" t="s">
        <v>236</v>
      </c>
      <c r="D70" s="6" t="s">
        <v>341</v>
      </c>
      <c r="E70" s="8">
        <v>210</v>
      </c>
      <c r="F70" s="8">
        <v>80</v>
      </c>
      <c r="G70" s="8">
        <v>4</v>
      </c>
    </row>
    <row r="71" spans="1:7" x14ac:dyDescent="0.2">
      <c r="A71" s="6" t="s">
        <v>233</v>
      </c>
      <c r="B71" s="6"/>
      <c r="C71" s="7"/>
      <c r="D71" s="6" t="s">
        <v>341</v>
      </c>
      <c r="E71" s="8">
        <v>180</v>
      </c>
      <c r="F71" s="8">
        <v>30</v>
      </c>
      <c r="G71" s="8">
        <v>4</v>
      </c>
    </row>
    <row r="72" spans="1:7" x14ac:dyDescent="0.2">
      <c r="A72" s="6" t="s">
        <v>233</v>
      </c>
      <c r="B72" s="6"/>
      <c r="C72" s="7"/>
      <c r="D72" s="6" t="s">
        <v>341</v>
      </c>
      <c r="E72" s="8">
        <v>180</v>
      </c>
      <c r="F72" s="8">
        <v>80</v>
      </c>
      <c r="G72" s="8">
        <v>10</v>
      </c>
    </row>
    <row r="73" spans="1:7" x14ac:dyDescent="0.2">
      <c r="A73" s="6" t="s">
        <v>233</v>
      </c>
      <c r="B73" s="6"/>
      <c r="C73" s="7"/>
      <c r="D73" s="6" t="s">
        <v>341</v>
      </c>
      <c r="E73" s="8">
        <v>150</v>
      </c>
      <c r="F73" s="8">
        <v>130</v>
      </c>
      <c r="G73" s="8">
        <v>10</v>
      </c>
    </row>
    <row r="74" spans="1:7" x14ac:dyDescent="0.2">
      <c r="A74" s="6" t="s">
        <v>233</v>
      </c>
      <c r="B74" s="6"/>
      <c r="C74" s="7"/>
      <c r="D74" s="6" t="s">
        <v>341</v>
      </c>
      <c r="E74" s="8">
        <v>210</v>
      </c>
      <c r="F74" s="8">
        <v>130</v>
      </c>
      <c r="G74" s="8">
        <v>10</v>
      </c>
    </row>
    <row r="75" spans="1:7" x14ac:dyDescent="0.2">
      <c r="A75" s="6" t="s">
        <v>233</v>
      </c>
      <c r="B75" s="6"/>
      <c r="C75" s="7"/>
      <c r="D75" s="6" t="s">
        <v>341</v>
      </c>
      <c r="E75" s="8">
        <v>180</v>
      </c>
      <c r="F75" s="8">
        <v>130</v>
      </c>
      <c r="G75" s="8">
        <v>16</v>
      </c>
    </row>
    <row r="76" spans="1:7" x14ac:dyDescent="0.2">
      <c r="A76" s="6" t="s">
        <v>233</v>
      </c>
      <c r="B76" s="6"/>
      <c r="C76" s="7"/>
      <c r="D76" s="6" t="s">
        <v>341</v>
      </c>
      <c r="E76" s="8">
        <v>150</v>
      </c>
      <c r="F76" s="8">
        <v>30</v>
      </c>
      <c r="G76" s="8">
        <v>10</v>
      </c>
    </row>
    <row r="77" spans="1:7" x14ac:dyDescent="0.2">
      <c r="A77" s="6" t="s">
        <v>233</v>
      </c>
      <c r="B77" s="6"/>
      <c r="C77" s="7"/>
      <c r="D77" s="6" t="s">
        <v>341</v>
      </c>
      <c r="E77" s="8">
        <v>150</v>
      </c>
      <c r="F77" s="8">
        <v>80</v>
      </c>
      <c r="G77" s="8">
        <v>10</v>
      </c>
    </row>
    <row r="78" spans="1:7" x14ac:dyDescent="0.2">
      <c r="A78" s="6" t="s">
        <v>233</v>
      </c>
      <c r="B78" s="6"/>
      <c r="C78" s="7"/>
      <c r="D78" s="6" t="s">
        <v>341</v>
      </c>
      <c r="E78" s="8">
        <v>180</v>
      </c>
      <c r="F78" s="8">
        <v>30</v>
      </c>
      <c r="G78" s="8">
        <v>16</v>
      </c>
    </row>
    <row r="79" spans="1:7" x14ac:dyDescent="0.2">
      <c r="A79" s="6" t="s">
        <v>233</v>
      </c>
      <c r="B79" s="6"/>
      <c r="C79" s="7"/>
      <c r="D79" s="6" t="s">
        <v>341</v>
      </c>
      <c r="E79" s="8">
        <v>210</v>
      </c>
      <c r="F79" s="8">
        <v>30</v>
      </c>
      <c r="G79" s="8">
        <v>10</v>
      </c>
    </row>
    <row r="80" spans="1:7" x14ac:dyDescent="0.2">
      <c r="A80" s="6" t="s">
        <v>233</v>
      </c>
      <c r="B80" s="6"/>
      <c r="C80" s="7"/>
      <c r="D80" s="6" t="s">
        <v>341</v>
      </c>
      <c r="E80" s="8">
        <v>150</v>
      </c>
      <c r="F80" s="8">
        <v>80</v>
      </c>
      <c r="G80" s="8">
        <v>4</v>
      </c>
    </row>
    <row r="81" spans="1:7" x14ac:dyDescent="0.2">
      <c r="A81" s="6" t="s">
        <v>233</v>
      </c>
      <c r="B81" s="6"/>
      <c r="C81" s="7"/>
      <c r="D81" s="6" t="s">
        <v>341</v>
      </c>
      <c r="E81" s="8">
        <v>180</v>
      </c>
      <c r="F81" s="8">
        <v>130</v>
      </c>
      <c r="G81" s="8">
        <v>4</v>
      </c>
    </row>
    <row r="82" spans="1:7" x14ac:dyDescent="0.2">
      <c r="A82" s="6" t="s">
        <v>233</v>
      </c>
      <c r="B82" s="6"/>
      <c r="C82" s="7"/>
      <c r="D82" s="6" t="s">
        <v>341</v>
      </c>
      <c r="E82" s="8">
        <v>210</v>
      </c>
      <c r="F82" s="8">
        <v>80</v>
      </c>
      <c r="G82" s="8">
        <v>16</v>
      </c>
    </row>
    <row r="83" spans="1:7" ht="25.5" x14ac:dyDescent="0.2">
      <c r="A83" s="6" t="s">
        <v>240</v>
      </c>
      <c r="B83" s="6"/>
      <c r="C83" s="7" t="s">
        <v>242</v>
      </c>
      <c r="D83" s="6" t="s">
        <v>339</v>
      </c>
      <c r="E83" s="8">
        <v>200</v>
      </c>
      <c r="F83" s="8">
        <v>0</v>
      </c>
      <c r="G83" s="8">
        <v>0</v>
      </c>
    </row>
    <row r="85" spans="1:7" x14ac:dyDescent="0.2">
      <c r="B85"/>
    </row>
    <row r="86" spans="1:7" x14ac:dyDescent="0.2">
      <c r="B86"/>
    </row>
  </sheetData>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50"/>
  <sheetViews>
    <sheetView topLeftCell="A31" zoomScale="85" zoomScaleNormal="85" workbookViewId="0">
      <selection activeCell="A41" sqref="A41:XFD41"/>
    </sheetView>
  </sheetViews>
  <sheetFormatPr defaultColWidth="11.85546875" defaultRowHeight="12.75" x14ac:dyDescent="0.2"/>
  <cols>
    <col min="1" max="1" width="23" style="9" customWidth="1"/>
    <col min="2" max="2" width="36.28515625" style="11" customWidth="1"/>
    <col min="3" max="3" width="22.7109375" customWidth="1"/>
  </cols>
  <sheetData>
    <row r="1" spans="1:6" ht="25.5" x14ac:dyDescent="0.2">
      <c r="A1" s="4" t="s">
        <v>0</v>
      </c>
      <c r="B1" s="4" t="s">
        <v>354</v>
      </c>
      <c r="C1" s="4" t="s">
        <v>13</v>
      </c>
      <c r="D1" s="4" t="s">
        <v>336</v>
      </c>
      <c r="E1" s="4" t="s">
        <v>355</v>
      </c>
      <c r="F1" s="4" t="s">
        <v>338</v>
      </c>
    </row>
    <row r="2" spans="1:6" ht="25.5" x14ac:dyDescent="0.2">
      <c r="A2" s="6" t="s">
        <v>21</v>
      </c>
      <c r="B2" s="7" t="s">
        <v>27</v>
      </c>
      <c r="C2" s="13" t="s">
        <v>356</v>
      </c>
      <c r="D2" s="13">
        <v>200</v>
      </c>
      <c r="E2" s="13">
        <v>0</v>
      </c>
      <c r="F2" s="13">
        <v>20</v>
      </c>
    </row>
    <row r="3" spans="1:6" ht="38.25" x14ac:dyDescent="0.2">
      <c r="A3" s="6" t="s">
        <v>32</v>
      </c>
      <c r="B3" s="7" t="s">
        <v>38</v>
      </c>
      <c r="C3" s="13" t="s">
        <v>357</v>
      </c>
      <c r="D3" s="13">
        <v>200</v>
      </c>
      <c r="E3" s="13">
        <v>0</v>
      </c>
      <c r="F3" s="13">
        <v>0</v>
      </c>
    </row>
    <row r="4" spans="1:6" ht="38.25" x14ac:dyDescent="0.2">
      <c r="A4" s="6" t="s">
        <v>41</v>
      </c>
      <c r="B4" s="7" t="s">
        <v>47</v>
      </c>
      <c r="C4" s="13" t="s">
        <v>357</v>
      </c>
      <c r="D4" s="13">
        <v>180</v>
      </c>
      <c r="E4" s="13">
        <v>17</v>
      </c>
      <c r="F4" s="13">
        <v>0</v>
      </c>
    </row>
    <row r="5" spans="1:6" ht="38.25" x14ac:dyDescent="0.2">
      <c r="A5" s="6" t="s">
        <v>52</v>
      </c>
      <c r="B5" s="7" t="s">
        <v>57</v>
      </c>
      <c r="C5" s="13" t="s">
        <v>356</v>
      </c>
      <c r="D5" s="13">
        <v>180</v>
      </c>
      <c r="E5" s="13">
        <v>14.5</v>
      </c>
      <c r="F5" s="13">
        <v>5</v>
      </c>
    </row>
    <row r="6" spans="1:6" ht="102" x14ac:dyDescent="0.2">
      <c r="A6" s="6" t="s">
        <v>62</v>
      </c>
      <c r="B6" s="7" t="s">
        <v>67</v>
      </c>
      <c r="C6" s="13" t="s">
        <v>356</v>
      </c>
      <c r="D6" s="13">
        <v>190</v>
      </c>
      <c r="E6" s="13">
        <v>0.5</v>
      </c>
      <c r="F6" s="13">
        <v>0</v>
      </c>
    </row>
    <row r="7" spans="1:6" x14ac:dyDescent="0.2">
      <c r="A7" s="6" t="s">
        <v>62</v>
      </c>
      <c r="B7" s="7"/>
      <c r="C7" s="13" t="s">
        <v>357</v>
      </c>
      <c r="D7" s="13">
        <v>190</v>
      </c>
      <c r="E7" s="13">
        <v>0.5</v>
      </c>
      <c r="F7" s="13">
        <v>0</v>
      </c>
    </row>
    <row r="8" spans="1:6" x14ac:dyDescent="0.2">
      <c r="A8" s="6" t="s">
        <v>72</v>
      </c>
      <c r="B8" s="7" t="s">
        <v>31</v>
      </c>
      <c r="C8" s="13"/>
      <c r="D8" s="13"/>
      <c r="E8" s="13"/>
      <c r="F8" s="13"/>
    </row>
    <row r="9" spans="1:6" x14ac:dyDescent="0.2">
      <c r="A9" s="6" t="s">
        <v>80</v>
      </c>
      <c r="B9" s="7" t="s">
        <v>84</v>
      </c>
      <c r="C9" s="13" t="s">
        <v>357</v>
      </c>
      <c r="D9" s="13">
        <v>0</v>
      </c>
      <c r="E9" s="13">
        <v>0</v>
      </c>
      <c r="F9" s="13">
        <v>0</v>
      </c>
    </row>
    <row r="10" spans="1:6" ht="63.75" x14ac:dyDescent="0.2">
      <c r="A10" s="6" t="s">
        <v>88</v>
      </c>
      <c r="B10" s="7" t="s">
        <v>92</v>
      </c>
      <c r="C10" s="13" t="s">
        <v>357</v>
      </c>
      <c r="D10" s="13">
        <v>180</v>
      </c>
      <c r="E10" s="13">
        <v>88.26</v>
      </c>
      <c r="F10" s="13">
        <v>0</v>
      </c>
    </row>
    <row r="11" spans="1:6" x14ac:dyDescent="0.2">
      <c r="A11" s="6" t="s">
        <v>95</v>
      </c>
      <c r="B11" s="7" t="s">
        <v>100</v>
      </c>
      <c r="C11" s="13" t="s">
        <v>356</v>
      </c>
      <c r="D11" s="13">
        <v>0</v>
      </c>
      <c r="E11" s="13">
        <v>0</v>
      </c>
      <c r="F11" s="13">
        <v>0</v>
      </c>
    </row>
    <row r="12" spans="1:6" ht="25.5" x14ac:dyDescent="0.2">
      <c r="A12" s="6" t="s">
        <v>104</v>
      </c>
      <c r="B12" s="7" t="s">
        <v>108</v>
      </c>
      <c r="C12" s="13" t="s">
        <v>356</v>
      </c>
      <c r="D12" s="13">
        <v>170</v>
      </c>
      <c r="E12" s="13">
        <v>1</v>
      </c>
      <c r="F12" s="13">
        <v>15</v>
      </c>
    </row>
    <row r="13" spans="1:6" ht="38.25" x14ac:dyDescent="0.2">
      <c r="A13" s="6" t="s">
        <v>112</v>
      </c>
      <c r="B13" s="7" t="s">
        <v>117</v>
      </c>
      <c r="C13" s="13" t="s">
        <v>358</v>
      </c>
      <c r="D13" s="13">
        <v>250</v>
      </c>
      <c r="E13" s="13">
        <v>0</v>
      </c>
      <c r="F13" s="13">
        <v>0</v>
      </c>
    </row>
    <row r="14" spans="1:6" ht="25.5" x14ac:dyDescent="0.2">
      <c r="A14" s="6" t="s">
        <v>122</v>
      </c>
      <c r="B14" s="7" t="s">
        <v>126</v>
      </c>
      <c r="C14" s="13" t="s">
        <v>356</v>
      </c>
      <c r="D14" s="13">
        <v>210</v>
      </c>
      <c r="E14" s="13">
        <v>15</v>
      </c>
      <c r="F14" s="13">
        <v>6</v>
      </c>
    </row>
    <row r="15" spans="1:6" ht="114.75" x14ac:dyDescent="0.2">
      <c r="A15" s="6" t="s">
        <v>264</v>
      </c>
      <c r="B15" s="7" t="s">
        <v>359</v>
      </c>
      <c r="C15" s="13" t="s">
        <v>356</v>
      </c>
      <c r="D15" s="13">
        <v>160</v>
      </c>
      <c r="E15" s="13">
        <v>14.5</v>
      </c>
      <c r="F15" s="13">
        <v>15</v>
      </c>
    </row>
    <row r="16" spans="1:6" x14ac:dyDescent="0.2">
      <c r="A16" s="6" t="s">
        <v>264</v>
      </c>
      <c r="B16" s="7"/>
      <c r="C16" s="13" t="s">
        <v>360</v>
      </c>
      <c r="D16" s="13">
        <v>130</v>
      </c>
      <c r="E16" s="13">
        <v>8.3000000000000007</v>
      </c>
      <c r="F16" s="13">
        <f>15/60</f>
        <v>0.25</v>
      </c>
    </row>
    <row r="17" spans="1:6" x14ac:dyDescent="0.2">
      <c r="A17" s="6" t="s">
        <v>264</v>
      </c>
      <c r="C17" s="13" t="s">
        <v>360</v>
      </c>
      <c r="D17" s="13">
        <v>130</v>
      </c>
      <c r="E17" s="13">
        <v>8.3000000000000007</v>
      </c>
      <c r="F17" s="13">
        <f>30/60</f>
        <v>0.5</v>
      </c>
    </row>
    <row r="18" spans="1:6" x14ac:dyDescent="0.2">
      <c r="A18" s="6" t="s">
        <v>264</v>
      </c>
      <c r="C18" s="13" t="s">
        <v>360</v>
      </c>
      <c r="D18" s="13">
        <v>130</v>
      </c>
      <c r="E18" s="13">
        <v>8.3000000000000007</v>
      </c>
      <c r="F18" s="13">
        <f>45/60</f>
        <v>0.75</v>
      </c>
    </row>
    <row r="19" spans="1:6" x14ac:dyDescent="0.2">
      <c r="A19" s="6" t="s">
        <v>264</v>
      </c>
      <c r="C19" s="13" t="s">
        <v>360</v>
      </c>
      <c r="D19" s="13">
        <v>130</v>
      </c>
      <c r="E19" s="13">
        <v>8.3000000000000007</v>
      </c>
      <c r="F19" s="13">
        <f>60/60</f>
        <v>1</v>
      </c>
    </row>
    <row r="20" spans="1:6" ht="114.75" x14ac:dyDescent="0.2">
      <c r="A20" s="6" t="s">
        <v>267</v>
      </c>
      <c r="B20" s="7" t="s">
        <v>359</v>
      </c>
      <c r="C20" s="13" t="s">
        <v>356</v>
      </c>
      <c r="D20" s="13">
        <v>160</v>
      </c>
      <c r="E20" s="13">
        <v>14.5</v>
      </c>
      <c r="F20" s="13">
        <v>15</v>
      </c>
    </row>
    <row r="21" spans="1:6" x14ac:dyDescent="0.2">
      <c r="A21" s="6" t="s">
        <v>267</v>
      </c>
      <c r="C21" s="13" t="s">
        <v>360</v>
      </c>
      <c r="D21" s="13">
        <v>130</v>
      </c>
      <c r="E21" s="13">
        <v>8.3000000000000007</v>
      </c>
      <c r="F21" s="13">
        <f>15/60</f>
        <v>0.25</v>
      </c>
    </row>
    <row r="22" spans="1:6" x14ac:dyDescent="0.2">
      <c r="A22" s="6" t="s">
        <v>267</v>
      </c>
      <c r="C22" s="13" t="s">
        <v>360</v>
      </c>
      <c r="D22" s="13">
        <v>130</v>
      </c>
      <c r="E22" s="13">
        <v>8.3000000000000007</v>
      </c>
      <c r="F22" s="13">
        <f>30/60</f>
        <v>0.5</v>
      </c>
    </row>
    <row r="23" spans="1:6" x14ac:dyDescent="0.2">
      <c r="A23" s="6" t="s">
        <v>267</v>
      </c>
      <c r="C23" s="13" t="s">
        <v>360</v>
      </c>
      <c r="D23" s="13">
        <v>130</v>
      </c>
      <c r="E23" s="13">
        <v>8.3000000000000007</v>
      </c>
      <c r="F23" s="13">
        <f>45/60</f>
        <v>0.75</v>
      </c>
    </row>
    <row r="24" spans="1:6" x14ac:dyDescent="0.2">
      <c r="A24" s="6" t="s">
        <v>267</v>
      </c>
      <c r="C24" s="13" t="s">
        <v>360</v>
      </c>
      <c r="D24" s="13">
        <v>130</v>
      </c>
      <c r="E24" s="13">
        <v>8.3000000000000007</v>
      </c>
      <c r="F24" s="13">
        <f>60/60</f>
        <v>1</v>
      </c>
    </row>
    <row r="25" spans="1:6" ht="114.75" x14ac:dyDescent="0.2">
      <c r="A25" s="6" t="s">
        <v>268</v>
      </c>
      <c r="B25" s="7" t="s">
        <v>361</v>
      </c>
      <c r="C25" s="13" t="s">
        <v>356</v>
      </c>
      <c r="D25" s="13">
        <v>160</v>
      </c>
      <c r="E25" s="13">
        <v>14.5</v>
      </c>
      <c r="F25" s="13">
        <v>10</v>
      </c>
    </row>
    <row r="26" spans="1:6" x14ac:dyDescent="0.2">
      <c r="A26" s="6" t="s">
        <v>268</v>
      </c>
      <c r="C26" s="13" t="s">
        <v>360</v>
      </c>
      <c r="D26" s="13">
        <v>130</v>
      </c>
      <c r="E26" s="13">
        <v>8.3000000000000007</v>
      </c>
      <c r="F26" s="13">
        <f>15/60</f>
        <v>0.25</v>
      </c>
    </row>
    <row r="27" spans="1:6" x14ac:dyDescent="0.2">
      <c r="A27" s="6" t="s">
        <v>268</v>
      </c>
      <c r="C27" s="13" t="s">
        <v>360</v>
      </c>
      <c r="D27" s="13">
        <v>130</v>
      </c>
      <c r="E27" s="13">
        <v>8.3000000000000007</v>
      </c>
      <c r="F27" s="13">
        <f>20/60</f>
        <v>0.33333333333333331</v>
      </c>
    </row>
    <row r="28" spans="1:6" x14ac:dyDescent="0.2">
      <c r="A28" s="6" t="s">
        <v>268</v>
      </c>
      <c r="C28" s="13" t="s">
        <v>360</v>
      </c>
      <c r="D28" s="13">
        <v>130</v>
      </c>
      <c r="E28" s="13">
        <v>8.3000000000000007</v>
      </c>
      <c r="F28" s="13">
        <f>30/60</f>
        <v>0.5</v>
      </c>
    </row>
    <row r="29" spans="1:6" x14ac:dyDescent="0.2">
      <c r="A29" s="6" t="s">
        <v>268</v>
      </c>
      <c r="C29" s="13" t="s">
        <v>360</v>
      </c>
      <c r="D29" s="13">
        <v>130</v>
      </c>
      <c r="E29" s="13">
        <v>8.3000000000000007</v>
      </c>
      <c r="F29" s="13">
        <f>35/60</f>
        <v>0.58333333333333337</v>
      </c>
    </row>
    <row r="30" spans="1:6" x14ac:dyDescent="0.2">
      <c r="A30" s="6" t="s">
        <v>268</v>
      </c>
      <c r="C30" s="13" t="s">
        <v>360</v>
      </c>
      <c r="D30" s="13">
        <v>130</v>
      </c>
      <c r="E30" s="13">
        <v>8.3000000000000007</v>
      </c>
      <c r="F30" s="13">
        <f>40/60</f>
        <v>0.66666666666666663</v>
      </c>
    </row>
    <row r="31" spans="1:6" ht="191.25" x14ac:dyDescent="0.2">
      <c r="A31" s="6" t="s">
        <v>140</v>
      </c>
      <c r="B31" s="7" t="s">
        <v>142</v>
      </c>
      <c r="C31" s="13" t="s">
        <v>356</v>
      </c>
      <c r="D31" s="13">
        <v>160</v>
      </c>
      <c r="E31" s="13">
        <v>14.5</v>
      </c>
      <c r="F31" s="13">
        <v>10</v>
      </c>
    </row>
    <row r="32" spans="1:6" ht="51" x14ac:dyDescent="0.2">
      <c r="A32" s="6" t="s">
        <v>270</v>
      </c>
      <c r="B32" s="7" t="s">
        <v>362</v>
      </c>
      <c r="C32" s="13" t="s">
        <v>357</v>
      </c>
      <c r="D32" s="13">
        <v>190</v>
      </c>
      <c r="E32" s="13">
        <v>10</v>
      </c>
      <c r="F32" s="13">
        <v>0</v>
      </c>
    </row>
    <row r="33" spans="1:6" ht="25.5" x14ac:dyDescent="0.2">
      <c r="A33" s="6" t="s">
        <v>153</v>
      </c>
      <c r="B33" s="7" t="s">
        <v>159</v>
      </c>
      <c r="C33" s="13" t="s">
        <v>356</v>
      </c>
      <c r="D33" s="13">
        <v>175</v>
      </c>
      <c r="E33" s="13">
        <v>87</v>
      </c>
      <c r="F33" s="13">
        <v>5</v>
      </c>
    </row>
    <row r="34" spans="1:6" x14ac:dyDescent="0.2">
      <c r="A34" s="6" t="s">
        <v>163</v>
      </c>
      <c r="B34" s="7" t="s">
        <v>84</v>
      </c>
      <c r="C34" s="13" t="s">
        <v>357</v>
      </c>
      <c r="D34" s="13">
        <v>0</v>
      </c>
      <c r="E34" s="13">
        <v>0</v>
      </c>
      <c r="F34" s="13">
        <v>0</v>
      </c>
    </row>
    <row r="35" spans="1:6" ht="25.5" x14ac:dyDescent="0.2">
      <c r="A35" s="6" t="s">
        <v>169</v>
      </c>
      <c r="B35" s="7" t="s">
        <v>174</v>
      </c>
      <c r="C35" s="13" t="s">
        <v>356</v>
      </c>
      <c r="D35" s="13">
        <v>0</v>
      </c>
      <c r="E35" s="13">
        <v>12</v>
      </c>
      <c r="F35" s="13">
        <v>10</v>
      </c>
    </row>
    <row r="36" spans="1:6" ht="25.5" x14ac:dyDescent="0.2">
      <c r="A36" s="6" t="s">
        <v>179</v>
      </c>
      <c r="B36" s="7" t="s">
        <v>185</v>
      </c>
      <c r="C36" s="13" t="s">
        <v>356</v>
      </c>
      <c r="D36" s="13">
        <v>145</v>
      </c>
      <c r="E36" s="13">
        <v>7.5</v>
      </c>
      <c r="F36" s="13">
        <v>7</v>
      </c>
    </row>
    <row r="37" spans="1:6" x14ac:dyDescent="0.2">
      <c r="A37" s="6" t="s">
        <v>188</v>
      </c>
      <c r="B37" s="7" t="s">
        <v>130</v>
      </c>
      <c r="C37" s="13" t="s">
        <v>356</v>
      </c>
      <c r="D37" s="13">
        <v>0</v>
      </c>
      <c r="E37" s="13">
        <v>0</v>
      </c>
      <c r="F37" s="13">
        <v>0</v>
      </c>
    </row>
    <row r="38" spans="1:6" ht="25.5" x14ac:dyDescent="0.2">
      <c r="A38" s="6" t="s">
        <v>195</v>
      </c>
      <c r="B38" s="7" t="s">
        <v>200</v>
      </c>
      <c r="C38" s="13" t="s">
        <v>356</v>
      </c>
      <c r="D38" s="13">
        <v>190</v>
      </c>
      <c r="E38" s="13">
        <v>0</v>
      </c>
      <c r="F38" s="13">
        <v>0</v>
      </c>
    </row>
    <row r="39" spans="1:6" ht="63.75" x14ac:dyDescent="0.2">
      <c r="A39" s="6" t="s">
        <v>203</v>
      </c>
      <c r="B39" s="7" t="s">
        <v>206</v>
      </c>
      <c r="C39" s="13" t="s">
        <v>356</v>
      </c>
      <c r="D39" s="13">
        <v>190</v>
      </c>
      <c r="E39" s="13">
        <v>5</v>
      </c>
      <c r="F39" s="13">
        <v>4</v>
      </c>
    </row>
    <row r="40" spans="1:6" x14ac:dyDescent="0.2">
      <c r="A40" s="6" t="s">
        <v>203</v>
      </c>
      <c r="B40" s="7"/>
      <c r="C40" s="13" t="s">
        <v>357</v>
      </c>
      <c r="D40" s="13">
        <v>240</v>
      </c>
      <c r="E40" s="13">
        <v>8</v>
      </c>
      <c r="F40" s="13">
        <v>0</v>
      </c>
    </row>
    <row r="41" spans="1:6" x14ac:dyDescent="0.2">
      <c r="A41" s="6" t="s">
        <v>211</v>
      </c>
      <c r="B41" s="7" t="s">
        <v>84</v>
      </c>
      <c r="C41" s="13" t="s">
        <v>357</v>
      </c>
      <c r="D41" s="13">
        <v>0</v>
      </c>
      <c r="E41" s="13">
        <v>0</v>
      </c>
      <c r="F41" s="13">
        <v>0</v>
      </c>
    </row>
    <row r="42" spans="1:6" x14ac:dyDescent="0.2">
      <c r="A42" s="6" t="s">
        <v>217</v>
      </c>
      <c r="B42" s="7" t="s">
        <v>84</v>
      </c>
      <c r="C42" s="13" t="s">
        <v>357</v>
      </c>
      <c r="D42" s="13">
        <v>0</v>
      </c>
      <c r="E42" s="13">
        <v>0</v>
      </c>
      <c r="F42" s="13">
        <v>0</v>
      </c>
    </row>
    <row r="43" spans="1:6" ht="51" x14ac:dyDescent="0.2">
      <c r="A43" s="6" t="s">
        <v>223</v>
      </c>
      <c r="B43" s="7" t="s">
        <v>228</v>
      </c>
      <c r="C43" s="13" t="s">
        <v>357</v>
      </c>
      <c r="D43" s="13">
        <v>240</v>
      </c>
      <c r="E43" s="13">
        <v>12</v>
      </c>
      <c r="F43" s="13">
        <v>0</v>
      </c>
    </row>
    <row r="44" spans="1:6" ht="51" x14ac:dyDescent="0.2">
      <c r="A44" s="6" t="s">
        <v>283</v>
      </c>
      <c r="B44" s="7" t="s">
        <v>363</v>
      </c>
      <c r="C44" s="13" t="s">
        <v>357</v>
      </c>
      <c r="D44" s="13">
        <v>190</v>
      </c>
      <c r="E44" s="13">
        <v>13.8</v>
      </c>
      <c r="F44" s="13">
        <v>0</v>
      </c>
    </row>
    <row r="45" spans="1:6" ht="51" x14ac:dyDescent="0.2">
      <c r="A45" s="6" t="s">
        <v>285</v>
      </c>
      <c r="B45" s="7" t="s">
        <v>363</v>
      </c>
      <c r="C45" s="13" t="s">
        <v>357</v>
      </c>
      <c r="D45" s="13">
        <v>190</v>
      </c>
      <c r="E45" s="13">
        <v>13.8</v>
      </c>
      <c r="F45" s="13">
        <v>0</v>
      </c>
    </row>
    <row r="46" spans="1:6" ht="25.5" x14ac:dyDescent="0.2">
      <c r="A46" s="6" t="s">
        <v>233</v>
      </c>
      <c r="B46" s="7" t="s">
        <v>237</v>
      </c>
      <c r="C46" s="13" t="s">
        <v>356</v>
      </c>
      <c r="D46" s="13">
        <v>180</v>
      </c>
      <c r="E46" s="13">
        <v>9</v>
      </c>
      <c r="F46" s="13">
        <v>12</v>
      </c>
    </row>
    <row r="47" spans="1:6" ht="89.25" x14ac:dyDescent="0.2">
      <c r="A47" s="6" t="s">
        <v>240</v>
      </c>
      <c r="B47" s="7" t="s">
        <v>364</v>
      </c>
      <c r="C47" s="13" t="s">
        <v>357</v>
      </c>
      <c r="D47" s="13">
        <v>190</v>
      </c>
      <c r="E47" s="13">
        <v>88.26</v>
      </c>
      <c r="F47" s="13">
        <v>0</v>
      </c>
    </row>
    <row r="50" spans="2:2" x14ac:dyDescent="0.2">
      <c r="B50"/>
    </row>
  </sheetData>
  <autoFilter ref="A1:F47" xr:uid="{00000000-0001-0000-0400-000000000000}"/>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68"/>
  <sheetViews>
    <sheetView zoomScale="85" zoomScaleNormal="85" workbookViewId="0">
      <selection activeCell="E2" sqref="E2"/>
    </sheetView>
  </sheetViews>
  <sheetFormatPr defaultColWidth="11.7109375" defaultRowHeight="12.75" x14ac:dyDescent="0.2"/>
  <cols>
    <col min="1" max="1" width="22.7109375" style="10" customWidth="1"/>
    <col min="2" max="2" width="20.140625" style="10" customWidth="1"/>
    <col min="3" max="5" width="11.5703125" style="10" customWidth="1"/>
    <col min="6" max="6" width="14.28515625" style="10" customWidth="1"/>
    <col min="7" max="7" width="16.5703125" style="10" customWidth="1"/>
  </cols>
  <sheetData>
    <row r="1" spans="1:7" ht="25.5" x14ac:dyDescent="0.2">
      <c r="A1" s="4" t="s">
        <v>0</v>
      </c>
      <c r="B1" s="4" t="s">
        <v>365</v>
      </c>
      <c r="C1" s="4" t="s">
        <v>366</v>
      </c>
      <c r="D1" s="4" t="s">
        <v>367</v>
      </c>
      <c r="E1" s="4" t="s">
        <v>415</v>
      </c>
      <c r="F1" s="4" t="s">
        <v>368</v>
      </c>
      <c r="G1" s="4" t="s">
        <v>369</v>
      </c>
    </row>
    <row r="2" spans="1:7" x14ac:dyDescent="0.2">
      <c r="A2" s="6" t="s">
        <v>21</v>
      </c>
      <c r="B2" s="8" t="s">
        <v>14</v>
      </c>
      <c r="C2" s="8" t="s">
        <v>373</v>
      </c>
      <c r="D2" s="8" t="s">
        <v>371</v>
      </c>
      <c r="E2" s="8">
        <v>5</v>
      </c>
      <c r="F2" s="8">
        <v>50</v>
      </c>
      <c r="G2" s="8" t="s">
        <v>374</v>
      </c>
    </row>
    <row r="3" spans="1:7" x14ac:dyDescent="0.2">
      <c r="A3" s="6" t="s">
        <v>32</v>
      </c>
      <c r="B3" s="8" t="s">
        <v>14</v>
      </c>
      <c r="C3" s="8" t="s">
        <v>373</v>
      </c>
      <c r="D3" s="8" t="s">
        <v>371</v>
      </c>
      <c r="E3" s="8">
        <v>0</v>
      </c>
      <c r="F3" s="8">
        <v>50</v>
      </c>
      <c r="G3" s="8" t="s">
        <v>379</v>
      </c>
    </row>
    <row r="4" spans="1:7" x14ac:dyDescent="0.2">
      <c r="A4" s="6" t="s">
        <v>41</v>
      </c>
      <c r="B4" s="8" t="s">
        <v>14</v>
      </c>
      <c r="C4" s="8" t="s">
        <v>373</v>
      </c>
      <c r="D4" s="8" t="s">
        <v>371</v>
      </c>
      <c r="E4" s="8">
        <v>3</v>
      </c>
      <c r="F4" s="8" t="s">
        <v>380</v>
      </c>
      <c r="G4" s="8" t="s">
        <v>374</v>
      </c>
    </row>
    <row r="5" spans="1:7" x14ac:dyDescent="0.2">
      <c r="A5" s="6" t="s">
        <v>41</v>
      </c>
      <c r="B5" s="8" t="s">
        <v>375</v>
      </c>
      <c r="C5" s="8" t="s">
        <v>376</v>
      </c>
      <c r="D5" s="8" t="s">
        <v>371</v>
      </c>
      <c r="E5" s="8">
        <v>3</v>
      </c>
      <c r="F5" s="8"/>
      <c r="G5" s="8" t="s">
        <v>374</v>
      </c>
    </row>
    <row r="6" spans="1:7" x14ac:dyDescent="0.2">
      <c r="A6" s="6" t="s">
        <v>41</v>
      </c>
      <c r="B6" s="8" t="s">
        <v>16</v>
      </c>
      <c r="C6" s="8" t="s">
        <v>381</v>
      </c>
      <c r="D6" s="8" t="s">
        <v>371</v>
      </c>
      <c r="E6" s="8">
        <v>3</v>
      </c>
      <c r="F6" s="8"/>
      <c r="G6" s="8" t="s">
        <v>374</v>
      </c>
    </row>
    <row r="7" spans="1:7" x14ac:dyDescent="0.2">
      <c r="A7" s="6" t="s">
        <v>255</v>
      </c>
      <c r="B7" s="8" t="s">
        <v>382</v>
      </c>
      <c r="C7" s="8" t="s">
        <v>252</v>
      </c>
      <c r="D7" s="8" t="s">
        <v>378</v>
      </c>
      <c r="E7" s="8">
        <v>0</v>
      </c>
      <c r="F7" s="8"/>
      <c r="G7" s="8" t="s">
        <v>372</v>
      </c>
    </row>
    <row r="8" spans="1:7" x14ac:dyDescent="0.2">
      <c r="A8" s="6" t="s">
        <v>282</v>
      </c>
      <c r="B8" s="8" t="s">
        <v>382</v>
      </c>
      <c r="C8" s="8" t="s">
        <v>252</v>
      </c>
      <c r="D8" s="8" t="s">
        <v>378</v>
      </c>
      <c r="E8" s="8">
        <v>0</v>
      </c>
      <c r="F8" s="8"/>
      <c r="G8" s="8" t="s">
        <v>372</v>
      </c>
    </row>
    <row r="9" spans="1:7" x14ac:dyDescent="0.2">
      <c r="A9" s="6" t="s">
        <v>62</v>
      </c>
      <c r="B9" s="8" t="s">
        <v>14</v>
      </c>
      <c r="C9" s="8" t="s">
        <v>373</v>
      </c>
      <c r="D9" s="8" t="s">
        <v>371</v>
      </c>
      <c r="E9" s="8">
        <v>5</v>
      </c>
      <c r="F9" s="8">
        <v>1.27</v>
      </c>
      <c r="G9" s="8" t="s">
        <v>379</v>
      </c>
    </row>
    <row r="10" spans="1:7" x14ac:dyDescent="0.2">
      <c r="A10" s="6" t="s">
        <v>72</v>
      </c>
      <c r="B10" s="8" t="s">
        <v>14</v>
      </c>
      <c r="C10" s="8" t="s">
        <v>373</v>
      </c>
      <c r="D10" s="8" t="s">
        <v>371</v>
      </c>
      <c r="E10" s="8">
        <v>0</v>
      </c>
      <c r="F10" s="8">
        <v>50</v>
      </c>
      <c r="G10" s="8" t="s">
        <v>374</v>
      </c>
    </row>
    <row r="11" spans="1:7" x14ac:dyDescent="0.2">
      <c r="A11" s="6" t="s">
        <v>72</v>
      </c>
      <c r="B11" s="8" t="s">
        <v>375</v>
      </c>
      <c r="C11" s="8" t="s">
        <v>376</v>
      </c>
      <c r="D11" s="8" t="s">
        <v>371</v>
      </c>
      <c r="E11" s="8">
        <v>0</v>
      </c>
      <c r="F11" s="8"/>
      <c r="G11" s="8" t="s">
        <v>374</v>
      </c>
    </row>
    <row r="12" spans="1:7" x14ac:dyDescent="0.2">
      <c r="A12" s="6" t="s">
        <v>80</v>
      </c>
      <c r="B12" s="8" t="s">
        <v>14</v>
      </c>
      <c r="C12" s="8" t="s">
        <v>370</v>
      </c>
      <c r="D12" s="8" t="s">
        <v>371</v>
      </c>
      <c r="E12" s="8">
        <v>0</v>
      </c>
      <c r="F12" s="8">
        <v>50</v>
      </c>
      <c r="G12" s="8" t="s">
        <v>374</v>
      </c>
    </row>
    <row r="13" spans="1:7" x14ac:dyDescent="0.2">
      <c r="A13" s="6" t="s">
        <v>80</v>
      </c>
      <c r="B13" s="8" t="s">
        <v>383</v>
      </c>
      <c r="C13" s="8" t="s">
        <v>384</v>
      </c>
      <c r="D13" s="8" t="s">
        <v>371</v>
      </c>
      <c r="E13" s="8">
        <v>0</v>
      </c>
      <c r="F13" s="8"/>
      <c r="G13" s="8" t="s">
        <v>374</v>
      </c>
    </row>
    <row r="14" spans="1:7" x14ac:dyDescent="0.2">
      <c r="A14" s="6" t="s">
        <v>88</v>
      </c>
      <c r="B14" s="8" t="s">
        <v>14</v>
      </c>
      <c r="C14" s="8" t="s">
        <v>386</v>
      </c>
      <c r="D14" s="8" t="s">
        <v>371</v>
      </c>
      <c r="E14" s="8">
        <v>5</v>
      </c>
      <c r="F14" s="8">
        <v>50</v>
      </c>
      <c r="G14" s="8" t="s">
        <v>372</v>
      </c>
    </row>
    <row r="15" spans="1:7" x14ac:dyDescent="0.2">
      <c r="A15" s="6" t="s">
        <v>95</v>
      </c>
      <c r="B15" s="8" t="s">
        <v>16</v>
      </c>
      <c r="C15" s="8" t="s">
        <v>381</v>
      </c>
      <c r="D15" s="8" t="s">
        <v>371</v>
      </c>
      <c r="E15" s="8">
        <v>4</v>
      </c>
      <c r="F15" s="8"/>
      <c r="G15" s="8" t="s">
        <v>372</v>
      </c>
    </row>
    <row r="16" spans="1:7" x14ac:dyDescent="0.2">
      <c r="A16" s="6" t="s">
        <v>104</v>
      </c>
      <c r="B16" s="8" t="s">
        <v>14</v>
      </c>
      <c r="C16" s="8" t="s">
        <v>252</v>
      </c>
      <c r="D16" s="8" t="s">
        <v>378</v>
      </c>
      <c r="E16" s="8">
        <v>0</v>
      </c>
      <c r="F16" s="8" t="s">
        <v>380</v>
      </c>
      <c r="G16" s="8" t="s">
        <v>374</v>
      </c>
    </row>
    <row r="17" spans="1:7" x14ac:dyDescent="0.2">
      <c r="A17" s="6" t="s">
        <v>112</v>
      </c>
      <c r="B17" s="8" t="s">
        <v>14</v>
      </c>
      <c r="C17" s="8" t="s">
        <v>373</v>
      </c>
      <c r="D17" s="8" t="s">
        <v>371</v>
      </c>
      <c r="E17" s="8">
        <v>5</v>
      </c>
      <c r="F17" s="8" t="s">
        <v>380</v>
      </c>
      <c r="G17" s="8" t="s">
        <v>372</v>
      </c>
    </row>
    <row r="18" spans="1:7" x14ac:dyDescent="0.2">
      <c r="A18" s="6" t="s">
        <v>112</v>
      </c>
      <c r="B18" s="8" t="s">
        <v>383</v>
      </c>
      <c r="C18" s="8" t="s">
        <v>387</v>
      </c>
      <c r="D18" s="8" t="s">
        <v>371</v>
      </c>
      <c r="E18" s="8">
        <v>5</v>
      </c>
      <c r="F18" s="8"/>
      <c r="G18" s="8" t="s">
        <v>372</v>
      </c>
    </row>
    <row r="19" spans="1:7" x14ac:dyDescent="0.2">
      <c r="A19" s="6" t="s">
        <v>112</v>
      </c>
      <c r="B19" s="8" t="s">
        <v>16</v>
      </c>
      <c r="C19" s="8" t="s">
        <v>381</v>
      </c>
      <c r="D19" s="8" t="s">
        <v>371</v>
      </c>
      <c r="E19" s="8">
        <v>5</v>
      </c>
      <c r="F19" s="8"/>
      <c r="G19" s="8" t="s">
        <v>372</v>
      </c>
    </row>
    <row r="20" spans="1:7" x14ac:dyDescent="0.2">
      <c r="A20" s="6" t="s">
        <v>122</v>
      </c>
      <c r="B20" s="8" t="s">
        <v>14</v>
      </c>
      <c r="C20" s="8" t="s">
        <v>386</v>
      </c>
      <c r="D20" s="8" t="s">
        <v>371</v>
      </c>
      <c r="E20" s="8">
        <v>5</v>
      </c>
      <c r="F20" s="8">
        <v>50</v>
      </c>
      <c r="G20" s="8" t="s">
        <v>372</v>
      </c>
    </row>
    <row r="21" spans="1:7" x14ac:dyDescent="0.2">
      <c r="A21" s="6" t="s">
        <v>264</v>
      </c>
      <c r="B21" s="8" t="s">
        <v>14</v>
      </c>
      <c r="C21" s="8" t="s">
        <v>252</v>
      </c>
      <c r="D21" s="8" t="s">
        <v>378</v>
      </c>
      <c r="E21" s="8">
        <v>5</v>
      </c>
      <c r="F21" s="8">
        <v>50</v>
      </c>
      <c r="G21" s="8" t="s">
        <v>372</v>
      </c>
    </row>
    <row r="22" spans="1:7" x14ac:dyDescent="0.2">
      <c r="A22" s="6" t="s">
        <v>267</v>
      </c>
      <c r="B22" s="8" t="s">
        <v>14</v>
      </c>
      <c r="C22" s="8" t="s">
        <v>252</v>
      </c>
      <c r="D22" s="8" t="s">
        <v>378</v>
      </c>
      <c r="E22" s="8">
        <v>5</v>
      </c>
      <c r="F22" s="8">
        <v>50</v>
      </c>
      <c r="G22" s="8" t="s">
        <v>372</v>
      </c>
    </row>
    <row r="23" spans="1:7" x14ac:dyDescent="0.2">
      <c r="A23" s="6" t="s">
        <v>268</v>
      </c>
      <c r="B23" s="8" t="s">
        <v>14</v>
      </c>
      <c r="C23" s="8" t="s">
        <v>252</v>
      </c>
      <c r="D23" s="8" t="s">
        <v>378</v>
      </c>
      <c r="E23" s="8">
        <v>5</v>
      </c>
      <c r="F23" s="8">
        <v>50</v>
      </c>
      <c r="G23" s="8" t="s">
        <v>372</v>
      </c>
    </row>
    <row r="24" spans="1:7" x14ac:dyDescent="0.2">
      <c r="A24" s="6" t="s">
        <v>140</v>
      </c>
      <c r="B24" s="8" t="s">
        <v>14</v>
      </c>
      <c r="C24" s="8" t="s">
        <v>373</v>
      </c>
      <c r="D24" s="8" t="s">
        <v>371</v>
      </c>
      <c r="E24" s="8">
        <v>5</v>
      </c>
      <c r="F24" s="8">
        <v>1</v>
      </c>
      <c r="G24" s="8" t="s">
        <v>372</v>
      </c>
    </row>
    <row r="25" spans="1:7" x14ac:dyDescent="0.2">
      <c r="A25" s="6" t="s">
        <v>140</v>
      </c>
      <c r="B25" s="8" t="s">
        <v>14</v>
      </c>
      <c r="C25" s="8" t="s">
        <v>373</v>
      </c>
      <c r="D25" s="8" t="s">
        <v>371</v>
      </c>
      <c r="E25" s="8">
        <v>5</v>
      </c>
      <c r="F25" s="8">
        <v>5</v>
      </c>
      <c r="G25" s="8" t="s">
        <v>372</v>
      </c>
    </row>
    <row r="26" spans="1:7" x14ac:dyDescent="0.2">
      <c r="A26" s="6" t="s">
        <v>140</v>
      </c>
      <c r="B26" s="8" t="s">
        <v>14</v>
      </c>
      <c r="C26" s="8" t="s">
        <v>373</v>
      </c>
      <c r="D26" s="8" t="s">
        <v>371</v>
      </c>
      <c r="E26" s="8">
        <v>5</v>
      </c>
      <c r="F26" s="8">
        <v>50</v>
      </c>
      <c r="G26" s="8" t="s">
        <v>372</v>
      </c>
    </row>
    <row r="27" spans="1:7" x14ac:dyDescent="0.2">
      <c r="A27" s="6" t="s">
        <v>270</v>
      </c>
      <c r="B27" s="8" t="s">
        <v>14</v>
      </c>
      <c r="C27" s="8" t="s">
        <v>373</v>
      </c>
      <c r="D27" s="8" t="s">
        <v>371</v>
      </c>
      <c r="E27" s="8">
        <v>5</v>
      </c>
      <c r="F27" s="8">
        <v>50</v>
      </c>
      <c r="G27" s="8" t="s">
        <v>379</v>
      </c>
    </row>
    <row r="28" spans="1:7" x14ac:dyDescent="0.2">
      <c r="A28" s="6" t="s">
        <v>283</v>
      </c>
      <c r="B28" s="8" t="s">
        <v>14</v>
      </c>
      <c r="C28" s="8" t="s">
        <v>373</v>
      </c>
      <c r="D28" s="8" t="s">
        <v>371</v>
      </c>
      <c r="E28" s="8">
        <v>5</v>
      </c>
      <c r="F28" s="8">
        <v>50</v>
      </c>
      <c r="G28" s="8" t="s">
        <v>379</v>
      </c>
    </row>
    <row r="29" spans="1:7" x14ac:dyDescent="0.2">
      <c r="A29" s="6" t="s">
        <v>283</v>
      </c>
      <c r="B29" s="8" t="s">
        <v>375</v>
      </c>
      <c r="C29" s="8" t="s">
        <v>252</v>
      </c>
      <c r="D29" s="8" t="s">
        <v>378</v>
      </c>
      <c r="E29" s="8">
        <v>5</v>
      </c>
      <c r="F29" s="8"/>
      <c r="G29" s="8" t="s">
        <v>379</v>
      </c>
    </row>
    <row r="30" spans="1:7" x14ac:dyDescent="0.2">
      <c r="A30" s="6" t="s">
        <v>285</v>
      </c>
      <c r="B30" s="8" t="s">
        <v>14</v>
      </c>
      <c r="C30" s="8" t="s">
        <v>373</v>
      </c>
      <c r="D30" s="8" t="s">
        <v>371</v>
      </c>
      <c r="E30" s="8">
        <v>5</v>
      </c>
      <c r="F30" s="8">
        <v>50</v>
      </c>
      <c r="G30" s="8" t="s">
        <v>379</v>
      </c>
    </row>
    <row r="31" spans="1:7" x14ac:dyDescent="0.2">
      <c r="A31" s="6" t="s">
        <v>285</v>
      </c>
      <c r="B31" s="8" t="s">
        <v>375</v>
      </c>
      <c r="C31" s="8" t="s">
        <v>252</v>
      </c>
      <c r="D31" s="8" t="s">
        <v>378</v>
      </c>
      <c r="E31" s="8">
        <v>5</v>
      </c>
      <c r="F31" s="8"/>
      <c r="G31" s="8" t="s">
        <v>379</v>
      </c>
    </row>
    <row r="32" spans="1:7" x14ac:dyDescent="0.2">
      <c r="A32" s="6" t="s">
        <v>153</v>
      </c>
      <c r="B32" s="8" t="s">
        <v>14</v>
      </c>
      <c r="C32" s="8" t="s">
        <v>373</v>
      </c>
      <c r="D32" s="8" t="s">
        <v>371</v>
      </c>
      <c r="E32" s="8">
        <v>6</v>
      </c>
      <c r="F32" s="8" t="s">
        <v>380</v>
      </c>
      <c r="G32" s="8" t="s">
        <v>374</v>
      </c>
    </row>
    <row r="33" spans="1:7" x14ac:dyDescent="0.2">
      <c r="A33" s="6" t="s">
        <v>153</v>
      </c>
      <c r="B33" s="8" t="s">
        <v>375</v>
      </c>
      <c r="C33" s="8" t="s">
        <v>376</v>
      </c>
      <c r="D33" s="8" t="s">
        <v>371</v>
      </c>
      <c r="E33" s="8">
        <v>5</v>
      </c>
      <c r="F33" s="8"/>
      <c r="G33" s="8" t="s">
        <v>374</v>
      </c>
    </row>
    <row r="34" spans="1:7" x14ac:dyDescent="0.2">
      <c r="A34" s="6" t="s">
        <v>153</v>
      </c>
      <c r="B34" s="8" t="s">
        <v>377</v>
      </c>
      <c r="C34" s="8" t="s">
        <v>252</v>
      </c>
      <c r="D34" s="8" t="s">
        <v>378</v>
      </c>
      <c r="E34" s="8">
        <v>0</v>
      </c>
      <c r="F34" s="8"/>
      <c r="G34" s="8" t="s">
        <v>374</v>
      </c>
    </row>
    <row r="35" spans="1:7" x14ac:dyDescent="0.2">
      <c r="A35" s="6" t="s">
        <v>163</v>
      </c>
      <c r="B35" s="8" t="s">
        <v>14</v>
      </c>
      <c r="C35" s="8" t="s">
        <v>373</v>
      </c>
      <c r="D35" s="8" t="s">
        <v>371</v>
      </c>
      <c r="E35" s="8">
        <v>0</v>
      </c>
      <c r="F35" s="8" t="s">
        <v>380</v>
      </c>
      <c r="G35" s="8" t="s">
        <v>372</v>
      </c>
    </row>
    <row r="36" spans="1:7" x14ac:dyDescent="0.2">
      <c r="A36" s="6" t="s">
        <v>163</v>
      </c>
      <c r="B36" s="8" t="s">
        <v>15</v>
      </c>
      <c r="C36" s="8" t="s">
        <v>388</v>
      </c>
      <c r="D36" s="8" t="s">
        <v>371</v>
      </c>
      <c r="E36" s="8">
        <v>0</v>
      </c>
      <c r="F36" s="8"/>
      <c r="G36" s="8" t="s">
        <v>372</v>
      </c>
    </row>
    <row r="37" spans="1:7" x14ac:dyDescent="0.2">
      <c r="A37" s="6" t="s">
        <v>163</v>
      </c>
      <c r="B37" s="8" t="s">
        <v>16</v>
      </c>
      <c r="C37" s="8" t="s">
        <v>389</v>
      </c>
      <c r="D37" s="8" t="s">
        <v>371</v>
      </c>
      <c r="E37" s="8">
        <v>0</v>
      </c>
      <c r="F37" s="8"/>
      <c r="G37" s="8" t="s">
        <v>372</v>
      </c>
    </row>
    <row r="38" spans="1:7" x14ac:dyDescent="0.2">
      <c r="A38" s="6" t="s">
        <v>169</v>
      </c>
      <c r="B38" s="8" t="s">
        <v>14</v>
      </c>
      <c r="C38" s="8" t="s">
        <v>252</v>
      </c>
      <c r="D38" s="8" t="s">
        <v>378</v>
      </c>
      <c r="E38" s="8">
        <v>5</v>
      </c>
      <c r="F38" s="8">
        <v>100</v>
      </c>
      <c r="G38" s="8" t="s">
        <v>374</v>
      </c>
    </row>
    <row r="39" spans="1:7" x14ac:dyDescent="0.2">
      <c r="A39" s="6" t="s">
        <v>169</v>
      </c>
      <c r="B39" s="8" t="s">
        <v>375</v>
      </c>
      <c r="C39" s="8" t="s">
        <v>390</v>
      </c>
      <c r="D39" s="8" t="s">
        <v>371</v>
      </c>
      <c r="E39" s="8">
        <v>5</v>
      </c>
      <c r="F39" s="8"/>
      <c r="G39" s="8" t="s">
        <v>374</v>
      </c>
    </row>
    <row r="40" spans="1:7" x14ac:dyDescent="0.2">
      <c r="A40" s="6" t="s">
        <v>179</v>
      </c>
      <c r="B40" s="8" t="s">
        <v>14</v>
      </c>
      <c r="C40" s="8" t="s">
        <v>373</v>
      </c>
      <c r="D40" s="8" t="s">
        <v>371</v>
      </c>
      <c r="E40" s="8">
        <v>3</v>
      </c>
      <c r="F40" s="8">
        <v>50</v>
      </c>
      <c r="G40" s="8" t="s">
        <v>374</v>
      </c>
    </row>
    <row r="41" spans="1:7" x14ac:dyDescent="0.2">
      <c r="A41" s="6" t="s">
        <v>188</v>
      </c>
      <c r="B41" s="8" t="s">
        <v>14</v>
      </c>
      <c r="C41" s="8" t="s">
        <v>252</v>
      </c>
      <c r="D41" s="8" t="s">
        <v>378</v>
      </c>
      <c r="E41" s="8">
        <v>0</v>
      </c>
      <c r="F41" s="8" t="s">
        <v>380</v>
      </c>
      <c r="G41" s="8" t="s">
        <v>372</v>
      </c>
    </row>
    <row r="42" spans="1:7" x14ac:dyDescent="0.2">
      <c r="A42" s="6" t="s">
        <v>188</v>
      </c>
      <c r="B42" s="8" t="s">
        <v>377</v>
      </c>
      <c r="C42" s="8" t="s">
        <v>252</v>
      </c>
      <c r="D42" s="8" t="s">
        <v>378</v>
      </c>
      <c r="E42" s="8">
        <v>0</v>
      </c>
      <c r="F42" s="8"/>
      <c r="G42" s="8" t="s">
        <v>379</v>
      </c>
    </row>
    <row r="43" spans="1:7" ht="25.5" x14ac:dyDescent="0.2">
      <c r="A43" s="6" t="s">
        <v>195</v>
      </c>
      <c r="B43" s="8" t="s">
        <v>391</v>
      </c>
      <c r="C43" s="8" t="s">
        <v>252</v>
      </c>
      <c r="D43" s="8" t="s">
        <v>378</v>
      </c>
      <c r="E43" s="8">
        <v>0</v>
      </c>
      <c r="F43" s="8"/>
      <c r="G43" s="8" t="s">
        <v>374</v>
      </c>
    </row>
    <row r="44" spans="1:7" x14ac:dyDescent="0.2">
      <c r="A44" s="6" t="s">
        <v>203</v>
      </c>
      <c r="B44" s="8" t="s">
        <v>14</v>
      </c>
      <c r="C44" s="8" t="s">
        <v>385</v>
      </c>
      <c r="D44" s="8" t="s">
        <v>371</v>
      </c>
      <c r="E44" s="8">
        <v>0</v>
      </c>
      <c r="F44" s="8">
        <v>100</v>
      </c>
      <c r="G44" s="8" t="s">
        <v>372</v>
      </c>
    </row>
    <row r="45" spans="1:7" x14ac:dyDescent="0.2">
      <c r="A45" s="6" t="s">
        <v>211</v>
      </c>
      <c r="B45" s="8" t="s">
        <v>14</v>
      </c>
      <c r="C45" s="8" t="s">
        <v>252</v>
      </c>
      <c r="D45" s="8" t="s">
        <v>378</v>
      </c>
      <c r="E45" s="8">
        <v>0</v>
      </c>
      <c r="F45" s="8" t="s">
        <v>380</v>
      </c>
      <c r="G45" s="8" t="s">
        <v>374</v>
      </c>
    </row>
    <row r="46" spans="1:7" x14ac:dyDescent="0.2">
      <c r="A46" s="6" t="s">
        <v>217</v>
      </c>
      <c r="B46" s="8" t="s">
        <v>375</v>
      </c>
      <c r="C46" s="8" t="s">
        <v>376</v>
      </c>
      <c r="D46" s="8" t="s">
        <v>371</v>
      </c>
      <c r="E46" s="8">
        <v>6</v>
      </c>
      <c r="F46" s="8"/>
      <c r="G46" s="8" t="s">
        <v>372</v>
      </c>
    </row>
    <row r="47" spans="1:7" x14ac:dyDescent="0.2">
      <c r="A47" s="6" t="s">
        <v>279</v>
      </c>
      <c r="B47" s="8" t="s">
        <v>14</v>
      </c>
      <c r="C47" s="8" t="s">
        <v>373</v>
      </c>
      <c r="D47" s="8" t="s">
        <v>371</v>
      </c>
      <c r="E47" s="8">
        <v>5</v>
      </c>
      <c r="F47" s="8">
        <v>5</v>
      </c>
      <c r="G47" s="8" t="s">
        <v>379</v>
      </c>
    </row>
    <row r="48" spans="1:7" x14ac:dyDescent="0.2">
      <c r="A48" s="6" t="s">
        <v>279</v>
      </c>
      <c r="B48" s="8" t="s">
        <v>16</v>
      </c>
      <c r="C48" s="8" t="s">
        <v>381</v>
      </c>
      <c r="D48" s="8" t="s">
        <v>371</v>
      </c>
      <c r="E48" s="8">
        <v>0</v>
      </c>
      <c r="F48" s="8"/>
      <c r="G48" s="8" t="s">
        <v>379</v>
      </c>
    </row>
    <row r="49" spans="1:7" x14ac:dyDescent="0.2">
      <c r="A49" s="6" t="s">
        <v>281</v>
      </c>
      <c r="B49" s="8" t="s">
        <v>14</v>
      </c>
      <c r="C49" s="8" t="s">
        <v>373</v>
      </c>
      <c r="D49" s="8" t="s">
        <v>371</v>
      </c>
      <c r="E49" s="8">
        <v>5</v>
      </c>
      <c r="F49" s="8">
        <v>5</v>
      </c>
      <c r="G49" s="8" t="s">
        <v>379</v>
      </c>
    </row>
    <row r="50" spans="1:7" x14ac:dyDescent="0.2">
      <c r="A50" s="6" t="s">
        <v>281</v>
      </c>
      <c r="B50" s="8" t="s">
        <v>16</v>
      </c>
      <c r="C50" s="8" t="s">
        <v>381</v>
      </c>
      <c r="D50" s="8" t="s">
        <v>371</v>
      </c>
      <c r="E50" s="8">
        <v>0</v>
      </c>
      <c r="F50" s="8"/>
      <c r="G50" s="8" t="s">
        <v>379</v>
      </c>
    </row>
    <row r="51" spans="1:7" x14ac:dyDescent="0.2">
      <c r="A51" s="6" t="s">
        <v>281</v>
      </c>
      <c r="B51" s="8" t="s">
        <v>377</v>
      </c>
      <c r="C51" s="8" t="s">
        <v>392</v>
      </c>
      <c r="D51" s="8" t="s">
        <v>371</v>
      </c>
      <c r="E51" s="8">
        <v>0</v>
      </c>
      <c r="F51" s="8"/>
      <c r="G51" s="8" t="s">
        <v>372</v>
      </c>
    </row>
    <row r="52" spans="1:7" x14ac:dyDescent="0.2">
      <c r="A52" s="6" t="s">
        <v>233</v>
      </c>
      <c r="B52" s="8" t="s">
        <v>14</v>
      </c>
      <c r="C52" s="8" t="s">
        <v>373</v>
      </c>
      <c r="D52" s="8" t="s">
        <v>371</v>
      </c>
      <c r="E52" s="8">
        <v>4</v>
      </c>
      <c r="F52" s="8">
        <v>5</v>
      </c>
      <c r="G52" s="8" t="s">
        <v>374</v>
      </c>
    </row>
    <row r="53" spans="1:7" x14ac:dyDescent="0.2">
      <c r="A53" s="6" t="s">
        <v>240</v>
      </c>
      <c r="B53" s="8" t="s">
        <v>14</v>
      </c>
      <c r="C53" s="8" t="s">
        <v>386</v>
      </c>
      <c r="D53" s="8" t="s">
        <v>371</v>
      </c>
      <c r="E53" s="8">
        <v>5</v>
      </c>
      <c r="F53" s="8">
        <v>50</v>
      </c>
      <c r="G53" s="8" t="s">
        <v>372</v>
      </c>
    </row>
    <row r="54" spans="1:7" x14ac:dyDescent="0.2">
      <c r="A54" s="6" t="s">
        <v>240</v>
      </c>
      <c r="B54" s="8" t="s">
        <v>377</v>
      </c>
      <c r="C54" s="8" t="s">
        <v>252</v>
      </c>
      <c r="D54" s="8" t="s">
        <v>378</v>
      </c>
      <c r="E54" s="8">
        <v>0</v>
      </c>
      <c r="F54" s="8"/>
      <c r="G54" s="8" t="s">
        <v>372</v>
      </c>
    </row>
    <row r="59" spans="1:7" x14ac:dyDescent="0.2">
      <c r="A59"/>
      <c r="B59"/>
      <c r="C59"/>
      <c r="D59"/>
      <c r="E59"/>
      <c r="F59"/>
      <c r="G59"/>
    </row>
    <row r="60" spans="1:7" x14ac:dyDescent="0.2">
      <c r="A60"/>
      <c r="B60"/>
      <c r="C60"/>
      <c r="D60"/>
      <c r="E60"/>
      <c r="F60"/>
      <c r="G60"/>
    </row>
    <row r="61" spans="1:7" x14ac:dyDescent="0.2">
      <c r="A61"/>
      <c r="B61"/>
      <c r="C61"/>
      <c r="D61"/>
      <c r="E61"/>
      <c r="F61"/>
      <c r="G61"/>
    </row>
    <row r="62" spans="1:7" x14ac:dyDescent="0.2">
      <c r="A62"/>
      <c r="B62"/>
      <c r="C62"/>
      <c r="D62"/>
      <c r="E62"/>
      <c r="F62"/>
      <c r="G62"/>
    </row>
    <row r="63" spans="1:7" x14ac:dyDescent="0.2">
      <c r="A63"/>
      <c r="B63"/>
      <c r="C63"/>
      <c r="D63"/>
      <c r="E63"/>
      <c r="F63"/>
      <c r="G63"/>
    </row>
    <row r="64" spans="1:7" x14ac:dyDescent="0.2">
      <c r="A64"/>
      <c r="B64"/>
      <c r="C64"/>
      <c r="D64"/>
      <c r="E64"/>
      <c r="F64"/>
      <c r="G64"/>
    </row>
    <row r="65" customFormat="1" x14ac:dyDescent="0.2"/>
    <row r="66" customFormat="1" x14ac:dyDescent="0.2"/>
    <row r="67" customFormat="1" x14ac:dyDescent="0.2"/>
    <row r="68" customFormat="1" x14ac:dyDescent="0.2"/>
  </sheetData>
  <autoFilter ref="A1:G54" xr:uid="{00000000-0009-0000-0000-000005000000}"/>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J133"/>
  <sheetViews>
    <sheetView zoomScale="85" zoomScaleNormal="85" workbookViewId="0">
      <selection activeCell="F2" sqref="F2"/>
    </sheetView>
  </sheetViews>
  <sheetFormatPr defaultColWidth="11.5703125" defaultRowHeight="12.75" x14ac:dyDescent="0.2"/>
  <cols>
    <col min="1" max="1" width="14.42578125" style="10" customWidth="1"/>
    <col min="2" max="6" width="11.5703125" style="10"/>
    <col min="7" max="7" width="11.28515625" style="10" customWidth="1"/>
    <col min="8" max="1024" width="11.5703125" style="10"/>
  </cols>
  <sheetData>
    <row r="1" spans="1:7" ht="38.25" x14ac:dyDescent="0.2">
      <c r="A1" s="4" t="s">
        <v>365</v>
      </c>
      <c r="B1" s="4" t="s">
        <v>393</v>
      </c>
      <c r="C1" s="4" t="s">
        <v>366</v>
      </c>
      <c r="D1" s="4" t="s">
        <v>416</v>
      </c>
      <c r="E1" s="4" t="s">
        <v>415</v>
      </c>
      <c r="F1" s="4" t="s">
        <v>417</v>
      </c>
      <c r="G1" s="4" t="s">
        <v>394</v>
      </c>
    </row>
    <row r="2" spans="1:7" x14ac:dyDescent="0.2">
      <c r="A2" s="8" t="s">
        <v>14</v>
      </c>
      <c r="B2" s="8">
        <v>23</v>
      </c>
      <c r="C2" s="8" t="s">
        <v>371</v>
      </c>
      <c r="D2" s="8">
        <v>22</v>
      </c>
      <c r="E2" s="8" t="s">
        <v>371</v>
      </c>
      <c r="F2" s="8">
        <v>3.58</v>
      </c>
      <c r="G2" s="8" t="s">
        <v>373</v>
      </c>
    </row>
    <row r="3" spans="1:7" x14ac:dyDescent="0.2">
      <c r="A3" s="8" t="s">
        <v>14</v>
      </c>
      <c r="B3" s="8">
        <v>7</v>
      </c>
      <c r="C3" s="8" t="s">
        <v>378</v>
      </c>
      <c r="D3" s="8">
        <v>8</v>
      </c>
      <c r="E3" s="8" t="s">
        <v>378</v>
      </c>
      <c r="F3" s="8"/>
      <c r="G3" s="8"/>
    </row>
    <row r="4" spans="1:7" x14ac:dyDescent="0.2">
      <c r="A4" s="8" t="s">
        <v>375</v>
      </c>
      <c r="B4" s="8">
        <v>5</v>
      </c>
      <c r="C4" s="8" t="s">
        <v>371</v>
      </c>
      <c r="D4" s="8">
        <v>6</v>
      </c>
      <c r="E4" s="8" t="s">
        <v>371</v>
      </c>
      <c r="F4" s="8">
        <v>4.1399999999999997</v>
      </c>
      <c r="G4" s="8" t="s">
        <v>376</v>
      </c>
    </row>
    <row r="5" spans="1:7" x14ac:dyDescent="0.2">
      <c r="A5" s="8" t="s">
        <v>375</v>
      </c>
      <c r="B5" s="8">
        <v>2</v>
      </c>
      <c r="C5" s="8" t="s">
        <v>378</v>
      </c>
      <c r="D5" s="8">
        <v>1</v>
      </c>
      <c r="E5" s="8" t="s">
        <v>378</v>
      </c>
      <c r="F5" s="8"/>
      <c r="G5" s="8"/>
    </row>
    <row r="6" spans="1:7" x14ac:dyDescent="0.2">
      <c r="A6" s="8" t="s">
        <v>16</v>
      </c>
      <c r="B6" s="8">
        <v>6</v>
      </c>
      <c r="C6" s="8" t="s">
        <v>371</v>
      </c>
      <c r="D6" s="8">
        <v>3</v>
      </c>
      <c r="E6" s="8" t="s">
        <v>371</v>
      </c>
      <c r="F6" s="8">
        <v>2</v>
      </c>
      <c r="G6" s="8" t="s">
        <v>381</v>
      </c>
    </row>
    <row r="7" spans="1:7" x14ac:dyDescent="0.2">
      <c r="A7" s="8" t="s">
        <v>16</v>
      </c>
      <c r="B7" s="8">
        <v>0</v>
      </c>
      <c r="C7" s="8" t="s">
        <v>378</v>
      </c>
      <c r="D7" s="8">
        <v>3</v>
      </c>
      <c r="E7" s="8" t="s">
        <v>378</v>
      </c>
      <c r="F7" s="8"/>
      <c r="G7" s="8"/>
    </row>
    <row r="8" spans="1:7" x14ac:dyDescent="0.2">
      <c r="A8" s="8" t="s">
        <v>377</v>
      </c>
      <c r="B8" s="8">
        <v>1</v>
      </c>
      <c r="C8" s="8" t="s">
        <v>371</v>
      </c>
      <c r="D8" s="8">
        <v>0</v>
      </c>
      <c r="E8" s="8" t="s">
        <v>371</v>
      </c>
      <c r="F8" s="8">
        <v>0</v>
      </c>
      <c r="G8" s="8" t="s">
        <v>252</v>
      </c>
    </row>
    <row r="9" spans="1:7" x14ac:dyDescent="0.2">
      <c r="A9" s="8" t="s">
        <v>377</v>
      </c>
      <c r="B9" s="8">
        <v>3</v>
      </c>
      <c r="C9" s="8" t="s">
        <v>378</v>
      </c>
      <c r="D9" s="8">
        <v>4</v>
      </c>
      <c r="E9" s="8" t="s">
        <v>378</v>
      </c>
      <c r="F9" s="8"/>
      <c r="G9" s="8"/>
    </row>
    <row r="10" spans="1:7" x14ac:dyDescent="0.2">
      <c r="A10" s="8" t="s">
        <v>15</v>
      </c>
      <c r="B10" s="8">
        <v>1</v>
      </c>
      <c r="C10" s="8" t="s">
        <v>371</v>
      </c>
      <c r="D10" s="8">
        <v>0</v>
      </c>
      <c r="E10" s="8" t="s">
        <v>371</v>
      </c>
      <c r="F10" s="8">
        <v>0</v>
      </c>
      <c r="G10" s="8" t="s">
        <v>252</v>
      </c>
    </row>
    <row r="11" spans="1:7" x14ac:dyDescent="0.2">
      <c r="A11" s="8" t="s">
        <v>15</v>
      </c>
      <c r="B11" s="8">
        <v>0</v>
      </c>
      <c r="C11" s="8" t="s">
        <v>378</v>
      </c>
      <c r="D11" s="8">
        <v>1</v>
      </c>
      <c r="E11" s="8" t="s">
        <v>378</v>
      </c>
      <c r="F11" s="8"/>
      <c r="G11" s="8"/>
    </row>
    <row r="12" spans="1:7" x14ac:dyDescent="0.2">
      <c r="A12" s="8" t="s">
        <v>383</v>
      </c>
      <c r="B12" s="8">
        <v>2</v>
      </c>
      <c r="C12" s="8" t="s">
        <v>371</v>
      </c>
      <c r="D12" s="8">
        <v>1</v>
      </c>
      <c r="E12" s="8" t="s">
        <v>371</v>
      </c>
      <c r="F12" s="8">
        <v>2.5</v>
      </c>
      <c r="G12" s="8" t="s">
        <v>252</v>
      </c>
    </row>
    <row r="13" spans="1:7" x14ac:dyDescent="0.2">
      <c r="A13" s="8" t="s">
        <v>383</v>
      </c>
      <c r="B13" s="8">
        <v>0</v>
      </c>
      <c r="C13" s="8" t="s">
        <v>378</v>
      </c>
      <c r="D13" s="8">
        <v>1</v>
      </c>
      <c r="E13" s="8" t="s">
        <v>378</v>
      </c>
      <c r="F13" s="8"/>
      <c r="G13" s="8"/>
    </row>
    <row r="14" spans="1:7" x14ac:dyDescent="0.2">
      <c r="A14" s="8" t="s">
        <v>382</v>
      </c>
      <c r="B14" s="8">
        <v>2</v>
      </c>
      <c r="C14" s="8" t="s">
        <v>378</v>
      </c>
      <c r="D14" s="8">
        <v>0</v>
      </c>
      <c r="E14" s="8" t="s">
        <v>371</v>
      </c>
      <c r="F14" s="8">
        <v>0</v>
      </c>
      <c r="G14" s="8" t="s">
        <v>252</v>
      </c>
    </row>
    <row r="15" spans="1:7" x14ac:dyDescent="0.2">
      <c r="A15" s="8" t="s">
        <v>382</v>
      </c>
      <c r="B15" s="8">
        <v>0</v>
      </c>
      <c r="C15" s="8" t="s">
        <v>371</v>
      </c>
      <c r="D15" s="8">
        <v>2</v>
      </c>
      <c r="E15" s="8" t="s">
        <v>378</v>
      </c>
      <c r="F15" s="8"/>
      <c r="G15" s="8"/>
    </row>
    <row r="16" spans="1:7" x14ac:dyDescent="0.2">
      <c r="A16" s="8" t="s">
        <v>391</v>
      </c>
      <c r="B16" s="8">
        <v>1</v>
      </c>
      <c r="C16" s="8" t="s">
        <v>378</v>
      </c>
      <c r="D16" s="8">
        <v>0</v>
      </c>
      <c r="E16" s="8" t="s">
        <v>371</v>
      </c>
      <c r="F16" s="8">
        <v>0</v>
      </c>
      <c r="G16" s="8" t="s">
        <v>252</v>
      </c>
    </row>
    <row r="17" spans="1:9" x14ac:dyDescent="0.2">
      <c r="A17" s="8" t="s">
        <v>391</v>
      </c>
      <c r="B17" s="8">
        <v>0</v>
      </c>
      <c r="C17" s="8" t="s">
        <v>371</v>
      </c>
      <c r="D17" s="8">
        <v>1</v>
      </c>
      <c r="E17" s="8" t="s">
        <v>378</v>
      </c>
      <c r="F17" s="8"/>
      <c r="G17" s="8"/>
    </row>
    <row r="19" spans="1:9" x14ac:dyDescent="0.2">
      <c r="A19"/>
      <c r="B19"/>
      <c r="C19"/>
      <c r="D19"/>
      <c r="E19"/>
      <c r="F19"/>
      <c r="G19"/>
      <c r="H19"/>
      <c r="I19"/>
    </row>
    <row r="20" spans="1:9" x14ac:dyDescent="0.2">
      <c r="A20"/>
      <c r="B20"/>
      <c r="C20"/>
      <c r="D20"/>
      <c r="E20"/>
      <c r="F20"/>
      <c r="G20"/>
      <c r="H20"/>
      <c r="I20"/>
    </row>
    <row r="21" spans="1:9" x14ac:dyDescent="0.2">
      <c r="A21"/>
      <c r="B21"/>
      <c r="C21"/>
      <c r="D21"/>
      <c r="E21"/>
      <c r="F21"/>
      <c r="G21"/>
      <c r="H21"/>
      <c r="I21"/>
    </row>
    <row r="22" spans="1:9" x14ac:dyDescent="0.2">
      <c r="A22"/>
      <c r="B22"/>
      <c r="C22"/>
      <c r="D22"/>
      <c r="E22"/>
      <c r="F22"/>
      <c r="G22"/>
      <c r="H22"/>
      <c r="I22"/>
    </row>
    <row r="23" spans="1:9" x14ac:dyDescent="0.2">
      <c r="A23"/>
      <c r="B23"/>
      <c r="C23"/>
      <c r="D23"/>
      <c r="E23"/>
      <c r="F23"/>
      <c r="G23"/>
      <c r="H23"/>
      <c r="I23"/>
    </row>
    <row r="24" spans="1:9" x14ac:dyDescent="0.2">
      <c r="A24"/>
      <c r="B24"/>
      <c r="C24"/>
      <c r="D24"/>
      <c r="E24"/>
      <c r="F24"/>
      <c r="G24"/>
      <c r="H24"/>
      <c r="I24"/>
    </row>
    <row r="25" spans="1:9" x14ac:dyDescent="0.2">
      <c r="A25"/>
      <c r="B25"/>
      <c r="C25"/>
      <c r="D25"/>
      <c r="E25"/>
      <c r="F25"/>
      <c r="G25"/>
      <c r="H25"/>
      <c r="I25"/>
    </row>
    <row r="26" spans="1:9" x14ac:dyDescent="0.2">
      <c r="A26"/>
      <c r="B26"/>
      <c r="C26"/>
      <c r="D26"/>
      <c r="E26"/>
      <c r="F26"/>
      <c r="G26"/>
      <c r="H26"/>
      <c r="I26"/>
    </row>
    <row r="27" spans="1:9" x14ac:dyDescent="0.2">
      <c r="A27"/>
      <c r="B27"/>
      <c r="C27"/>
      <c r="D27"/>
      <c r="E27"/>
      <c r="F27"/>
      <c r="G27"/>
      <c r="H27"/>
      <c r="I27"/>
    </row>
    <row r="28" spans="1:9" x14ac:dyDescent="0.2">
      <c r="A28"/>
      <c r="B28"/>
      <c r="C28"/>
      <c r="D28"/>
      <c r="E28"/>
      <c r="F28"/>
      <c r="G28"/>
      <c r="H28"/>
      <c r="I28"/>
    </row>
    <row r="29" spans="1:9" x14ac:dyDescent="0.2">
      <c r="A29"/>
      <c r="B29"/>
      <c r="C29"/>
      <c r="D29"/>
      <c r="E29"/>
      <c r="F29"/>
      <c r="G29"/>
      <c r="H29"/>
      <c r="I29"/>
    </row>
    <row r="30" spans="1:9" x14ac:dyDescent="0.2">
      <c r="A30"/>
      <c r="B30"/>
      <c r="C30"/>
      <c r="D30"/>
      <c r="E30"/>
      <c r="F30"/>
      <c r="G30"/>
      <c r="H30"/>
      <c r="I30"/>
    </row>
    <row r="31" spans="1:9" x14ac:dyDescent="0.2">
      <c r="A31"/>
      <c r="B31"/>
      <c r="C31"/>
      <c r="D31"/>
      <c r="E31"/>
      <c r="F31"/>
      <c r="G31"/>
      <c r="H31"/>
      <c r="I31"/>
    </row>
    <row r="32" spans="1:9" x14ac:dyDescent="0.2">
      <c r="A32"/>
      <c r="B32"/>
      <c r="C32"/>
      <c r="D32"/>
      <c r="E32"/>
      <c r="F32"/>
      <c r="G32"/>
      <c r="H32"/>
      <c r="I32"/>
    </row>
    <row r="33" spans="1:9" x14ac:dyDescent="0.2">
      <c r="A33"/>
      <c r="B33"/>
      <c r="C33"/>
      <c r="D33"/>
      <c r="E33"/>
      <c r="F33"/>
      <c r="G33"/>
      <c r="H33"/>
      <c r="I33"/>
    </row>
    <row r="34" spans="1:9" x14ac:dyDescent="0.2">
      <c r="A34"/>
      <c r="B34"/>
      <c r="C34"/>
      <c r="D34"/>
      <c r="E34"/>
      <c r="F34"/>
      <c r="G34"/>
      <c r="H34"/>
      <c r="I34"/>
    </row>
    <row r="35" spans="1:9" x14ac:dyDescent="0.2">
      <c r="A35"/>
      <c r="B35"/>
      <c r="C35"/>
      <c r="D35"/>
      <c r="E35"/>
      <c r="F35"/>
      <c r="G35"/>
      <c r="H35"/>
      <c r="I35"/>
    </row>
    <row r="36" spans="1:9" x14ac:dyDescent="0.2">
      <c r="A36"/>
      <c r="B36"/>
      <c r="C36"/>
      <c r="D36"/>
      <c r="E36"/>
      <c r="F36"/>
      <c r="G36"/>
      <c r="H36"/>
      <c r="I36"/>
    </row>
    <row r="37" spans="1:9" x14ac:dyDescent="0.2">
      <c r="A37"/>
      <c r="B37"/>
      <c r="C37"/>
      <c r="D37"/>
      <c r="E37"/>
      <c r="F37"/>
      <c r="G37"/>
      <c r="H37"/>
      <c r="I37"/>
    </row>
    <row r="38" spans="1:9" x14ac:dyDescent="0.2">
      <c r="A38"/>
      <c r="B38"/>
      <c r="C38"/>
      <c r="D38"/>
      <c r="E38"/>
      <c r="F38"/>
      <c r="G38"/>
      <c r="H38"/>
      <c r="I38"/>
    </row>
    <row r="39" spans="1:9" x14ac:dyDescent="0.2">
      <c r="A39"/>
      <c r="B39"/>
      <c r="C39"/>
      <c r="D39"/>
      <c r="E39"/>
      <c r="F39"/>
      <c r="G39"/>
      <c r="H39"/>
      <c r="I39"/>
    </row>
    <row r="40" spans="1:9" x14ac:dyDescent="0.2">
      <c r="A40"/>
      <c r="B40"/>
      <c r="C40"/>
      <c r="D40"/>
      <c r="E40"/>
      <c r="F40"/>
      <c r="G40"/>
      <c r="H40"/>
      <c r="I40"/>
    </row>
    <row r="41" spans="1:9" x14ac:dyDescent="0.2">
      <c r="A41"/>
      <c r="B41"/>
      <c r="C41"/>
      <c r="D41"/>
      <c r="E41"/>
      <c r="F41"/>
      <c r="G41"/>
      <c r="H41"/>
      <c r="I41"/>
    </row>
    <row r="42" spans="1:9" x14ac:dyDescent="0.2">
      <c r="A42"/>
      <c r="B42"/>
      <c r="C42"/>
      <c r="D42"/>
      <c r="E42"/>
      <c r="F42"/>
      <c r="G42"/>
      <c r="H42"/>
      <c r="I42"/>
    </row>
    <row r="43" spans="1:9" x14ac:dyDescent="0.2">
      <c r="A43"/>
      <c r="B43"/>
      <c r="C43"/>
      <c r="D43"/>
      <c r="E43"/>
      <c r="F43"/>
      <c r="G43"/>
      <c r="H43"/>
      <c r="I43"/>
    </row>
    <row r="44" spans="1:9" x14ac:dyDescent="0.2">
      <c r="A44"/>
      <c r="B44"/>
      <c r="C44"/>
      <c r="D44"/>
      <c r="E44"/>
      <c r="F44"/>
      <c r="G44"/>
      <c r="H44"/>
      <c r="I44"/>
    </row>
    <row r="45" spans="1:9" x14ac:dyDescent="0.2">
      <c r="A45"/>
      <c r="B45"/>
      <c r="C45"/>
      <c r="D45"/>
      <c r="E45"/>
      <c r="F45"/>
      <c r="G45"/>
      <c r="H45"/>
      <c r="I45"/>
    </row>
    <row r="46" spans="1:9" x14ac:dyDescent="0.2">
      <c r="A46"/>
      <c r="B46"/>
      <c r="C46"/>
      <c r="D46"/>
      <c r="E46"/>
      <c r="F46"/>
      <c r="G46"/>
      <c r="H46"/>
      <c r="I46"/>
    </row>
    <row r="47" spans="1:9" x14ac:dyDescent="0.2">
      <c r="A47"/>
      <c r="B47"/>
      <c r="C47"/>
      <c r="D47"/>
      <c r="E47"/>
      <c r="F47"/>
      <c r="G47"/>
      <c r="H47"/>
      <c r="I47"/>
    </row>
    <row r="48" spans="1:9" x14ac:dyDescent="0.2">
      <c r="A48"/>
      <c r="B48"/>
      <c r="C48"/>
      <c r="D48"/>
      <c r="E48"/>
      <c r="F48"/>
      <c r="G48"/>
      <c r="H48"/>
      <c r="I48"/>
    </row>
    <row r="49" spans="1:9" x14ac:dyDescent="0.2">
      <c r="A49"/>
      <c r="B49"/>
      <c r="C49"/>
      <c r="D49"/>
      <c r="E49"/>
      <c r="F49"/>
      <c r="G49"/>
      <c r="H49"/>
      <c r="I49"/>
    </row>
    <row r="50" spans="1:9" x14ac:dyDescent="0.2">
      <c r="A50"/>
      <c r="B50"/>
      <c r="C50"/>
      <c r="D50"/>
      <c r="E50"/>
      <c r="F50"/>
      <c r="G50"/>
      <c r="H50"/>
      <c r="I50"/>
    </row>
    <row r="51" spans="1:9" x14ac:dyDescent="0.2">
      <c r="A51"/>
      <c r="B51"/>
      <c r="C51"/>
      <c r="D51"/>
      <c r="E51"/>
      <c r="F51"/>
      <c r="G51"/>
      <c r="H51"/>
      <c r="I51"/>
    </row>
    <row r="52" spans="1:9" x14ac:dyDescent="0.2">
      <c r="A52"/>
      <c r="B52"/>
      <c r="C52"/>
      <c r="D52"/>
      <c r="E52"/>
      <c r="F52"/>
      <c r="G52"/>
      <c r="H52"/>
      <c r="I52"/>
    </row>
    <row r="53" spans="1:9" x14ac:dyDescent="0.2">
      <c r="A53"/>
      <c r="B53"/>
      <c r="C53"/>
      <c r="D53"/>
      <c r="E53"/>
      <c r="F53"/>
      <c r="G53"/>
      <c r="H53"/>
      <c r="I53"/>
    </row>
    <row r="54" spans="1:9" x14ac:dyDescent="0.2">
      <c r="A54"/>
      <c r="B54"/>
      <c r="C54"/>
      <c r="D54"/>
      <c r="E54"/>
      <c r="F54"/>
      <c r="G54"/>
      <c r="H54"/>
      <c r="I54"/>
    </row>
    <row r="55" spans="1:9" x14ac:dyDescent="0.2">
      <c r="A55"/>
      <c r="B55"/>
      <c r="C55"/>
      <c r="D55"/>
      <c r="E55"/>
      <c r="F55"/>
      <c r="G55"/>
      <c r="H55"/>
      <c r="I55"/>
    </row>
    <row r="56" spans="1:9" x14ac:dyDescent="0.2">
      <c r="A56"/>
      <c r="B56"/>
      <c r="C56"/>
      <c r="D56"/>
      <c r="E56"/>
      <c r="F56"/>
      <c r="G56"/>
      <c r="H56"/>
      <c r="I56"/>
    </row>
    <row r="57" spans="1:9" x14ac:dyDescent="0.2">
      <c r="A57"/>
      <c r="B57"/>
      <c r="C57"/>
      <c r="D57"/>
      <c r="E57"/>
      <c r="F57"/>
      <c r="G57"/>
      <c r="H57"/>
      <c r="I57"/>
    </row>
    <row r="58" spans="1:9" x14ac:dyDescent="0.2">
      <c r="A58"/>
      <c r="B58"/>
      <c r="C58"/>
      <c r="D58"/>
      <c r="E58"/>
      <c r="F58"/>
      <c r="G58"/>
      <c r="H58"/>
      <c r="I58"/>
    </row>
    <row r="59" spans="1:9" x14ac:dyDescent="0.2">
      <c r="A59"/>
      <c r="B59"/>
      <c r="C59"/>
      <c r="D59"/>
      <c r="E59"/>
      <c r="F59"/>
      <c r="G59"/>
      <c r="H59"/>
      <c r="I59"/>
    </row>
    <row r="60" spans="1:9" x14ac:dyDescent="0.2">
      <c r="A60"/>
      <c r="B60"/>
      <c r="C60"/>
      <c r="D60"/>
      <c r="E60"/>
      <c r="F60"/>
      <c r="G60"/>
      <c r="H60"/>
      <c r="I60"/>
    </row>
    <row r="61" spans="1:9" x14ac:dyDescent="0.2">
      <c r="A61"/>
      <c r="B61"/>
      <c r="C61"/>
      <c r="D61"/>
      <c r="E61"/>
      <c r="F61"/>
      <c r="G61"/>
      <c r="H61"/>
      <c r="I61"/>
    </row>
    <row r="62" spans="1:9" x14ac:dyDescent="0.2">
      <c r="A62"/>
      <c r="B62"/>
      <c r="C62"/>
      <c r="D62"/>
      <c r="E62"/>
      <c r="F62"/>
      <c r="G62"/>
      <c r="H62"/>
      <c r="I62"/>
    </row>
    <row r="63" spans="1:9" x14ac:dyDescent="0.2">
      <c r="A63"/>
      <c r="B63"/>
      <c r="C63"/>
      <c r="D63"/>
      <c r="E63"/>
      <c r="F63"/>
      <c r="G63"/>
      <c r="H63"/>
      <c r="I63"/>
    </row>
    <row r="64" spans="1:9" x14ac:dyDescent="0.2">
      <c r="A64"/>
      <c r="B64"/>
      <c r="C64"/>
      <c r="D64"/>
      <c r="E64"/>
      <c r="F64"/>
      <c r="G64"/>
      <c r="H64"/>
      <c r="I64"/>
    </row>
    <row r="65" spans="1:9" x14ac:dyDescent="0.2">
      <c r="A65"/>
      <c r="B65"/>
      <c r="C65"/>
      <c r="D65"/>
      <c r="E65"/>
      <c r="F65"/>
      <c r="G65"/>
      <c r="H65"/>
      <c r="I65"/>
    </row>
    <row r="66" spans="1:9" x14ac:dyDescent="0.2">
      <c r="A66"/>
      <c r="B66"/>
      <c r="C66"/>
      <c r="D66"/>
      <c r="E66"/>
      <c r="F66"/>
      <c r="G66"/>
      <c r="H66"/>
      <c r="I66"/>
    </row>
    <row r="67" spans="1:9" x14ac:dyDescent="0.2">
      <c r="A67"/>
      <c r="B67"/>
      <c r="C67"/>
      <c r="D67"/>
      <c r="E67"/>
      <c r="F67"/>
      <c r="G67"/>
      <c r="H67"/>
      <c r="I67"/>
    </row>
    <row r="68" spans="1:9" x14ac:dyDescent="0.2">
      <c r="A68"/>
      <c r="B68"/>
      <c r="C68"/>
      <c r="D68"/>
      <c r="E68"/>
      <c r="F68"/>
      <c r="G68"/>
      <c r="H68"/>
      <c r="I68"/>
    </row>
    <row r="69" spans="1:9" x14ac:dyDescent="0.2">
      <c r="A69"/>
      <c r="B69"/>
      <c r="C69"/>
      <c r="D69"/>
      <c r="E69"/>
      <c r="F69"/>
      <c r="G69"/>
      <c r="H69"/>
      <c r="I69"/>
    </row>
    <row r="70" spans="1:9" x14ac:dyDescent="0.2">
      <c r="A70"/>
      <c r="B70"/>
      <c r="C70"/>
      <c r="D70"/>
      <c r="E70"/>
      <c r="F70"/>
      <c r="G70"/>
      <c r="H70"/>
      <c r="I70"/>
    </row>
    <row r="71" spans="1:9" x14ac:dyDescent="0.2">
      <c r="A71"/>
      <c r="B71"/>
      <c r="C71"/>
      <c r="D71"/>
      <c r="E71"/>
      <c r="F71"/>
      <c r="G71"/>
      <c r="H71"/>
      <c r="I71"/>
    </row>
    <row r="72" spans="1:9" x14ac:dyDescent="0.2">
      <c r="A72"/>
      <c r="B72"/>
      <c r="C72"/>
      <c r="D72"/>
      <c r="E72"/>
      <c r="F72"/>
      <c r="G72"/>
      <c r="H72"/>
      <c r="I72"/>
    </row>
    <row r="73" spans="1:9" x14ac:dyDescent="0.2">
      <c r="A73"/>
      <c r="B73"/>
      <c r="C73"/>
      <c r="D73"/>
      <c r="E73"/>
      <c r="F73"/>
      <c r="G73"/>
      <c r="H73"/>
      <c r="I73"/>
    </row>
    <row r="74" spans="1:9" x14ac:dyDescent="0.2">
      <c r="A74"/>
      <c r="B74"/>
      <c r="C74"/>
      <c r="D74"/>
      <c r="E74"/>
      <c r="F74"/>
      <c r="G74"/>
      <c r="H74"/>
      <c r="I74"/>
    </row>
    <row r="75" spans="1:9" x14ac:dyDescent="0.2">
      <c r="A75"/>
      <c r="B75"/>
      <c r="C75"/>
      <c r="D75"/>
      <c r="E75"/>
      <c r="F75"/>
      <c r="G75"/>
      <c r="H75"/>
      <c r="I75"/>
    </row>
    <row r="76" spans="1:9" x14ac:dyDescent="0.2">
      <c r="A76"/>
      <c r="B76"/>
      <c r="C76"/>
      <c r="D76"/>
      <c r="E76"/>
      <c r="F76"/>
      <c r="G76"/>
      <c r="H76"/>
      <c r="I76"/>
    </row>
    <row r="77" spans="1:9" x14ac:dyDescent="0.2">
      <c r="A77"/>
      <c r="B77"/>
      <c r="C77"/>
      <c r="D77"/>
      <c r="E77"/>
      <c r="F77"/>
      <c r="G77"/>
      <c r="H77"/>
      <c r="I77"/>
    </row>
    <row r="78" spans="1:9" x14ac:dyDescent="0.2">
      <c r="A78"/>
      <c r="B78"/>
      <c r="C78"/>
      <c r="D78"/>
      <c r="E78"/>
      <c r="F78"/>
      <c r="G78"/>
      <c r="H78"/>
      <c r="I78"/>
    </row>
    <row r="79" spans="1:9" x14ac:dyDescent="0.2">
      <c r="A79"/>
      <c r="B79"/>
      <c r="C79"/>
      <c r="D79"/>
      <c r="E79"/>
      <c r="F79"/>
      <c r="G79"/>
      <c r="H79"/>
      <c r="I79"/>
    </row>
    <row r="80" spans="1:9" x14ac:dyDescent="0.2">
      <c r="A80"/>
      <c r="B80"/>
      <c r="C80"/>
      <c r="D80"/>
      <c r="E80"/>
      <c r="F80"/>
      <c r="G80"/>
      <c r="H80"/>
      <c r="I80"/>
    </row>
    <row r="81" spans="1:9" x14ac:dyDescent="0.2">
      <c r="A81"/>
      <c r="B81"/>
      <c r="C81"/>
      <c r="D81"/>
      <c r="E81"/>
      <c r="F81"/>
      <c r="G81"/>
      <c r="H81"/>
      <c r="I81"/>
    </row>
    <row r="82" spans="1:9" x14ac:dyDescent="0.2">
      <c r="A82"/>
      <c r="B82"/>
      <c r="C82"/>
      <c r="D82"/>
      <c r="E82"/>
      <c r="F82"/>
      <c r="G82"/>
      <c r="H82"/>
      <c r="I82"/>
    </row>
    <row r="83" spans="1:9" x14ac:dyDescent="0.2">
      <c r="A83"/>
      <c r="B83"/>
      <c r="C83"/>
      <c r="D83"/>
      <c r="E83"/>
      <c r="F83"/>
      <c r="G83"/>
      <c r="H83"/>
      <c r="I83"/>
    </row>
    <row r="84" spans="1:9" x14ac:dyDescent="0.2">
      <c r="A84"/>
      <c r="B84"/>
      <c r="C84"/>
      <c r="D84"/>
      <c r="E84"/>
      <c r="F84"/>
      <c r="G84"/>
      <c r="H84"/>
      <c r="I84"/>
    </row>
    <row r="85" spans="1:9" x14ac:dyDescent="0.2">
      <c r="A85"/>
      <c r="B85"/>
      <c r="C85"/>
      <c r="D85"/>
      <c r="E85"/>
      <c r="F85"/>
      <c r="G85"/>
      <c r="H85"/>
      <c r="I85"/>
    </row>
    <row r="86" spans="1:9" x14ac:dyDescent="0.2">
      <c r="A86"/>
      <c r="B86"/>
      <c r="C86"/>
      <c r="D86"/>
      <c r="E86"/>
      <c r="F86"/>
      <c r="G86"/>
      <c r="H86"/>
      <c r="I86"/>
    </row>
    <row r="87" spans="1:9" x14ac:dyDescent="0.2">
      <c r="A87"/>
      <c r="B87"/>
      <c r="C87"/>
      <c r="D87"/>
      <c r="E87"/>
      <c r="F87"/>
      <c r="G87"/>
      <c r="H87"/>
      <c r="I87"/>
    </row>
    <row r="88" spans="1:9" x14ac:dyDescent="0.2">
      <c r="A88"/>
      <c r="B88"/>
      <c r="C88"/>
      <c r="D88"/>
      <c r="E88"/>
      <c r="F88"/>
      <c r="G88"/>
      <c r="H88"/>
      <c r="I88"/>
    </row>
    <row r="89" spans="1:9" x14ac:dyDescent="0.2">
      <c r="A89"/>
      <c r="B89"/>
      <c r="C89"/>
      <c r="D89"/>
      <c r="E89"/>
      <c r="F89"/>
      <c r="G89"/>
      <c r="H89"/>
      <c r="I89"/>
    </row>
    <row r="90" spans="1:9" x14ac:dyDescent="0.2">
      <c r="A90"/>
      <c r="B90"/>
      <c r="C90"/>
      <c r="D90"/>
      <c r="E90"/>
      <c r="F90"/>
      <c r="G90"/>
      <c r="H90"/>
      <c r="I90"/>
    </row>
    <row r="91" spans="1:9" x14ac:dyDescent="0.2">
      <c r="A91"/>
      <c r="B91"/>
      <c r="C91"/>
      <c r="D91"/>
      <c r="E91"/>
      <c r="F91"/>
      <c r="G91"/>
      <c r="H91"/>
      <c r="I91"/>
    </row>
    <row r="92" spans="1:9" x14ac:dyDescent="0.2">
      <c r="A92"/>
      <c r="B92"/>
      <c r="C92"/>
      <c r="D92"/>
      <c r="E92"/>
      <c r="F92"/>
      <c r="G92"/>
      <c r="H92"/>
      <c r="I92"/>
    </row>
    <row r="93" spans="1:9" x14ac:dyDescent="0.2">
      <c r="A93"/>
      <c r="B93"/>
      <c r="C93"/>
      <c r="D93"/>
      <c r="E93"/>
      <c r="F93"/>
      <c r="G93"/>
      <c r="H93"/>
      <c r="I93"/>
    </row>
    <row r="94" spans="1:9" x14ac:dyDescent="0.2">
      <c r="A94"/>
      <c r="B94"/>
      <c r="C94"/>
      <c r="D94"/>
      <c r="E94"/>
      <c r="F94"/>
      <c r="G94"/>
      <c r="H94"/>
      <c r="I94"/>
    </row>
    <row r="95" spans="1:9" x14ac:dyDescent="0.2">
      <c r="A95"/>
      <c r="B95"/>
      <c r="C95"/>
      <c r="D95"/>
      <c r="E95"/>
      <c r="F95"/>
      <c r="G95"/>
      <c r="H95"/>
      <c r="I95"/>
    </row>
    <row r="96" spans="1:9" x14ac:dyDescent="0.2">
      <c r="A96"/>
      <c r="B96"/>
      <c r="C96"/>
      <c r="D96"/>
      <c r="E96"/>
      <c r="F96"/>
      <c r="G96"/>
      <c r="H96"/>
      <c r="I96"/>
    </row>
    <row r="97" spans="1:9" x14ac:dyDescent="0.2">
      <c r="A97"/>
      <c r="B97"/>
      <c r="C97"/>
      <c r="D97"/>
      <c r="E97"/>
      <c r="F97"/>
      <c r="G97"/>
      <c r="H97"/>
      <c r="I97"/>
    </row>
    <row r="98" spans="1:9" x14ac:dyDescent="0.2">
      <c r="A98"/>
      <c r="B98"/>
      <c r="C98"/>
      <c r="D98"/>
      <c r="E98"/>
      <c r="F98"/>
      <c r="G98"/>
      <c r="H98"/>
      <c r="I98"/>
    </row>
    <row r="99" spans="1:9" x14ac:dyDescent="0.2">
      <c r="A99"/>
      <c r="B99"/>
      <c r="C99"/>
      <c r="D99"/>
      <c r="E99"/>
      <c r="F99"/>
      <c r="G99"/>
      <c r="H99"/>
      <c r="I99"/>
    </row>
    <row r="100" spans="1:9" x14ac:dyDescent="0.2">
      <c r="A100"/>
      <c r="B100"/>
      <c r="C100"/>
      <c r="D100"/>
      <c r="E100"/>
      <c r="F100"/>
      <c r="G100"/>
      <c r="H100"/>
      <c r="I100"/>
    </row>
    <row r="101" spans="1:9" x14ac:dyDescent="0.2">
      <c r="A101"/>
      <c r="B101"/>
      <c r="C101"/>
      <c r="D101"/>
      <c r="E101"/>
      <c r="F101"/>
      <c r="G101"/>
      <c r="H101"/>
      <c r="I101"/>
    </row>
    <row r="102" spans="1:9" x14ac:dyDescent="0.2">
      <c r="A102"/>
      <c r="B102"/>
      <c r="C102"/>
      <c r="D102"/>
      <c r="E102"/>
      <c r="F102"/>
      <c r="G102"/>
      <c r="H102"/>
      <c r="I102"/>
    </row>
    <row r="103" spans="1:9" x14ac:dyDescent="0.2">
      <c r="A103"/>
      <c r="B103"/>
      <c r="C103"/>
      <c r="D103"/>
      <c r="E103"/>
      <c r="F103"/>
      <c r="G103"/>
      <c r="H103"/>
      <c r="I103"/>
    </row>
    <row r="104" spans="1:9" x14ac:dyDescent="0.2">
      <c r="A104"/>
      <c r="B104"/>
      <c r="C104"/>
      <c r="D104"/>
      <c r="E104"/>
      <c r="F104"/>
      <c r="G104"/>
      <c r="H104"/>
      <c r="I104"/>
    </row>
    <row r="105" spans="1:9" x14ac:dyDescent="0.2">
      <c r="A105"/>
      <c r="B105"/>
      <c r="C105"/>
      <c r="D105"/>
      <c r="E105"/>
      <c r="F105"/>
      <c r="G105"/>
      <c r="H105"/>
      <c r="I105"/>
    </row>
    <row r="106" spans="1:9" x14ac:dyDescent="0.2">
      <c r="A106"/>
      <c r="B106"/>
      <c r="C106"/>
      <c r="D106"/>
      <c r="E106"/>
      <c r="F106"/>
      <c r="G106"/>
      <c r="H106"/>
      <c r="I106"/>
    </row>
    <row r="107" spans="1:9" x14ac:dyDescent="0.2">
      <c r="A107"/>
      <c r="B107"/>
      <c r="C107"/>
      <c r="D107"/>
      <c r="E107"/>
      <c r="F107"/>
      <c r="G107"/>
      <c r="H107"/>
      <c r="I107"/>
    </row>
    <row r="108" spans="1:9" x14ac:dyDescent="0.2">
      <c r="A108"/>
      <c r="B108"/>
      <c r="C108"/>
      <c r="D108"/>
      <c r="E108"/>
      <c r="F108"/>
      <c r="G108"/>
      <c r="H108"/>
      <c r="I108"/>
    </row>
    <row r="109" spans="1:9" x14ac:dyDescent="0.2">
      <c r="A109"/>
      <c r="B109"/>
      <c r="C109"/>
      <c r="D109"/>
      <c r="E109"/>
      <c r="F109"/>
      <c r="G109"/>
      <c r="H109"/>
      <c r="I109"/>
    </row>
    <row r="110" spans="1:9" x14ac:dyDescent="0.2">
      <c r="A110"/>
      <c r="B110"/>
      <c r="C110"/>
      <c r="D110"/>
      <c r="E110"/>
      <c r="F110"/>
      <c r="G110"/>
      <c r="H110"/>
      <c r="I110"/>
    </row>
    <row r="111" spans="1:9" x14ac:dyDescent="0.2">
      <c r="A111"/>
      <c r="B111"/>
      <c r="C111"/>
      <c r="D111"/>
      <c r="E111"/>
      <c r="F111"/>
      <c r="G111"/>
      <c r="H111"/>
      <c r="I111"/>
    </row>
    <row r="112" spans="1:9" x14ac:dyDescent="0.2">
      <c r="A112"/>
      <c r="B112"/>
      <c r="C112"/>
      <c r="D112"/>
      <c r="E112"/>
      <c r="F112"/>
      <c r="G112"/>
      <c r="H112"/>
      <c r="I112"/>
    </row>
    <row r="113" spans="1:9" x14ac:dyDescent="0.2">
      <c r="A113"/>
      <c r="B113"/>
      <c r="C113"/>
      <c r="D113"/>
      <c r="E113"/>
      <c r="F113"/>
      <c r="G113"/>
      <c r="H113"/>
      <c r="I113"/>
    </row>
    <row r="114" spans="1:9" x14ac:dyDescent="0.2">
      <c r="A114"/>
      <c r="B114"/>
      <c r="C114"/>
      <c r="D114"/>
      <c r="E114"/>
      <c r="F114"/>
      <c r="G114"/>
      <c r="H114"/>
      <c r="I114"/>
    </row>
    <row r="115" spans="1:9" x14ac:dyDescent="0.2">
      <c r="A115"/>
      <c r="B115"/>
      <c r="C115"/>
      <c r="D115"/>
      <c r="E115"/>
      <c r="F115"/>
      <c r="G115"/>
      <c r="H115"/>
      <c r="I115"/>
    </row>
    <row r="116" spans="1:9" x14ac:dyDescent="0.2">
      <c r="A116"/>
      <c r="B116"/>
      <c r="C116"/>
      <c r="D116"/>
      <c r="E116"/>
      <c r="F116"/>
      <c r="G116"/>
      <c r="H116"/>
      <c r="I116"/>
    </row>
    <row r="117" spans="1:9" x14ac:dyDescent="0.2">
      <c r="A117"/>
      <c r="B117"/>
      <c r="C117"/>
      <c r="D117"/>
      <c r="E117"/>
      <c r="F117"/>
      <c r="G117"/>
      <c r="H117"/>
      <c r="I117"/>
    </row>
    <row r="118" spans="1:9" x14ac:dyDescent="0.2">
      <c r="A118"/>
      <c r="B118"/>
      <c r="C118"/>
      <c r="D118"/>
      <c r="E118"/>
      <c r="F118"/>
      <c r="G118"/>
      <c r="H118"/>
      <c r="I118"/>
    </row>
    <row r="119" spans="1:9" x14ac:dyDescent="0.2">
      <c r="A119"/>
      <c r="B119"/>
      <c r="C119"/>
      <c r="D119"/>
      <c r="E119"/>
      <c r="F119"/>
      <c r="G119"/>
      <c r="H119"/>
      <c r="I119"/>
    </row>
    <row r="120" spans="1:9" x14ac:dyDescent="0.2">
      <c r="A120"/>
      <c r="B120"/>
      <c r="C120"/>
      <c r="D120"/>
      <c r="E120"/>
      <c r="F120"/>
      <c r="G120"/>
      <c r="H120"/>
      <c r="I120"/>
    </row>
    <row r="121" spans="1:9" x14ac:dyDescent="0.2">
      <c r="A121"/>
      <c r="B121"/>
      <c r="C121"/>
      <c r="D121"/>
      <c r="E121"/>
      <c r="F121"/>
      <c r="G121"/>
      <c r="H121"/>
      <c r="I121"/>
    </row>
    <row r="122" spans="1:9" x14ac:dyDescent="0.2">
      <c r="A122"/>
      <c r="B122"/>
      <c r="C122"/>
      <c r="D122"/>
      <c r="E122"/>
      <c r="F122"/>
      <c r="G122"/>
      <c r="H122"/>
      <c r="I122"/>
    </row>
    <row r="123" spans="1:9" x14ac:dyDescent="0.2">
      <c r="A123"/>
      <c r="B123"/>
      <c r="C123"/>
      <c r="D123"/>
      <c r="E123"/>
      <c r="F123"/>
      <c r="G123"/>
      <c r="H123"/>
      <c r="I123"/>
    </row>
    <row r="124" spans="1:9" x14ac:dyDescent="0.2">
      <c r="A124"/>
      <c r="B124"/>
      <c r="C124"/>
      <c r="D124"/>
      <c r="E124"/>
      <c r="F124"/>
      <c r="G124"/>
      <c r="H124"/>
      <c r="I124"/>
    </row>
    <row r="125" spans="1:9" x14ac:dyDescent="0.2">
      <c r="A125"/>
      <c r="B125"/>
      <c r="C125"/>
      <c r="D125"/>
      <c r="E125"/>
      <c r="F125"/>
      <c r="G125"/>
      <c r="H125"/>
      <c r="I125"/>
    </row>
    <row r="126" spans="1:9" x14ac:dyDescent="0.2">
      <c r="A126"/>
      <c r="B126"/>
      <c r="C126"/>
      <c r="D126"/>
      <c r="E126"/>
      <c r="F126"/>
      <c r="G126"/>
      <c r="H126"/>
      <c r="I126"/>
    </row>
    <row r="127" spans="1:9" x14ac:dyDescent="0.2">
      <c r="A127"/>
      <c r="B127"/>
      <c r="C127"/>
      <c r="D127"/>
      <c r="E127"/>
      <c r="F127"/>
      <c r="G127"/>
      <c r="H127"/>
      <c r="I127"/>
    </row>
    <row r="128" spans="1:9" x14ac:dyDescent="0.2">
      <c r="A128"/>
      <c r="B128"/>
      <c r="C128"/>
      <c r="D128"/>
      <c r="E128"/>
      <c r="F128"/>
      <c r="G128"/>
      <c r="H128"/>
      <c r="I128"/>
    </row>
    <row r="129" spans="1:9" x14ac:dyDescent="0.2">
      <c r="A129"/>
      <c r="B129"/>
      <c r="C129"/>
      <c r="D129"/>
      <c r="E129"/>
      <c r="F129"/>
      <c r="G129"/>
      <c r="H129"/>
      <c r="I129"/>
    </row>
    <row r="130" spans="1:9" x14ac:dyDescent="0.2">
      <c r="A130"/>
      <c r="B130"/>
      <c r="C130"/>
      <c r="D130"/>
      <c r="E130"/>
      <c r="F130"/>
      <c r="G130"/>
      <c r="H130"/>
      <c r="I130"/>
    </row>
    <row r="131" spans="1:9" x14ac:dyDescent="0.2">
      <c r="A131"/>
      <c r="B131"/>
      <c r="C131"/>
      <c r="D131"/>
      <c r="E131"/>
      <c r="F131"/>
      <c r="G131"/>
      <c r="H131"/>
      <c r="I131"/>
    </row>
    <row r="132" spans="1:9" x14ac:dyDescent="0.2">
      <c r="A132"/>
      <c r="B132"/>
      <c r="C132"/>
      <c r="D132"/>
      <c r="E132"/>
      <c r="F132"/>
      <c r="G132"/>
      <c r="H132"/>
      <c r="I132"/>
    </row>
    <row r="133" spans="1:9" x14ac:dyDescent="0.2">
      <c r="A133"/>
      <c r="B133"/>
      <c r="C133"/>
      <c r="D133"/>
      <c r="E133"/>
      <c r="F133"/>
      <c r="G133"/>
      <c r="H133"/>
      <c r="I133"/>
    </row>
  </sheetData>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J42"/>
  <sheetViews>
    <sheetView zoomScale="75" zoomScaleNormal="75" workbookViewId="0">
      <selection activeCell="D38" sqref="D38"/>
    </sheetView>
  </sheetViews>
  <sheetFormatPr defaultColWidth="11.5703125" defaultRowHeight="12.75" x14ac:dyDescent="0.2"/>
  <cols>
    <col min="1" max="1" width="32.140625" customWidth="1"/>
    <col min="2" max="2" width="22.7109375" customWidth="1"/>
    <col min="3" max="3" width="20.28515625" customWidth="1"/>
    <col min="4" max="4" width="20.42578125" customWidth="1"/>
    <col min="5" max="5" width="26.5703125" customWidth="1"/>
    <col min="6" max="6" width="20.28515625" customWidth="1"/>
    <col min="8" max="8" width="13.28515625" customWidth="1"/>
    <col min="65" max="1024" width="11.5703125" style="3"/>
  </cols>
  <sheetData>
    <row r="1" spans="1:64" s="16" customFormat="1" ht="17.100000000000001" customHeight="1" x14ac:dyDescent="0.2">
      <c r="A1" s="14" t="s">
        <v>0</v>
      </c>
      <c r="B1" s="14" t="s">
        <v>395</v>
      </c>
      <c r="C1" s="14" t="s">
        <v>396</v>
      </c>
      <c r="D1" s="14" t="s">
        <v>397</v>
      </c>
      <c r="E1" s="14" t="s">
        <v>398</v>
      </c>
      <c r="F1" s="14" t="s">
        <v>399</v>
      </c>
      <c r="G1" s="14" t="s">
        <v>400</v>
      </c>
      <c r="H1" s="14" t="s">
        <v>401</v>
      </c>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row>
    <row r="2" spans="1:64" s="16" customFormat="1" ht="17.100000000000001" customHeight="1" x14ac:dyDescent="0.2">
      <c r="A2" s="8" t="s">
        <v>21</v>
      </c>
      <c r="B2" s="8">
        <v>0</v>
      </c>
      <c r="C2" s="8">
        <v>0</v>
      </c>
      <c r="D2" s="8">
        <v>0</v>
      </c>
      <c r="E2" s="8">
        <v>0</v>
      </c>
      <c r="F2" s="8">
        <v>1</v>
      </c>
      <c r="G2" s="17">
        <f t="shared" ref="G2:G16" si="0">SUM(B2:F2)</f>
        <v>1</v>
      </c>
      <c r="H2" s="8" t="s">
        <v>402</v>
      </c>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row>
    <row r="3" spans="1:64" s="16" customFormat="1" ht="17.100000000000001" customHeight="1" x14ac:dyDescent="0.2">
      <c r="A3" s="8" t="s">
        <v>32</v>
      </c>
      <c r="B3" s="8">
        <v>0</v>
      </c>
      <c r="C3" s="8">
        <v>2</v>
      </c>
      <c r="D3" s="8">
        <v>0</v>
      </c>
      <c r="E3" s="8">
        <v>0</v>
      </c>
      <c r="F3" s="8">
        <v>1</v>
      </c>
      <c r="G3" s="17">
        <f t="shared" si="0"/>
        <v>3</v>
      </c>
      <c r="H3" s="8" t="s">
        <v>402</v>
      </c>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row>
    <row r="4" spans="1:64" s="16" customFormat="1" ht="17.100000000000001" customHeight="1" x14ac:dyDescent="0.2">
      <c r="A4" s="8" t="s">
        <v>41</v>
      </c>
      <c r="B4" s="8">
        <v>0</v>
      </c>
      <c r="C4" s="8">
        <v>1</v>
      </c>
      <c r="D4" s="8">
        <v>0</v>
      </c>
      <c r="E4" s="8">
        <v>0</v>
      </c>
      <c r="F4" s="8">
        <v>1</v>
      </c>
      <c r="G4" s="17">
        <f t="shared" si="0"/>
        <v>2</v>
      </c>
      <c r="H4" s="8" t="s">
        <v>402</v>
      </c>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row>
    <row r="5" spans="1:64" s="16" customFormat="1" ht="17.100000000000001" customHeight="1" x14ac:dyDescent="0.2">
      <c r="A5" s="8" t="s">
        <v>255</v>
      </c>
      <c r="B5" s="8">
        <v>2</v>
      </c>
      <c r="C5" s="8">
        <v>2</v>
      </c>
      <c r="D5" s="8">
        <v>0</v>
      </c>
      <c r="E5" s="8">
        <v>0</v>
      </c>
      <c r="F5" s="8">
        <v>0</v>
      </c>
      <c r="G5" s="17">
        <f t="shared" si="0"/>
        <v>4</v>
      </c>
      <c r="H5" s="8" t="s">
        <v>403</v>
      </c>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row>
    <row r="6" spans="1:64" s="16" customFormat="1" ht="17.100000000000001" customHeight="1" x14ac:dyDescent="0.2">
      <c r="A6" s="8" t="s">
        <v>62</v>
      </c>
      <c r="B6" s="8">
        <v>1</v>
      </c>
      <c r="C6" s="8">
        <v>0</v>
      </c>
      <c r="D6" s="8">
        <v>0</v>
      </c>
      <c r="E6" s="8">
        <v>0</v>
      </c>
      <c r="F6" s="8">
        <v>1</v>
      </c>
      <c r="G6" s="17">
        <f t="shared" si="0"/>
        <v>2</v>
      </c>
      <c r="H6" s="8" t="s">
        <v>402</v>
      </c>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row>
    <row r="7" spans="1:64" s="16" customFormat="1" ht="17.100000000000001" customHeight="1" x14ac:dyDescent="0.2">
      <c r="A7" s="8" t="s">
        <v>72</v>
      </c>
      <c r="B7" s="8">
        <v>0</v>
      </c>
      <c r="C7" s="8">
        <v>2</v>
      </c>
      <c r="D7" s="8">
        <v>0</v>
      </c>
      <c r="E7" s="8">
        <v>0</v>
      </c>
      <c r="F7" s="8">
        <v>1</v>
      </c>
      <c r="G7" s="17">
        <f t="shared" si="0"/>
        <v>3</v>
      </c>
      <c r="H7" s="8" t="s">
        <v>402</v>
      </c>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row>
    <row r="8" spans="1:64" s="16" customFormat="1" ht="17.100000000000001" customHeight="1" x14ac:dyDescent="0.2">
      <c r="A8" s="8" t="s">
        <v>80</v>
      </c>
      <c r="B8" s="8">
        <v>0</v>
      </c>
      <c r="C8" s="8">
        <v>2</v>
      </c>
      <c r="D8" s="8">
        <v>0</v>
      </c>
      <c r="E8" s="8">
        <v>0</v>
      </c>
      <c r="F8" s="8">
        <v>1</v>
      </c>
      <c r="G8" s="17">
        <f t="shared" si="0"/>
        <v>3</v>
      </c>
      <c r="H8" s="8" t="s">
        <v>402</v>
      </c>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row>
    <row r="9" spans="1:64" s="16" customFormat="1" ht="17.100000000000001" customHeight="1" x14ac:dyDescent="0.2">
      <c r="A9" s="8" t="s">
        <v>88</v>
      </c>
      <c r="B9" s="8">
        <v>0</v>
      </c>
      <c r="C9" s="8">
        <v>0</v>
      </c>
      <c r="D9" s="8">
        <v>0</v>
      </c>
      <c r="E9" s="8">
        <v>0</v>
      </c>
      <c r="F9" s="8">
        <v>1</v>
      </c>
      <c r="G9" s="17">
        <f t="shared" si="0"/>
        <v>1</v>
      </c>
      <c r="H9" s="8" t="s">
        <v>402</v>
      </c>
      <c r="I9" s="15"/>
      <c r="J9" s="15"/>
      <c r="K9" s="15"/>
      <c r="L9" s="15"/>
      <c r="M9" s="15"/>
      <c r="N9" s="15"/>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row>
    <row r="10" spans="1:64" s="16" customFormat="1" ht="17.100000000000001" customHeight="1" x14ac:dyDescent="0.2">
      <c r="A10" s="8" t="s">
        <v>95</v>
      </c>
      <c r="B10" s="8">
        <v>1</v>
      </c>
      <c r="C10" s="8">
        <v>1</v>
      </c>
      <c r="D10" s="8">
        <v>1</v>
      </c>
      <c r="E10" s="8">
        <v>0</v>
      </c>
      <c r="F10" s="8">
        <v>1</v>
      </c>
      <c r="G10" s="17">
        <f t="shared" si="0"/>
        <v>4</v>
      </c>
      <c r="H10" s="8" t="s">
        <v>403</v>
      </c>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row>
    <row r="11" spans="1:64" s="16" customFormat="1" ht="17.100000000000001" customHeight="1" x14ac:dyDescent="0.2">
      <c r="A11" s="8" t="s">
        <v>104</v>
      </c>
      <c r="B11" s="8">
        <v>2</v>
      </c>
      <c r="C11" s="8">
        <v>2</v>
      </c>
      <c r="D11" s="8">
        <v>1</v>
      </c>
      <c r="E11" s="8">
        <v>1</v>
      </c>
      <c r="F11" s="8">
        <v>1</v>
      </c>
      <c r="G11" s="17">
        <f t="shared" si="0"/>
        <v>7</v>
      </c>
      <c r="H11" s="8" t="s">
        <v>403</v>
      </c>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row>
    <row r="12" spans="1:64" s="16" customFormat="1" ht="17.100000000000001" customHeight="1" x14ac:dyDescent="0.2">
      <c r="A12" s="8" t="s">
        <v>112</v>
      </c>
      <c r="B12" s="8">
        <v>0</v>
      </c>
      <c r="C12" s="8">
        <v>0</v>
      </c>
      <c r="D12" s="8">
        <v>0</v>
      </c>
      <c r="E12" s="8">
        <v>0</v>
      </c>
      <c r="F12" s="8">
        <v>1</v>
      </c>
      <c r="G12" s="17">
        <f t="shared" si="0"/>
        <v>1</v>
      </c>
      <c r="H12" s="8" t="s">
        <v>402</v>
      </c>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row>
    <row r="13" spans="1:64" s="16" customFormat="1" ht="17.100000000000001" customHeight="1" x14ac:dyDescent="0.2">
      <c r="A13" s="8" t="s">
        <v>122</v>
      </c>
      <c r="B13" s="8">
        <v>0</v>
      </c>
      <c r="C13" s="8">
        <v>0</v>
      </c>
      <c r="D13" s="8">
        <v>0</v>
      </c>
      <c r="E13" s="8">
        <v>0</v>
      </c>
      <c r="F13" s="8">
        <v>0</v>
      </c>
      <c r="G13" s="17">
        <f t="shared" si="0"/>
        <v>0</v>
      </c>
      <c r="H13" s="8" t="s">
        <v>402</v>
      </c>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row>
    <row r="14" spans="1:64" s="16" customFormat="1" ht="17.100000000000001" customHeight="1" x14ac:dyDescent="0.2">
      <c r="A14" s="8" t="s">
        <v>264</v>
      </c>
      <c r="B14" s="8">
        <v>2</v>
      </c>
      <c r="C14" s="8">
        <v>0</v>
      </c>
      <c r="D14" s="8">
        <v>1</v>
      </c>
      <c r="E14" s="8">
        <v>0</v>
      </c>
      <c r="F14" s="8">
        <v>1</v>
      </c>
      <c r="G14" s="17">
        <f t="shared" si="0"/>
        <v>4</v>
      </c>
      <c r="H14" s="8" t="s">
        <v>403</v>
      </c>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row>
    <row r="15" spans="1:64" s="16" customFormat="1" ht="17.100000000000001" customHeight="1" x14ac:dyDescent="0.2">
      <c r="A15" s="8" t="s">
        <v>267</v>
      </c>
      <c r="B15" s="8">
        <v>2</v>
      </c>
      <c r="C15" s="8">
        <v>0</v>
      </c>
      <c r="D15" s="8">
        <v>1</v>
      </c>
      <c r="E15" s="8">
        <v>0</v>
      </c>
      <c r="F15" s="8">
        <v>1</v>
      </c>
      <c r="G15" s="17">
        <f t="shared" si="0"/>
        <v>4</v>
      </c>
      <c r="H15" s="8" t="s">
        <v>403</v>
      </c>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row>
    <row r="16" spans="1:64" s="16" customFormat="1" ht="17.100000000000001" customHeight="1" x14ac:dyDescent="0.2">
      <c r="A16" s="8" t="s">
        <v>268</v>
      </c>
      <c r="B16" s="8">
        <v>2</v>
      </c>
      <c r="C16" s="8">
        <v>0</v>
      </c>
      <c r="D16" s="8">
        <v>1</v>
      </c>
      <c r="E16" s="8">
        <v>0</v>
      </c>
      <c r="F16" s="8">
        <v>1</v>
      </c>
      <c r="G16" s="17">
        <f t="shared" si="0"/>
        <v>4</v>
      </c>
      <c r="H16" s="8" t="s">
        <v>403</v>
      </c>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row>
    <row r="17" spans="1:64" s="16" customFormat="1" ht="17.100000000000001" customHeight="1" x14ac:dyDescent="0.2">
      <c r="A17" s="8" t="s">
        <v>140</v>
      </c>
      <c r="B17" s="8">
        <v>0</v>
      </c>
      <c r="C17" s="8">
        <v>0</v>
      </c>
      <c r="D17" s="8">
        <v>1</v>
      </c>
      <c r="E17" s="8">
        <v>0</v>
      </c>
      <c r="F17" s="8">
        <v>1</v>
      </c>
      <c r="G17" s="17">
        <f t="shared" ref="G17:G32" si="1">SUM(B17:F17)</f>
        <v>2</v>
      </c>
      <c r="H17" s="8" t="s">
        <v>402</v>
      </c>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row>
    <row r="18" spans="1:64" s="16" customFormat="1" ht="17.100000000000001" customHeight="1" x14ac:dyDescent="0.2">
      <c r="A18" s="8" t="s">
        <v>270</v>
      </c>
      <c r="B18" s="8">
        <v>0</v>
      </c>
      <c r="C18" s="8">
        <v>0</v>
      </c>
      <c r="D18" s="8">
        <v>1</v>
      </c>
      <c r="E18" s="8">
        <v>0</v>
      </c>
      <c r="F18" s="8">
        <v>1</v>
      </c>
      <c r="G18" s="17">
        <f t="shared" si="1"/>
        <v>2</v>
      </c>
      <c r="H18" s="8" t="s">
        <v>402</v>
      </c>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row>
    <row r="19" spans="1:64" s="16" customFormat="1" ht="17.100000000000001" customHeight="1" x14ac:dyDescent="0.2">
      <c r="A19" s="8" t="s">
        <v>153</v>
      </c>
      <c r="B19" s="8">
        <v>1</v>
      </c>
      <c r="C19" s="8">
        <v>0</v>
      </c>
      <c r="D19" s="8">
        <v>1</v>
      </c>
      <c r="E19" s="8">
        <v>0</v>
      </c>
      <c r="F19" s="8">
        <v>0</v>
      </c>
      <c r="G19" s="17">
        <f t="shared" si="1"/>
        <v>2</v>
      </c>
      <c r="H19" s="8" t="s">
        <v>402</v>
      </c>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row>
    <row r="20" spans="1:64" s="16" customFormat="1" ht="17.100000000000001" customHeight="1" x14ac:dyDescent="0.2">
      <c r="A20" s="8" t="s">
        <v>163</v>
      </c>
      <c r="B20" s="8">
        <v>0</v>
      </c>
      <c r="C20" s="8">
        <v>2</v>
      </c>
      <c r="D20" s="8">
        <v>1</v>
      </c>
      <c r="E20" s="8">
        <v>0</v>
      </c>
      <c r="F20" s="8">
        <v>1</v>
      </c>
      <c r="G20" s="17">
        <f t="shared" si="1"/>
        <v>4</v>
      </c>
      <c r="H20" s="8" t="s">
        <v>403</v>
      </c>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row>
    <row r="21" spans="1:64" s="16" customFormat="1" ht="17.100000000000001" customHeight="1" x14ac:dyDescent="0.2">
      <c r="A21" s="8" t="s">
        <v>169</v>
      </c>
      <c r="B21" s="8">
        <v>0</v>
      </c>
      <c r="C21" s="8">
        <v>0</v>
      </c>
      <c r="D21" s="8">
        <v>1</v>
      </c>
      <c r="E21" s="8">
        <v>0</v>
      </c>
      <c r="F21" s="8">
        <v>1</v>
      </c>
      <c r="G21" s="17">
        <f t="shared" si="1"/>
        <v>2</v>
      </c>
      <c r="H21" s="8" t="s">
        <v>402</v>
      </c>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row>
    <row r="22" spans="1:64" s="16" customFormat="1" ht="17.100000000000001" customHeight="1" x14ac:dyDescent="0.2">
      <c r="A22" s="8" t="s">
        <v>404</v>
      </c>
      <c r="B22" s="8">
        <v>0</v>
      </c>
      <c r="C22" s="8">
        <v>1</v>
      </c>
      <c r="D22" s="8">
        <v>0</v>
      </c>
      <c r="E22" s="8">
        <v>0</v>
      </c>
      <c r="F22" s="8">
        <v>1</v>
      </c>
      <c r="G22" s="17">
        <f t="shared" si="1"/>
        <v>2</v>
      </c>
      <c r="H22" s="8" t="s">
        <v>402</v>
      </c>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row>
    <row r="23" spans="1:64" s="16" customFormat="1" ht="17.100000000000001" customHeight="1" x14ac:dyDescent="0.2">
      <c r="A23" s="8" t="s">
        <v>188</v>
      </c>
      <c r="B23" s="8">
        <v>2</v>
      </c>
      <c r="C23" s="8">
        <v>2</v>
      </c>
      <c r="D23" s="8">
        <v>0</v>
      </c>
      <c r="E23" s="8">
        <v>0</v>
      </c>
      <c r="F23" s="8">
        <v>1</v>
      </c>
      <c r="G23" s="17">
        <f t="shared" si="1"/>
        <v>5</v>
      </c>
      <c r="H23" s="8" t="s">
        <v>403</v>
      </c>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row>
    <row r="24" spans="1:64" s="16" customFormat="1" ht="17.100000000000001" customHeight="1" x14ac:dyDescent="0.2">
      <c r="A24" s="8" t="s">
        <v>195</v>
      </c>
      <c r="B24" s="8">
        <v>2</v>
      </c>
      <c r="C24" s="8">
        <v>1</v>
      </c>
      <c r="D24" s="8">
        <v>0</v>
      </c>
      <c r="E24" s="8">
        <v>0</v>
      </c>
      <c r="F24" s="8">
        <v>1</v>
      </c>
      <c r="G24" s="17">
        <f t="shared" si="1"/>
        <v>4</v>
      </c>
      <c r="H24" s="8" t="s">
        <v>403</v>
      </c>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row>
    <row r="25" spans="1:64" s="16" customFormat="1" ht="17.100000000000001" customHeight="1" x14ac:dyDescent="0.2">
      <c r="A25" s="8" t="s">
        <v>203</v>
      </c>
      <c r="B25" s="8">
        <v>1</v>
      </c>
      <c r="C25" s="8">
        <v>2</v>
      </c>
      <c r="D25" s="8">
        <v>1</v>
      </c>
      <c r="E25" s="8">
        <v>0</v>
      </c>
      <c r="F25" s="8">
        <v>1</v>
      </c>
      <c r="G25" s="17">
        <f t="shared" si="1"/>
        <v>5</v>
      </c>
      <c r="H25" s="8" t="s">
        <v>403</v>
      </c>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15"/>
      <c r="BK25" s="15"/>
      <c r="BL25" s="15"/>
    </row>
    <row r="26" spans="1:64" s="16" customFormat="1" ht="17.100000000000001" customHeight="1" x14ac:dyDescent="0.2">
      <c r="A26" s="8" t="s">
        <v>210</v>
      </c>
      <c r="B26" s="8">
        <v>0</v>
      </c>
      <c r="C26" s="8">
        <v>0</v>
      </c>
      <c r="D26" s="8">
        <v>1</v>
      </c>
      <c r="E26" s="8">
        <v>0</v>
      </c>
      <c r="F26" s="8">
        <v>1</v>
      </c>
      <c r="G26" s="17">
        <f t="shared" si="1"/>
        <v>2</v>
      </c>
      <c r="H26" s="8" t="s">
        <v>402</v>
      </c>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row>
    <row r="27" spans="1:64" s="16" customFormat="1" ht="17.100000000000001" customHeight="1" x14ac:dyDescent="0.2">
      <c r="A27" s="8" t="s">
        <v>211</v>
      </c>
      <c r="B27" s="8">
        <v>2</v>
      </c>
      <c r="C27" s="8">
        <v>2</v>
      </c>
      <c r="D27" s="8">
        <v>0</v>
      </c>
      <c r="E27" s="8">
        <v>0</v>
      </c>
      <c r="F27" s="8">
        <v>1</v>
      </c>
      <c r="G27" s="17">
        <f t="shared" si="1"/>
        <v>5</v>
      </c>
      <c r="H27" s="8" t="s">
        <v>403</v>
      </c>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row>
    <row r="28" spans="1:64" s="16" customFormat="1" ht="17.100000000000001" customHeight="1" x14ac:dyDescent="0.2">
      <c r="A28" s="8" t="s">
        <v>217</v>
      </c>
      <c r="B28" s="8">
        <v>0</v>
      </c>
      <c r="C28" s="8">
        <v>0</v>
      </c>
      <c r="D28" s="8">
        <v>0</v>
      </c>
      <c r="E28" s="8">
        <v>0</v>
      </c>
      <c r="F28" s="8">
        <v>1</v>
      </c>
      <c r="G28" s="17">
        <f t="shared" si="1"/>
        <v>1</v>
      </c>
      <c r="H28" s="8" t="s">
        <v>402</v>
      </c>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row>
    <row r="29" spans="1:64" s="16" customFormat="1" ht="17.100000000000001" customHeight="1" x14ac:dyDescent="0.2">
      <c r="A29" s="8" t="s">
        <v>279</v>
      </c>
      <c r="B29" s="8">
        <v>0</v>
      </c>
      <c r="C29" s="8">
        <v>1</v>
      </c>
      <c r="D29" s="8">
        <v>0</v>
      </c>
      <c r="E29" s="8">
        <v>0</v>
      </c>
      <c r="F29" s="8">
        <v>1</v>
      </c>
      <c r="G29" s="17">
        <f t="shared" si="1"/>
        <v>2</v>
      </c>
      <c r="H29" s="8" t="s">
        <v>402</v>
      </c>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row>
    <row r="30" spans="1:64" s="16" customFormat="1" ht="17.100000000000001" customHeight="1" x14ac:dyDescent="0.2">
      <c r="A30" s="8" t="s">
        <v>281</v>
      </c>
      <c r="B30" s="8">
        <v>0</v>
      </c>
      <c r="C30" s="8">
        <v>1</v>
      </c>
      <c r="D30" s="8">
        <v>0</v>
      </c>
      <c r="E30" s="8">
        <v>0</v>
      </c>
      <c r="F30" s="8">
        <v>1</v>
      </c>
      <c r="G30" s="17">
        <f t="shared" si="1"/>
        <v>2</v>
      </c>
      <c r="H30" s="8" t="s">
        <v>402</v>
      </c>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row>
    <row r="31" spans="1:64" s="16" customFormat="1" ht="17.100000000000001" customHeight="1" x14ac:dyDescent="0.2">
      <c r="A31" s="8" t="s">
        <v>282</v>
      </c>
      <c r="B31" s="8">
        <v>2</v>
      </c>
      <c r="C31" s="8">
        <v>2</v>
      </c>
      <c r="D31" s="8">
        <v>0</v>
      </c>
      <c r="E31" s="8">
        <v>0</v>
      </c>
      <c r="F31" s="8">
        <v>0</v>
      </c>
      <c r="G31" s="17">
        <f t="shared" si="1"/>
        <v>4</v>
      </c>
      <c r="H31" s="8" t="s">
        <v>403</v>
      </c>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15"/>
      <c r="BK31" s="15"/>
      <c r="BL31" s="15"/>
    </row>
    <row r="32" spans="1:64" s="16" customFormat="1" ht="17.100000000000001" customHeight="1" x14ac:dyDescent="0.2">
      <c r="A32" s="8" t="s">
        <v>283</v>
      </c>
      <c r="B32" s="8">
        <v>0</v>
      </c>
      <c r="C32" s="8">
        <v>0</v>
      </c>
      <c r="D32" s="8">
        <v>1</v>
      </c>
      <c r="E32" s="8">
        <v>0</v>
      </c>
      <c r="F32" s="8">
        <v>1</v>
      </c>
      <c r="G32" s="17">
        <f t="shared" si="1"/>
        <v>2</v>
      </c>
      <c r="H32" s="8" t="s">
        <v>402</v>
      </c>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row>
    <row r="33" spans="1:64" s="16" customFormat="1" ht="17.100000000000001" customHeight="1" x14ac:dyDescent="0.2">
      <c r="A33" s="8" t="s">
        <v>285</v>
      </c>
      <c r="B33" s="8">
        <v>1</v>
      </c>
      <c r="C33" s="8">
        <v>0</v>
      </c>
      <c r="D33" s="8">
        <v>0</v>
      </c>
      <c r="E33" s="8">
        <v>0</v>
      </c>
      <c r="F33" s="8">
        <v>1</v>
      </c>
      <c r="G33" s="17">
        <f t="shared" ref="G33:G35" si="2">SUM(B33:F33)</f>
        <v>2</v>
      </c>
      <c r="H33" s="8" t="s">
        <v>402</v>
      </c>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row>
    <row r="34" spans="1:64" s="16" customFormat="1" ht="17.100000000000001" customHeight="1" x14ac:dyDescent="0.2">
      <c r="A34" s="8" t="s">
        <v>233</v>
      </c>
      <c r="B34" s="8">
        <v>0</v>
      </c>
      <c r="C34" s="8">
        <v>0</v>
      </c>
      <c r="D34" s="8">
        <v>0</v>
      </c>
      <c r="E34" s="8">
        <v>0</v>
      </c>
      <c r="F34" s="8">
        <v>0</v>
      </c>
      <c r="G34" s="17">
        <f t="shared" si="2"/>
        <v>0</v>
      </c>
      <c r="H34" s="8" t="s">
        <v>402</v>
      </c>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row>
    <row r="35" spans="1:64" s="16" customFormat="1" ht="17.100000000000001" customHeight="1" x14ac:dyDescent="0.2">
      <c r="A35" s="8" t="s">
        <v>240</v>
      </c>
      <c r="B35" s="8">
        <v>1</v>
      </c>
      <c r="C35" s="8">
        <v>1</v>
      </c>
      <c r="D35" s="8">
        <v>1</v>
      </c>
      <c r="E35" s="8">
        <v>0</v>
      </c>
      <c r="F35" s="8">
        <v>1</v>
      </c>
      <c r="G35" s="17">
        <f t="shared" si="2"/>
        <v>4</v>
      </c>
      <c r="H35" s="8" t="s">
        <v>403</v>
      </c>
      <c r="I35" s="15"/>
      <c r="J35" s="15"/>
      <c r="K35" s="15"/>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5"/>
      <c r="BL35" s="15"/>
    </row>
    <row r="38" spans="1:64" x14ac:dyDescent="0.2">
      <c r="D38">
        <f>COUNTIF(D2:D35,0)/34*100</f>
        <v>58.82352941176471</v>
      </c>
    </row>
    <row r="41" spans="1:64" x14ac:dyDescent="0.2">
      <c r="H41">
        <f>COUNTIF(H2:H35,"Low Risk")</f>
        <v>21</v>
      </c>
      <c r="I41">
        <f>H41/34*100</f>
        <v>61.764705882352942</v>
      </c>
    </row>
    <row r="42" spans="1:64" x14ac:dyDescent="0.2">
      <c r="H42">
        <f>COUNTIF(H2:H35,"Moderate Risk")</f>
        <v>13</v>
      </c>
      <c r="I42">
        <f>H42/34*100</f>
        <v>38.235294117647058</v>
      </c>
    </row>
  </sheetData>
  <conditionalFormatting sqref="G2:G35">
    <cfRule type="cellIs" dxfId="2" priority="2" operator="lessThanOrEqual">
      <formula>3</formula>
    </cfRule>
    <cfRule type="cellIs" dxfId="1" priority="3" operator="between">
      <formula>4</formula>
      <formula>7</formula>
    </cfRule>
    <cfRule type="cellIs" dxfId="0" priority="4" operator="greaterThanOrEqual">
      <formula>8</formula>
    </cfRule>
  </conditionalFormatting>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7"/>
  <sheetViews>
    <sheetView zoomScale="85" zoomScaleNormal="85" workbookViewId="0">
      <selection activeCell="D18" sqref="D18"/>
    </sheetView>
  </sheetViews>
  <sheetFormatPr defaultColWidth="11.7109375" defaultRowHeight="12.75" x14ac:dyDescent="0.2"/>
  <cols>
    <col min="1" max="1" width="25.85546875" customWidth="1"/>
    <col min="4" max="4" width="13.28515625" customWidth="1"/>
  </cols>
  <sheetData>
    <row r="1" spans="1:7" x14ac:dyDescent="0.2">
      <c r="A1" s="14" t="s">
        <v>405</v>
      </c>
      <c r="B1" s="14" t="s">
        <v>406</v>
      </c>
      <c r="C1" s="14" t="s">
        <v>407</v>
      </c>
      <c r="D1" s="14" t="s">
        <v>408</v>
      </c>
      <c r="E1" s="14" t="s">
        <v>409</v>
      </c>
      <c r="F1" s="14" t="s">
        <v>410</v>
      </c>
      <c r="G1" s="14" t="s">
        <v>411</v>
      </c>
    </row>
    <row r="2" spans="1:7" x14ac:dyDescent="0.2">
      <c r="A2" s="13" t="s">
        <v>395</v>
      </c>
      <c r="B2" s="18">
        <f>COUNTIF('Quality Assessment'!B2:B35,0)/34*100</f>
        <v>55.882352941176471</v>
      </c>
      <c r="C2" s="18">
        <f>COUNTIF('Quality Assessment'!B2:B35,1)/34*100</f>
        <v>17.647058823529413</v>
      </c>
      <c r="D2" s="18">
        <f>COUNTIF('Quality Assessment'!B2:B35,2)/34*100</f>
        <v>26.47058823529412</v>
      </c>
      <c r="E2" s="18">
        <f t="shared" ref="E2:E7" si="0">B2</f>
        <v>55.882352941176471</v>
      </c>
      <c r="F2" s="13">
        <f t="shared" ref="F2:F7" si="1">B2+C2</f>
        <v>73.529411764705884</v>
      </c>
      <c r="G2" s="13">
        <f>B2+C2+D2</f>
        <v>100</v>
      </c>
    </row>
    <row r="3" spans="1:7" x14ac:dyDescent="0.2">
      <c r="A3" s="13" t="s">
        <v>396</v>
      </c>
      <c r="B3" s="18">
        <f>COUNTIF('Quality Assessment'!C2:C35,0)/34*100</f>
        <v>50</v>
      </c>
      <c r="C3" s="18">
        <f>COUNTIF('Quality Assessment'!C2:C35,1)/34*100</f>
        <v>20.588235294117645</v>
      </c>
      <c r="D3" s="18">
        <f>COUNTIF('Quality Assessment'!C2:C35,2)/34*100</f>
        <v>29.411764705882355</v>
      </c>
      <c r="E3" s="18">
        <f t="shared" si="0"/>
        <v>50</v>
      </c>
      <c r="F3" s="13">
        <f t="shared" si="1"/>
        <v>70.588235294117652</v>
      </c>
      <c r="G3" s="13">
        <f>B3+C3+D3</f>
        <v>100</v>
      </c>
    </row>
    <row r="4" spans="1:7" x14ac:dyDescent="0.2">
      <c r="A4" s="13" t="s">
        <v>397</v>
      </c>
      <c r="B4" s="18">
        <f>COUNTIF('Quality Assessment'!D2:D35,0)/34*100</f>
        <v>58.82352941176471</v>
      </c>
      <c r="C4" s="18">
        <f>COUNTIF('Quality Assessment'!D2:D35,1)/34*100</f>
        <v>41.17647058823529</v>
      </c>
      <c r="D4" s="18">
        <f>COUNTIF('Quality Assessment'!D2:D35,2)/34*100</f>
        <v>0</v>
      </c>
      <c r="E4" s="18">
        <f t="shared" si="0"/>
        <v>58.82352941176471</v>
      </c>
      <c r="F4" s="13">
        <f t="shared" si="1"/>
        <v>100</v>
      </c>
      <c r="G4" s="13">
        <f>B4+C4+D4</f>
        <v>100</v>
      </c>
    </row>
    <row r="5" spans="1:7" x14ac:dyDescent="0.2">
      <c r="A5" s="13" t="s">
        <v>398</v>
      </c>
      <c r="B5" s="18">
        <f>COUNTIF('Quality Assessment'!E2:E35,0)/34*100</f>
        <v>97.058823529411768</v>
      </c>
      <c r="C5" s="18">
        <f>COUNTIF('Quality Assessment'!E2:E35,1)/34*100</f>
        <v>2.9411764705882351</v>
      </c>
      <c r="D5" s="18">
        <f>COUNTIF('Quality Assessment'!E2:E35,2)/34*100</f>
        <v>0</v>
      </c>
      <c r="E5" s="18">
        <f t="shared" si="0"/>
        <v>97.058823529411768</v>
      </c>
      <c r="F5" s="13">
        <f t="shared" si="1"/>
        <v>100</v>
      </c>
      <c r="G5" s="13">
        <f>B5+C5+D5</f>
        <v>100</v>
      </c>
    </row>
    <row r="6" spans="1:7" x14ac:dyDescent="0.2">
      <c r="A6" s="13" t="s">
        <v>399</v>
      </c>
      <c r="B6" s="18">
        <f>COUNTIF('Quality Assessment'!F2:F35,0)/34*100</f>
        <v>14.705882352941178</v>
      </c>
      <c r="C6" s="18">
        <f>COUNTIF('Quality Assessment'!F2:F35,1)/34*100</f>
        <v>85.294117647058826</v>
      </c>
      <c r="D6" s="18">
        <f>COUNTIF('Quality Assessment'!F2:F35,2)/34*100</f>
        <v>0</v>
      </c>
      <c r="E6" s="18">
        <f t="shared" si="0"/>
        <v>14.705882352941178</v>
      </c>
      <c r="F6" s="13">
        <f t="shared" si="1"/>
        <v>100</v>
      </c>
      <c r="G6" s="13">
        <f>B6+C6+D6</f>
        <v>100</v>
      </c>
    </row>
    <row r="7" spans="1:7" x14ac:dyDescent="0.2">
      <c r="A7" s="13" t="s">
        <v>400</v>
      </c>
      <c r="B7" s="18">
        <f>COUNTIF('Quality Assessment'!H2:H35,"Low Risk")/34*100</f>
        <v>61.764705882352942</v>
      </c>
      <c r="C7" s="18">
        <f>COUNTIF('Quality Assessment'!H2:H35,"Moderate Risk")/34*100</f>
        <v>38.235294117647058</v>
      </c>
      <c r="D7" s="18">
        <f>COUNTIF('Quality Assessment'!H2:H35,"High Risk")/34*100</f>
        <v>0</v>
      </c>
      <c r="E7" s="18">
        <f t="shared" si="0"/>
        <v>61.764705882352942</v>
      </c>
      <c r="F7" s="13">
        <f t="shared" si="1"/>
        <v>100</v>
      </c>
      <c r="G7" s="13">
        <v>0</v>
      </c>
    </row>
  </sheetData>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10143</TotalTime>
  <Application>Microsoft Excel</Application>
  <DocSecurity>0</DocSecurity>
  <ScaleCrop>false</ScaleCrop>
  <HeadingPairs>
    <vt:vector size="2" baseType="variant">
      <vt:variant>
        <vt:lpstr>Worksheets</vt:lpstr>
      </vt:variant>
      <vt:variant>
        <vt:i4>9</vt:i4>
      </vt:variant>
    </vt:vector>
  </HeadingPairs>
  <TitlesOfParts>
    <vt:vector size="9" baseType="lpstr">
      <vt:lpstr>Overview</vt:lpstr>
      <vt:lpstr>Paper Main Info</vt:lpstr>
      <vt:lpstr>Study Charac Mat</vt:lpstr>
      <vt:lpstr>Study Charac Com</vt:lpstr>
      <vt:lpstr>Study Charac Proc</vt:lpstr>
      <vt:lpstr>Study Charac Test</vt:lpstr>
      <vt:lpstr>Study Charac Test Sum</vt:lpstr>
      <vt:lpstr>Quality Assessment</vt:lpstr>
      <vt:lpstr>Quality Assessment Sum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Natasha Botha</dc:creator>
  <dc:description/>
  <cp:lastModifiedBy>NBOTHA1</cp:lastModifiedBy>
  <cp:revision>1762</cp:revision>
  <dcterms:created xsi:type="dcterms:W3CDTF">2020-11-11T14:10:32Z</dcterms:created>
  <dcterms:modified xsi:type="dcterms:W3CDTF">2022-06-01T08:31:52Z</dcterms:modified>
  <dc:language>en-ZA</dc:language>
</cp:coreProperties>
</file>