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Nutritional profiling\Fatty Acid\"/>
    </mc:Choice>
  </mc:AlternateContent>
  <xr:revisionPtr revIDLastSave="0" documentId="13_ncr:1_{077E7360-E756-4E4E-BFB7-B80B715DE4E2}" xr6:coauthVersionLast="45" xr6:coauthVersionMax="45" xr10:uidLastSave="{00000000-0000-0000-0000-000000000000}"/>
  <bookViews>
    <workbookView xWindow="-108" yWindow="-108" windowWidth="23256" windowHeight="12576" activeTab="1" xr2:uid="{396C781B-0FBE-433C-B16A-38BDB58B1198}"/>
  </bookViews>
  <sheets>
    <sheet name="23" sheetId="1" r:id="rId1"/>
    <sheet name="24" sheetId="2" r:id="rId2"/>
    <sheet name="A33" sheetId="3" r:id="rId3"/>
    <sheet name="A34" sheetId="4" r:id="rId4"/>
    <sheet name="A35" sheetId="5" r:id="rId5"/>
    <sheet name="A36" sheetId="6" r:id="rId6"/>
    <sheet name="A38" sheetId="7" r:id="rId7"/>
    <sheet name="A39" sheetId="8" r:id="rId8"/>
    <sheet name="A40" sheetId="9" r:id="rId9"/>
    <sheet name="A41" sheetId="10" r:id="rId10"/>
    <sheet name="A42" sheetId="11" r:id="rId11"/>
    <sheet name="STD" sheetId="12" r:id="rId12"/>
  </sheets>
  <externalReferences>
    <externalReference r:id="rId13"/>
  </externalReferences>
  <definedNames>
    <definedName name="c.R_C14">STD!$H$5</definedName>
    <definedName name="c_C14">STD!$H$2</definedName>
    <definedName name="m.R_C14">STD!$H$4</definedName>
    <definedName name="m_C14">STD!$H$1</definedName>
    <definedName name="S_A33">STD!$C$13</definedName>
    <definedName name="S_A34">STD!$C$14</definedName>
    <definedName name="S_A35">STD!$C$15</definedName>
    <definedName name="S_A36">STD!$C$16</definedName>
    <definedName name="S_A37">STD!$C$17</definedName>
    <definedName name="S_A38">STD!$C$18</definedName>
    <definedName name="S_A39">STD!$C$19</definedName>
    <definedName name="S_A40">STD!$C$20</definedName>
    <definedName name="S_A41">STD!$C$21</definedName>
    <definedName name="S_A42">STD!$C$22</definedName>
    <definedName name="S23_">STD!$C$11</definedName>
    <definedName name="S24_">STD!$C$12</definedName>
    <definedName name="Sum.23">'23'!$L$9</definedName>
    <definedName name="sum.24">'24'!$F$8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2" l="1"/>
  <c r="F8" i="2"/>
  <c r="J6" i="2" s="1"/>
  <c r="M9" i="1"/>
  <c r="M3" i="1"/>
  <c r="M4" i="1"/>
  <c r="M5" i="1"/>
  <c r="M6" i="1"/>
  <c r="M7" i="1"/>
  <c r="M8" i="1"/>
  <c r="M2" i="1"/>
  <c r="L9" i="1"/>
  <c r="L7" i="1"/>
  <c r="L4" i="1"/>
  <c r="L3" i="1"/>
  <c r="J4" i="2" l="1"/>
  <c r="J2" i="2"/>
  <c r="J3" i="2"/>
  <c r="J7" i="2"/>
  <c r="J5" i="2"/>
  <c r="G3" i="11"/>
  <c r="H3" i="11"/>
  <c r="G4" i="11"/>
  <c r="H4" i="11"/>
  <c r="G5" i="11"/>
  <c r="H5" i="11"/>
  <c r="G6" i="11"/>
  <c r="H6" i="11"/>
  <c r="G7" i="11"/>
  <c r="H7" i="11"/>
  <c r="G8" i="11"/>
  <c r="H8" i="11"/>
  <c r="G9" i="11"/>
  <c r="H9" i="11"/>
  <c r="G10" i="11"/>
  <c r="H10" i="11"/>
  <c r="G11" i="11"/>
  <c r="H11" i="11"/>
  <c r="G12" i="11"/>
  <c r="H12" i="11"/>
  <c r="G13" i="11"/>
  <c r="H13" i="11"/>
  <c r="G3" i="10"/>
  <c r="H3" i="10"/>
  <c r="G4" i="10"/>
  <c r="H4" i="10"/>
  <c r="G5" i="10"/>
  <c r="H5" i="10"/>
  <c r="G6" i="10"/>
  <c r="H6" i="10"/>
  <c r="G7" i="10"/>
  <c r="H7" i="10"/>
  <c r="G8" i="10"/>
  <c r="H8" i="10"/>
  <c r="G9" i="10"/>
  <c r="H9" i="10"/>
  <c r="G10" i="10"/>
  <c r="H10" i="10"/>
  <c r="G11" i="10"/>
  <c r="H11" i="10"/>
  <c r="G12" i="10"/>
  <c r="H12" i="10"/>
  <c r="G13" i="10"/>
  <c r="H13" i="10"/>
  <c r="G14" i="10"/>
  <c r="H14" i="10"/>
  <c r="G3" i="9"/>
  <c r="H3" i="9"/>
  <c r="G4" i="9"/>
  <c r="H4" i="9"/>
  <c r="G5" i="9"/>
  <c r="H5" i="9"/>
  <c r="G6" i="9"/>
  <c r="H6" i="9"/>
  <c r="G7" i="9"/>
  <c r="H7" i="9"/>
  <c r="G8" i="9"/>
  <c r="H8" i="9"/>
  <c r="G9" i="9"/>
  <c r="H9" i="9"/>
  <c r="G10" i="9"/>
  <c r="H10" i="9"/>
  <c r="G11" i="9"/>
  <c r="H11" i="9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G22" i="9"/>
  <c r="H22" i="9"/>
  <c r="G23" i="9"/>
  <c r="H23" i="9"/>
  <c r="G24" i="9"/>
  <c r="H24" i="9"/>
  <c r="G25" i="9"/>
  <c r="H25" i="9"/>
  <c r="G26" i="9"/>
  <c r="H26" i="9"/>
  <c r="G27" i="9"/>
  <c r="H27" i="9"/>
  <c r="G28" i="9"/>
  <c r="H28" i="9"/>
  <c r="G29" i="9"/>
  <c r="H29" i="9"/>
  <c r="G30" i="9"/>
  <c r="H30" i="9"/>
  <c r="G31" i="9"/>
  <c r="H31" i="9"/>
  <c r="G6" i="8"/>
  <c r="H6" i="8"/>
  <c r="G7" i="8"/>
  <c r="H7" i="8"/>
  <c r="G8" i="8"/>
  <c r="H8" i="8"/>
  <c r="G9" i="8"/>
  <c r="H9" i="8"/>
  <c r="G10" i="8"/>
  <c r="H10" i="8"/>
  <c r="G11" i="8"/>
  <c r="H11" i="8"/>
  <c r="G12" i="8"/>
  <c r="H12" i="8"/>
  <c r="G13" i="8"/>
  <c r="H13" i="8"/>
  <c r="G14" i="8"/>
  <c r="H14" i="8"/>
  <c r="G3" i="7"/>
  <c r="H3" i="7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3" i="6"/>
  <c r="H3" i="6"/>
  <c r="G4" i="6"/>
  <c r="H4" i="6"/>
  <c r="G5" i="6"/>
  <c r="H5" i="6"/>
  <c r="G6" i="6"/>
  <c r="H6" i="6"/>
  <c r="G7" i="6"/>
  <c r="H7" i="6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" i="5"/>
  <c r="H3" i="5"/>
  <c r="G4" i="5"/>
  <c r="H4" i="5"/>
  <c r="G5" i="5"/>
  <c r="H5" i="5"/>
  <c r="G6" i="5"/>
  <c r="H6" i="5"/>
  <c r="G7" i="5"/>
  <c r="H7" i="5"/>
  <c r="G8" i="5"/>
  <c r="H8" i="5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3" i="2"/>
  <c r="H3" i="2"/>
  <c r="G4" i="2"/>
  <c r="H4" i="2"/>
  <c r="G5" i="2"/>
  <c r="H5" i="2"/>
  <c r="G6" i="2"/>
  <c r="H6" i="2"/>
  <c r="G7" i="2"/>
  <c r="H7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H2" i="1"/>
  <c r="G2" i="1"/>
  <c r="H2" i="2"/>
  <c r="G2" i="2"/>
  <c r="H2" i="3"/>
  <c r="G2" i="3"/>
  <c r="H2" i="4"/>
  <c r="G2" i="4"/>
  <c r="H2" i="5"/>
  <c r="G2" i="5"/>
  <c r="H2" i="6"/>
  <c r="G2" i="6"/>
  <c r="H2" i="7"/>
  <c r="G2" i="7"/>
  <c r="H2" i="9"/>
  <c r="G2" i="9"/>
  <c r="H2" i="10"/>
  <c r="G2" i="10"/>
  <c r="H2" i="11"/>
  <c r="G2" i="11"/>
  <c r="J8" i="2" l="1"/>
</calcChain>
</file>

<file path=xl/sharedStrings.xml><?xml version="1.0" encoding="utf-8"?>
<sst xmlns="http://schemas.openxmlformats.org/spreadsheetml/2006/main" count="317" uniqueCount="105">
  <si>
    <t>RT</t>
  </si>
  <si>
    <t>Library/ID</t>
  </si>
  <si>
    <t>Qual</t>
  </si>
  <si>
    <t>Methyl tetradecanoate</t>
  </si>
  <si>
    <t>Methyl hexadec-9-enoate</t>
  </si>
  <si>
    <t>Hexadecanoic acid, methyl ester</t>
  </si>
  <si>
    <t>n-Hexadecanoic acid</t>
  </si>
  <si>
    <t>Methyl 9-cis,11-trans-octadecadienoate</t>
  </si>
  <si>
    <t>9-Octadecenoic acid, methyl ester, (E)-</t>
  </si>
  <si>
    <t>Methyl stearate</t>
  </si>
  <si>
    <t>6-Octadecenoic acid</t>
  </si>
  <si>
    <t>Octadecanoic acid</t>
  </si>
  <si>
    <t>Eicosanoic acid, methyl ester</t>
  </si>
  <si>
    <t>R.T.</t>
  </si>
  <si>
    <t>Height</t>
  </si>
  <si>
    <t>Area</t>
  </si>
  <si>
    <t>9-Hexadecenoic acid, methyl ester, (Z)-</t>
  </si>
  <si>
    <t>9-Octadecenoic acid (Z)-, methyl ester</t>
  </si>
  <si>
    <t>Hexadecanoic acid, 14-methyl-, methyl ester</t>
  </si>
  <si>
    <t>7-Octadecenoic acid, methyl ester</t>
  </si>
  <si>
    <t>9,12-Octadecadienoic acid (Z,Z)-</t>
  </si>
  <si>
    <t>Oleic Acid</t>
  </si>
  <si>
    <t>Hexadecanoic acid, 15-methyl-, methyl ester</t>
  </si>
  <si>
    <t>cis-13-Octadecenoic acid, methyl ester</t>
  </si>
  <si>
    <t>Dodecanoic acid, methyl ester</t>
  </si>
  <si>
    <t>Methyl 13-methyltetradecanoate</t>
  </si>
  <si>
    <t>Pentadecanoic acid, methyl ester</t>
  </si>
  <si>
    <t>Methyl 10-methyl-hexadecanoate</t>
  </si>
  <si>
    <t>Methyl 9-heptadecenoate or 9-17:1</t>
  </si>
  <si>
    <t>Heptadecanoic acid, methyl ester</t>
  </si>
  <si>
    <t>11-Octadecenoic acid, methyl ester</t>
  </si>
  <si>
    <t>9,12-Octadecadienoic acid (Z,Z)-, methyl ester</t>
  </si>
  <si>
    <t>6,9-Octadecadienoic acid, methyl ester</t>
  </si>
  <si>
    <t>Methyl 9.cis.,11.trans.t,13.trans.-octadecatrienoate</t>
  </si>
  <si>
    <t>Methyl 5,11,14-eicosatrienoate</t>
  </si>
  <si>
    <t>9,12,15-Octadecatrienoic acid, methyl ester, (Z,Z,Z)-</t>
  </si>
  <si>
    <t>11,14-Eicosadienoic acid, methyl ester</t>
  </si>
  <si>
    <t>11-Eicosenoic acid, methyl ester</t>
  </si>
  <si>
    <t>Tetradecanoic acid, 12-methyl-, methyl ester</t>
  </si>
  <si>
    <t>Pentadecanoic acid, 14-methyl-, methyl ester</t>
  </si>
  <si>
    <t>9,12-Octadecadienoic acid, methyl ester</t>
  </si>
  <si>
    <t>9,11-Octadecadienoic acid, methyl ester, (E,E)-</t>
  </si>
  <si>
    <t>Methyl 18-methylnonadecanoate</t>
  </si>
  <si>
    <t>Methyl 10-trans,12-cis-octadecadienoate</t>
  </si>
  <si>
    <t>(E)-9-Octadecenoic acid ethyl ester</t>
  </si>
  <si>
    <t>Methyl 13-eicosenoate</t>
  </si>
  <si>
    <t>8-Octadecenoic acid, methyl ester</t>
  </si>
  <si>
    <t>cis-10-Heptadecenoic acid, methyl ester</t>
  </si>
  <si>
    <t>9-Octadecenoic acid, (E)-</t>
  </si>
  <si>
    <t>8,11-Octadecadienoic acid, methyl ester</t>
  </si>
  <si>
    <t>cis-10-Nonadecenoic acid, methyl ester</t>
  </si>
  <si>
    <t>Nonadecanoic acid, methyl ester</t>
  </si>
  <si>
    <t>Methyl 6-cis,9-cis,11-trans-octadecatrienoate</t>
  </si>
  <si>
    <t>cis-11-Eicosenoic acid, methyl ester</t>
  </si>
  <si>
    <t>Docosanoic acid, methyl ester</t>
  </si>
  <si>
    <t>Tricosanoic acid, methyl ester</t>
  </si>
  <si>
    <t>Tetracosanoic acid, methyl ester</t>
  </si>
  <si>
    <t>cis-5-Dodecenoic acid, methyl ester</t>
  </si>
  <si>
    <t>14-Methylpentadec-9-enoic acid methyl ester</t>
  </si>
  <si>
    <t>Heptadecanoic acid</t>
  </si>
  <si>
    <t>11,14,17-Eicosatrienoic acid, methyl ester</t>
  </si>
  <si>
    <t>cis-5-Dodecenoic acid</t>
  </si>
  <si>
    <t>STD</t>
  </si>
  <si>
    <r>
      <t>Conc.(ng/</t>
    </r>
    <r>
      <rPr>
        <u/>
        <sz val="11"/>
        <color theme="1"/>
        <rFont val="Calibri"/>
        <family val="2"/>
      </rPr>
      <t>µL)</t>
    </r>
  </si>
  <si>
    <t>Peak</t>
  </si>
  <si>
    <t>m_C14</t>
  </si>
  <si>
    <t>STD6</t>
  </si>
  <si>
    <t>c_C14</t>
  </si>
  <si>
    <t>STD7</t>
  </si>
  <si>
    <t>STD8</t>
  </si>
  <si>
    <t>m.R_C14</t>
  </si>
  <si>
    <t>STD9</t>
  </si>
  <si>
    <t>c.R_C14</t>
  </si>
  <si>
    <t>STD10</t>
  </si>
  <si>
    <t>STD11</t>
  </si>
  <si>
    <t>STD12</t>
  </si>
  <si>
    <t>STD13</t>
  </si>
  <si>
    <r>
      <t>ng/</t>
    </r>
    <r>
      <rPr>
        <sz val="11"/>
        <color theme="1"/>
        <rFont val="Calibri"/>
        <family val="2"/>
      </rPr>
      <t>µl</t>
    </r>
  </si>
  <si>
    <r>
      <t>ng_R/</t>
    </r>
    <r>
      <rPr>
        <sz val="11"/>
        <color theme="1"/>
        <rFont val="Calibri"/>
        <family val="2"/>
      </rPr>
      <t>µl</t>
    </r>
  </si>
  <si>
    <t>S23</t>
  </si>
  <si>
    <t>S24</t>
  </si>
  <si>
    <t>S_A33</t>
  </si>
  <si>
    <t>S_A34</t>
  </si>
  <si>
    <t>S_A35</t>
  </si>
  <si>
    <t>S_A36</t>
  </si>
  <si>
    <t>S_A37</t>
  </si>
  <si>
    <t>S_A38</t>
  </si>
  <si>
    <t>S_A39</t>
  </si>
  <si>
    <t>S_A40</t>
  </si>
  <si>
    <t>S_A41</t>
  </si>
  <si>
    <t>S_A42</t>
  </si>
  <si>
    <t>R.d_SOD</t>
  </si>
  <si>
    <t>C14</t>
  </si>
  <si>
    <t>C16</t>
  </si>
  <si>
    <t>C18</t>
  </si>
  <si>
    <t>C20</t>
  </si>
  <si>
    <t>SFA</t>
  </si>
  <si>
    <t>MUFA</t>
  </si>
  <si>
    <t>C16:1</t>
  </si>
  <si>
    <t>C18:1</t>
  </si>
  <si>
    <t>PUFA</t>
  </si>
  <si>
    <t>C18:2</t>
  </si>
  <si>
    <t>Sum.23</t>
  </si>
  <si>
    <t>sum.24</t>
  </si>
  <si>
    <t>Eicosanoic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</si>
</sst>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0" fillId="0" borderId="0" xfId="0" applyFont="1" applyFill="1"/>
    <xf numFmtId="1" fontId="0" fillId="0" borderId="0" xfId="0" applyNumberFormat="1"/>
    <xf numFmtId="1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C14-2019March</a:t>
            </a:r>
          </a:p>
        </c:rich>
      </c:tx>
      <c:layout>
        <c:manualLayout>
          <c:xMode val="edge"/>
          <c:yMode val="edge"/>
          <c:x val="0.44313188976377954"/>
          <c:y val="9.2592592592592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[1]Sheet1!$X$1</c:f>
              <c:strCache>
                <c:ptCount val="1"/>
                <c:pt idx="0">
                  <c:v>Peak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866644794400699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[1]Sheet1!$W$2:$W$6</c:f>
              <c:numCache>
                <c:formatCode>General</c:formatCode>
                <c:ptCount val="5"/>
                <c:pt idx="0">
                  <c:v>50.112499999999997</c:v>
                </c:pt>
                <c:pt idx="1">
                  <c:v>100.22499999999999</c:v>
                </c:pt>
                <c:pt idx="2">
                  <c:v>125.28125</c:v>
                </c:pt>
                <c:pt idx="3">
                  <c:v>250.5625</c:v>
                </c:pt>
                <c:pt idx="4">
                  <c:v>501.125</c:v>
                </c:pt>
              </c:numCache>
            </c:numRef>
          </c:xVal>
          <c:yVal>
            <c:numRef>
              <c:f>[1]Sheet1!$X$2:$X$6</c:f>
              <c:numCache>
                <c:formatCode>General</c:formatCode>
                <c:ptCount val="5"/>
                <c:pt idx="0">
                  <c:v>17537048</c:v>
                </c:pt>
                <c:pt idx="1">
                  <c:v>52828445</c:v>
                </c:pt>
                <c:pt idx="2">
                  <c:v>77905127</c:v>
                </c:pt>
                <c:pt idx="3">
                  <c:v>208735523</c:v>
                </c:pt>
                <c:pt idx="4">
                  <c:v>447195427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A4-467A-B172-632B0EBF2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38976"/>
        <c:axId val="489699344"/>
      </c:scatterChart>
      <c:valAx>
        <c:axId val="59253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699344"/>
        <c:crosses val="autoZero"/>
        <c:crossBetween val="midCat"/>
      </c:valAx>
      <c:valAx>
        <c:axId val="4896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3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C14-2019March.Repeat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777537182852144"/>
                  <c:y val="-2.42417614464858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[1]Sheet1!$W$7:$W$9</c:f>
              <c:numCache>
                <c:formatCode>General</c:formatCode>
                <c:ptCount val="3"/>
                <c:pt idx="0">
                  <c:v>20</c:v>
                </c:pt>
                <c:pt idx="1">
                  <c:v>200</c:v>
                </c:pt>
                <c:pt idx="2">
                  <c:v>300</c:v>
                </c:pt>
              </c:numCache>
            </c:numRef>
          </c:xVal>
          <c:yVal>
            <c:numRef>
              <c:f>[1]Sheet1!$X$7:$X$9</c:f>
              <c:numCache>
                <c:formatCode>General</c:formatCode>
                <c:ptCount val="3"/>
                <c:pt idx="0">
                  <c:v>7442784</c:v>
                </c:pt>
                <c:pt idx="1">
                  <c:v>101379656</c:v>
                </c:pt>
                <c:pt idx="2">
                  <c:v>160257112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BF-45E8-BAA8-16827A110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26512"/>
        <c:axId val="592526840"/>
      </c:scatterChart>
      <c:valAx>
        <c:axId val="59252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840"/>
        <c:crosses val="autoZero"/>
        <c:crossBetween val="midCat"/>
      </c:valAx>
      <c:valAx>
        <c:axId val="59252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</xdr:colOff>
      <xdr:row>1</xdr:row>
      <xdr:rowOff>0</xdr:rowOff>
    </xdr:from>
    <xdr:to>
      <xdr:col>17</xdr:col>
      <xdr:colOff>335280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C512AA-E976-40C7-9951-6C8754C4C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</xdr:row>
      <xdr:rowOff>167640</xdr:rowOff>
    </xdr:from>
    <xdr:to>
      <xdr:col>17</xdr:col>
      <xdr:colOff>304800</xdr:colOff>
      <xdr:row>21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648435-BCCF-4CE1-9E53-8E07EF3F58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JOWE/Dropbox/FAA_data/C14_FA.ST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ibration curve FA STD. C14"/>
      <sheetName val="Sheet1"/>
    </sheetNames>
    <sheetDataSet>
      <sheetData sheetId="0"/>
      <sheetData sheetId="1">
        <row r="1">
          <cell r="X1" t="str">
            <v>Peak</v>
          </cell>
        </row>
        <row r="2">
          <cell r="W2">
            <v>50.112499999999997</v>
          </cell>
          <cell r="X2">
            <v>17537048</v>
          </cell>
        </row>
        <row r="3">
          <cell r="W3">
            <v>100.22499999999999</v>
          </cell>
          <cell r="X3">
            <v>52828445</v>
          </cell>
        </row>
        <row r="4">
          <cell r="W4">
            <v>125.28125</v>
          </cell>
          <cell r="X4">
            <v>77905127</v>
          </cell>
        </row>
        <row r="5">
          <cell r="W5">
            <v>250.5625</v>
          </cell>
          <cell r="X5">
            <v>208735523</v>
          </cell>
        </row>
        <row r="6">
          <cell r="W6">
            <v>501.125</v>
          </cell>
          <cell r="X6">
            <v>447195427</v>
          </cell>
        </row>
        <row r="7">
          <cell r="W7">
            <v>20</v>
          </cell>
          <cell r="X7">
            <v>7442784</v>
          </cell>
        </row>
        <row r="8">
          <cell r="W8">
            <v>200</v>
          </cell>
          <cell r="X8">
            <v>101379656</v>
          </cell>
        </row>
        <row r="9">
          <cell r="W9">
            <v>300</v>
          </cell>
          <cell r="X9">
            <v>160257112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E56EB-3C44-49D9-B598-9F0ADA546AD1}">
  <dimension ref="A1:M11"/>
  <sheetViews>
    <sheetView workbookViewId="0">
      <selection activeCell="M2" activeCellId="1" sqref="J2:K8 M2:M8"/>
    </sheetView>
  </sheetViews>
  <sheetFormatPr defaultRowHeight="14.4" x14ac:dyDescent="0.3"/>
  <cols>
    <col min="2" max="2" width="32.5546875" customWidth="1"/>
    <col min="12" max="12" width="10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13" x14ac:dyDescent="0.3">
      <c r="A2">
        <v>20.981999999999999</v>
      </c>
      <c r="B2" t="s">
        <v>3</v>
      </c>
      <c r="C2">
        <v>99</v>
      </c>
      <c r="D2">
        <v>20.978999999999999</v>
      </c>
      <c r="E2">
        <v>163399</v>
      </c>
      <c r="F2">
        <v>2470619</v>
      </c>
      <c r="G2" s="5">
        <f t="shared" ref="G2:G11" si="0">(F2-c_C14)/m_C14</f>
        <v>43.801980187808439</v>
      </c>
      <c r="H2" s="5">
        <f t="shared" ref="H2:H11" si="1">(F2-c.R_C14)/m.R_C14</f>
        <v>11.918247172219695</v>
      </c>
      <c r="J2" t="s">
        <v>96</v>
      </c>
      <c r="K2" t="s">
        <v>92</v>
      </c>
      <c r="L2">
        <v>2470619</v>
      </c>
      <c r="M2" s="5">
        <f>L2*100/Sum.23</f>
        <v>1.0678076916216539</v>
      </c>
    </row>
    <row r="3" spans="1:13" x14ac:dyDescent="0.3">
      <c r="A3">
        <v>22.871600000000001</v>
      </c>
      <c r="B3" t="s">
        <v>4</v>
      </c>
      <c r="C3">
        <v>99</v>
      </c>
      <c r="D3">
        <v>22.873000000000001</v>
      </c>
      <c r="E3">
        <v>315467</v>
      </c>
      <c r="F3">
        <v>4775472</v>
      </c>
      <c r="G3" s="5">
        <f t="shared" si="0"/>
        <v>46.179085297621199</v>
      </c>
      <c r="H3" s="5">
        <f t="shared" si="1"/>
        <v>16.163560912625687</v>
      </c>
      <c r="K3" t="s">
        <v>93</v>
      </c>
      <c r="L3">
        <f>SUM(F5,F6)</f>
        <v>54841590</v>
      </c>
      <c r="M3" s="5">
        <f>L3*100/Sum.23</f>
        <v>23.702671930702866</v>
      </c>
    </row>
    <row r="4" spans="1:13" x14ac:dyDescent="0.3">
      <c r="A4">
        <v>23.093900000000001</v>
      </c>
      <c r="B4" t="s">
        <v>5</v>
      </c>
      <c r="C4">
        <v>99</v>
      </c>
      <c r="D4">
        <v>23.091000000000001</v>
      </c>
      <c r="E4">
        <v>4123033</v>
      </c>
      <c r="F4">
        <v>79683430</v>
      </c>
      <c r="G4" s="5">
        <f t="shared" si="0"/>
        <v>123.43524424894673</v>
      </c>
      <c r="H4" s="5">
        <f t="shared" si="1"/>
        <v>154.13669124378129</v>
      </c>
      <c r="K4" t="s">
        <v>94</v>
      </c>
      <c r="L4">
        <f>SUM(F8,F10)</f>
        <v>35410306</v>
      </c>
      <c r="M4" s="5">
        <f>L4*100/Sum.23</f>
        <v>15.304422539240734</v>
      </c>
    </row>
    <row r="5" spans="1:13" x14ac:dyDescent="0.3">
      <c r="A5">
        <v>23.433199999999999</v>
      </c>
      <c r="B5" t="s">
        <v>6</v>
      </c>
      <c r="C5">
        <v>99</v>
      </c>
      <c r="D5">
        <v>23.436</v>
      </c>
      <c r="E5">
        <v>944686</v>
      </c>
      <c r="F5">
        <v>24872036</v>
      </c>
      <c r="G5" s="5">
        <f t="shared" si="0"/>
        <v>66.905632706101969</v>
      </c>
      <c r="H5" s="5">
        <f t="shared" si="1"/>
        <v>53.179465737856802</v>
      </c>
      <c r="K5" t="s">
        <v>95</v>
      </c>
      <c r="L5">
        <v>911267</v>
      </c>
      <c r="M5" s="5">
        <f>L5*100/Sum.23</f>
        <v>0.39385186939831263</v>
      </c>
    </row>
    <row r="6" spans="1:13" x14ac:dyDescent="0.3">
      <c r="A6">
        <v>24.714400000000001</v>
      </c>
      <c r="B6" t="s">
        <v>7</v>
      </c>
      <c r="C6">
        <v>99</v>
      </c>
      <c r="D6">
        <v>24.712</v>
      </c>
      <c r="E6">
        <v>1722629</v>
      </c>
      <c r="F6">
        <v>29969554</v>
      </c>
      <c r="G6" s="5">
        <f t="shared" si="0"/>
        <v>72.162946766982429</v>
      </c>
      <c r="H6" s="5">
        <f t="shared" si="1"/>
        <v>62.568595199634565</v>
      </c>
      <c r="J6" t="s">
        <v>97</v>
      </c>
      <c r="K6" t="s">
        <v>98</v>
      </c>
      <c r="L6">
        <v>4775472</v>
      </c>
      <c r="M6" s="5">
        <f>L6*100/Sum.23</f>
        <v>2.0639709047505272</v>
      </c>
    </row>
    <row r="7" spans="1:13" x14ac:dyDescent="0.3">
      <c r="A7">
        <v>24.778700000000001</v>
      </c>
      <c r="B7" t="s">
        <v>8</v>
      </c>
      <c r="C7">
        <v>99</v>
      </c>
      <c r="D7">
        <v>24.779</v>
      </c>
      <c r="E7">
        <v>4504124</v>
      </c>
      <c r="F7">
        <v>92914212</v>
      </c>
      <c r="G7" s="5">
        <f t="shared" si="0"/>
        <v>137.08078238045388</v>
      </c>
      <c r="H7" s="5">
        <f t="shared" si="1"/>
        <v>178.50649730990187</v>
      </c>
      <c r="K7" t="s">
        <v>99</v>
      </c>
      <c r="L7">
        <f>SUM(F7,F9)</f>
        <v>102994221</v>
      </c>
      <c r="M7" s="5">
        <f>L7*100/Sum.23</f>
        <v>44.514359104491824</v>
      </c>
    </row>
    <row r="8" spans="1:13" x14ac:dyDescent="0.3">
      <c r="A8">
        <v>24.983499999999999</v>
      </c>
      <c r="B8" t="s">
        <v>9</v>
      </c>
      <c r="C8">
        <v>99</v>
      </c>
      <c r="D8">
        <v>24.984999999999999</v>
      </c>
      <c r="E8">
        <v>1656368</v>
      </c>
      <c r="F8">
        <v>26420481</v>
      </c>
      <c r="G8" s="5">
        <f t="shared" si="0"/>
        <v>68.50261807643318</v>
      </c>
      <c r="H8" s="5">
        <f t="shared" si="1"/>
        <v>56.031549942256369</v>
      </c>
      <c r="J8" t="s">
        <v>100</v>
      </c>
      <c r="K8" t="s">
        <v>101</v>
      </c>
      <c r="L8">
        <v>29969554</v>
      </c>
      <c r="M8" s="5">
        <f>L8*100/Sum.23</f>
        <v>12.952915959794087</v>
      </c>
    </row>
    <row r="9" spans="1:13" x14ac:dyDescent="0.3">
      <c r="A9">
        <v>25.082899999999999</v>
      </c>
      <c r="B9" t="s">
        <v>10</v>
      </c>
      <c r="C9">
        <v>99</v>
      </c>
      <c r="D9">
        <v>25.085000000000001</v>
      </c>
      <c r="E9">
        <v>342235</v>
      </c>
      <c r="F9">
        <v>10080009</v>
      </c>
      <c r="G9" s="5">
        <f t="shared" si="0"/>
        <v>51.649907952207343</v>
      </c>
      <c r="H9" s="5">
        <f t="shared" si="1"/>
        <v>25.933999119570764</v>
      </c>
      <c r="K9" t="s">
        <v>102</v>
      </c>
      <c r="L9">
        <f>SUM(L2:L8)</f>
        <v>231373029</v>
      </c>
      <c r="M9">
        <f>SUM(M2:M8)</f>
        <v>100</v>
      </c>
    </row>
    <row r="10" spans="1:13" x14ac:dyDescent="0.3">
      <c r="A10">
        <v>25.287600000000001</v>
      </c>
      <c r="B10" t="s">
        <v>11</v>
      </c>
      <c r="C10">
        <v>99</v>
      </c>
      <c r="D10">
        <v>25.289000000000001</v>
      </c>
      <c r="E10">
        <v>476432</v>
      </c>
      <c r="F10">
        <v>8989825</v>
      </c>
      <c r="G10" s="5">
        <f t="shared" si="0"/>
        <v>50.525549063794017</v>
      </c>
      <c r="H10" s="5">
        <f t="shared" si="1"/>
        <v>23.925986845134709</v>
      </c>
    </row>
    <row r="11" spans="1:13" x14ac:dyDescent="0.3">
      <c r="A11">
        <v>26.726800000000001</v>
      </c>
      <c r="B11" t="s">
        <v>12</v>
      </c>
      <c r="C11">
        <v>97</v>
      </c>
      <c r="D11">
        <v>26.727</v>
      </c>
      <c r="E11">
        <v>59930</v>
      </c>
      <c r="F11">
        <v>911267</v>
      </c>
      <c r="G11" s="5">
        <f t="shared" si="0"/>
        <v>42.193745906838352</v>
      </c>
      <c r="H11" s="5">
        <f t="shared" si="1"/>
        <v>9.0460733408605734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62CCC-DD73-48AB-B240-C9DD4535D34D}">
  <dimension ref="A1:H14"/>
  <sheetViews>
    <sheetView workbookViewId="0">
      <selection activeCell="G2" sqref="G2:H14"/>
    </sheetView>
  </sheetViews>
  <sheetFormatPr defaultRowHeight="14.4" x14ac:dyDescent="0.3"/>
  <cols>
    <col min="2" max="2" width="40.109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20.976199999999999</v>
      </c>
      <c r="B2" s="1" t="s">
        <v>3</v>
      </c>
      <c r="C2">
        <v>98</v>
      </c>
      <c r="D2">
        <v>20.978000000000002</v>
      </c>
      <c r="E2">
        <v>112368</v>
      </c>
      <c r="F2">
        <v>1706688</v>
      </c>
      <c r="G2" s="5">
        <f t="shared" ref="G2:G14" si="0">(F2-c_C14)/m_C14</f>
        <v>43.014101618700401</v>
      </c>
      <c r="H2" s="5">
        <f t="shared" ref="H2:H14" si="1">(F2-c.R_C14)/m.R_C14</f>
        <v>10.511161006194317</v>
      </c>
    </row>
    <row r="3" spans="1:8" x14ac:dyDescent="0.3">
      <c r="A3">
        <v>21.8888</v>
      </c>
      <c r="B3" s="1" t="s">
        <v>57</v>
      </c>
      <c r="C3">
        <v>58</v>
      </c>
      <c r="D3">
        <v>21.885999999999999</v>
      </c>
      <c r="E3">
        <v>101555</v>
      </c>
      <c r="F3">
        <v>1745722</v>
      </c>
      <c r="G3" s="5">
        <f t="shared" si="0"/>
        <v>43.054359249385058</v>
      </c>
      <c r="H3" s="5">
        <f t="shared" si="1"/>
        <v>10.583057815467189</v>
      </c>
    </row>
    <row r="4" spans="1:8" x14ac:dyDescent="0.3">
      <c r="A4">
        <v>22.871600000000001</v>
      </c>
      <c r="B4" s="1" t="s">
        <v>58</v>
      </c>
      <c r="C4">
        <v>94</v>
      </c>
      <c r="D4">
        <v>22.872</v>
      </c>
      <c r="E4">
        <v>87380</v>
      </c>
      <c r="F4">
        <v>1937450</v>
      </c>
      <c r="G4" s="5">
        <f t="shared" si="0"/>
        <v>43.252097503622608</v>
      </c>
      <c r="H4" s="5">
        <f t="shared" si="1"/>
        <v>10.936202034565136</v>
      </c>
    </row>
    <row r="5" spans="1:8" x14ac:dyDescent="0.3">
      <c r="A5">
        <v>23.0764</v>
      </c>
      <c r="B5" s="1" t="s">
        <v>5</v>
      </c>
      <c r="C5">
        <v>99</v>
      </c>
      <c r="D5">
        <v>23.074000000000002</v>
      </c>
      <c r="E5">
        <v>1479613</v>
      </c>
      <c r="F5">
        <v>24723623</v>
      </c>
      <c r="G5" s="5">
        <f t="shared" si="0"/>
        <v>66.752567282553201</v>
      </c>
      <c r="H5" s="5">
        <f t="shared" si="1"/>
        <v>52.906103511218106</v>
      </c>
    </row>
    <row r="6" spans="1:8" x14ac:dyDescent="0.3">
      <c r="A6">
        <v>23.4391</v>
      </c>
      <c r="B6" s="1" t="s">
        <v>6</v>
      </c>
      <c r="C6">
        <v>99</v>
      </c>
      <c r="D6">
        <v>23.442</v>
      </c>
      <c r="E6">
        <v>1090144</v>
      </c>
      <c r="F6">
        <v>31688833</v>
      </c>
      <c r="G6" s="5">
        <f t="shared" si="0"/>
        <v>73.936121410265002</v>
      </c>
      <c r="H6" s="5">
        <f t="shared" si="1"/>
        <v>65.735338919208644</v>
      </c>
    </row>
    <row r="7" spans="1:8" x14ac:dyDescent="0.3">
      <c r="A7">
        <v>24.047499999999999</v>
      </c>
      <c r="B7" s="1" t="s">
        <v>29</v>
      </c>
      <c r="C7">
        <v>96</v>
      </c>
      <c r="D7">
        <v>24.045999999999999</v>
      </c>
      <c r="E7">
        <v>70716</v>
      </c>
      <c r="F7">
        <v>1284711</v>
      </c>
      <c r="G7" s="5">
        <f t="shared" si="0"/>
        <v>42.578896560970705</v>
      </c>
      <c r="H7" s="5">
        <f t="shared" si="1"/>
        <v>9.7339206545383554</v>
      </c>
    </row>
    <row r="8" spans="1:8" x14ac:dyDescent="0.3">
      <c r="A8">
        <v>24.363399999999999</v>
      </c>
      <c r="B8" s="1" t="s">
        <v>59</v>
      </c>
      <c r="C8">
        <v>93</v>
      </c>
      <c r="D8">
        <v>24.361000000000001</v>
      </c>
      <c r="E8">
        <v>55854</v>
      </c>
      <c r="F8">
        <v>1576232</v>
      </c>
      <c r="G8" s="5">
        <f t="shared" si="0"/>
        <v>42.87955610789961</v>
      </c>
      <c r="H8" s="5">
        <f t="shared" si="1"/>
        <v>10.270873816808095</v>
      </c>
    </row>
    <row r="9" spans="1:8" x14ac:dyDescent="0.3">
      <c r="A9">
        <v>24.708500000000001</v>
      </c>
      <c r="B9" s="1" t="s">
        <v>7</v>
      </c>
      <c r="C9">
        <v>99</v>
      </c>
      <c r="D9">
        <v>24.710999999999999</v>
      </c>
      <c r="E9">
        <v>892712</v>
      </c>
      <c r="F9">
        <v>16879006</v>
      </c>
      <c r="G9" s="5">
        <f t="shared" si="0"/>
        <v>58.662038665229659</v>
      </c>
      <c r="H9" s="5">
        <f t="shared" si="1"/>
        <v>38.457086442310704</v>
      </c>
    </row>
    <row r="10" spans="1:8" x14ac:dyDescent="0.3">
      <c r="A10">
        <v>24.790400000000002</v>
      </c>
      <c r="B10" s="1" t="s">
        <v>35</v>
      </c>
      <c r="C10">
        <v>99</v>
      </c>
      <c r="D10">
        <v>24.792000000000002</v>
      </c>
      <c r="E10">
        <v>5128193</v>
      </c>
      <c r="F10">
        <v>135084752</v>
      </c>
      <c r="G10" s="5">
        <f t="shared" si="0"/>
        <v>180.57327674671646</v>
      </c>
      <c r="H10" s="5">
        <f t="shared" si="1"/>
        <v>256.18050641258242</v>
      </c>
    </row>
    <row r="11" spans="1:8" x14ac:dyDescent="0.3">
      <c r="A11">
        <v>24.983499999999999</v>
      </c>
      <c r="B11" s="1" t="s">
        <v>9</v>
      </c>
      <c r="C11">
        <v>99</v>
      </c>
      <c r="D11">
        <v>24.984000000000002</v>
      </c>
      <c r="E11">
        <v>1296337</v>
      </c>
      <c r="F11">
        <v>20695874</v>
      </c>
      <c r="G11" s="5">
        <f t="shared" si="0"/>
        <v>62.598557144404161</v>
      </c>
      <c r="H11" s="5">
        <f t="shared" si="1"/>
        <v>45.487383891092009</v>
      </c>
    </row>
    <row r="12" spans="1:8" x14ac:dyDescent="0.3">
      <c r="A12">
        <v>25.117999999999999</v>
      </c>
      <c r="B12" s="1" t="s">
        <v>10</v>
      </c>
      <c r="C12">
        <v>99</v>
      </c>
      <c r="D12">
        <v>25.12</v>
      </c>
      <c r="E12">
        <v>1349596</v>
      </c>
      <c r="F12">
        <v>51543177</v>
      </c>
      <c r="G12" s="5">
        <f t="shared" si="0"/>
        <v>94.412855750537588</v>
      </c>
      <c r="H12" s="5">
        <f t="shared" si="1"/>
        <v>102.30509820101415</v>
      </c>
    </row>
    <row r="13" spans="1:8" x14ac:dyDescent="0.3">
      <c r="A13">
        <v>25.328700000000001</v>
      </c>
      <c r="B13" s="1" t="s">
        <v>11</v>
      </c>
      <c r="C13">
        <v>99</v>
      </c>
      <c r="D13">
        <v>25.327999999999999</v>
      </c>
      <c r="E13">
        <v>1715587</v>
      </c>
      <c r="F13">
        <v>49577984</v>
      </c>
      <c r="G13" s="5">
        <f t="shared" si="0"/>
        <v>92.386058240211213</v>
      </c>
      <c r="H13" s="5">
        <f t="shared" si="1"/>
        <v>98.685404951401409</v>
      </c>
    </row>
    <row r="14" spans="1:8" x14ac:dyDescent="0.3">
      <c r="A14">
        <v>26.551300000000001</v>
      </c>
      <c r="B14" s="1" t="s">
        <v>60</v>
      </c>
      <c r="C14">
        <v>99</v>
      </c>
      <c r="D14">
        <v>26.553000000000001</v>
      </c>
      <c r="E14">
        <v>76776</v>
      </c>
      <c r="F14">
        <v>1419054</v>
      </c>
      <c r="G14" s="5">
        <f t="shared" si="0"/>
        <v>42.717450920735764</v>
      </c>
      <c r="H14" s="5">
        <f t="shared" si="1"/>
        <v>9.9813673176562894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0A005-BB79-4105-A3F5-34820D31CEDE}">
  <dimension ref="A1:H16"/>
  <sheetViews>
    <sheetView workbookViewId="0">
      <selection activeCell="F20" sqref="F20"/>
    </sheetView>
  </sheetViews>
  <sheetFormatPr defaultRowHeight="14.4" x14ac:dyDescent="0.3"/>
  <cols>
    <col min="2" max="2" width="43.21875" customWidth="1"/>
    <col min="3" max="3" width="5.109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20.976299999999998</v>
      </c>
      <c r="B2" s="1" t="s">
        <v>3</v>
      </c>
      <c r="C2">
        <v>98</v>
      </c>
      <c r="D2">
        <v>20.978999999999999</v>
      </c>
      <c r="E2">
        <v>112159</v>
      </c>
      <c r="F2">
        <v>1753659</v>
      </c>
      <c r="G2" s="5">
        <f t="shared" ref="G2:G13" si="0">(F2-c_C14)/m_C14</f>
        <v>43.062545057007753</v>
      </c>
      <c r="H2" s="5">
        <f t="shared" ref="H2:H13" si="1">(F2-c.R_C14)/m.R_C14</f>
        <v>10.597676992984194</v>
      </c>
    </row>
    <row r="3" spans="1:8" x14ac:dyDescent="0.3">
      <c r="A3">
        <v>21.883099999999999</v>
      </c>
      <c r="B3" s="1" t="s">
        <v>61</v>
      </c>
      <c r="C3">
        <v>55</v>
      </c>
      <c r="D3">
        <v>21.885000000000002</v>
      </c>
      <c r="E3">
        <v>108151</v>
      </c>
      <c r="F3">
        <v>1803165</v>
      </c>
      <c r="G3" s="5">
        <f t="shared" si="0"/>
        <v>43.113602962030932</v>
      </c>
      <c r="H3" s="5">
        <f t="shared" si="1"/>
        <v>10.688862201773015</v>
      </c>
    </row>
    <row r="4" spans="1:8" x14ac:dyDescent="0.3">
      <c r="A4">
        <v>22.871700000000001</v>
      </c>
      <c r="B4" s="1" t="s">
        <v>4</v>
      </c>
      <c r="C4">
        <v>99</v>
      </c>
      <c r="D4">
        <v>22.873000000000001</v>
      </c>
      <c r="E4">
        <v>84844</v>
      </c>
      <c r="F4">
        <v>1750894</v>
      </c>
      <c r="G4" s="5">
        <f t="shared" si="0"/>
        <v>43.059693380294036</v>
      </c>
      <c r="H4" s="5">
        <f t="shared" si="1"/>
        <v>10.592584133486334</v>
      </c>
    </row>
    <row r="5" spans="1:8" x14ac:dyDescent="0.3">
      <c r="A5">
        <v>23.076499999999999</v>
      </c>
      <c r="B5" s="1" t="s">
        <v>5</v>
      </c>
      <c r="C5">
        <v>99</v>
      </c>
      <c r="D5">
        <v>23.074000000000002</v>
      </c>
      <c r="E5">
        <v>1456417</v>
      </c>
      <c r="F5">
        <v>23643393</v>
      </c>
      <c r="G5" s="5">
        <f t="shared" si="0"/>
        <v>65.638474430309245</v>
      </c>
      <c r="H5" s="5">
        <f t="shared" si="1"/>
        <v>50.916425530974351</v>
      </c>
    </row>
    <row r="6" spans="1:8" x14ac:dyDescent="0.3">
      <c r="A6">
        <v>23.433399999999999</v>
      </c>
      <c r="B6" s="1" t="s">
        <v>6</v>
      </c>
      <c r="C6">
        <v>99</v>
      </c>
      <c r="D6">
        <v>23.434000000000001</v>
      </c>
      <c r="E6">
        <v>910125</v>
      </c>
      <c r="F6">
        <v>23087225</v>
      </c>
      <c r="G6" s="5">
        <f t="shared" si="0"/>
        <v>65.064871777682669</v>
      </c>
      <c r="H6" s="5">
        <f t="shared" si="1"/>
        <v>49.892018485330169</v>
      </c>
    </row>
    <row r="7" spans="1:8" x14ac:dyDescent="0.3">
      <c r="A7">
        <v>24.047599999999999</v>
      </c>
      <c r="B7" s="1" t="s">
        <v>29</v>
      </c>
      <c r="C7">
        <v>95</v>
      </c>
      <c r="D7">
        <v>24.045999999999999</v>
      </c>
      <c r="E7">
        <v>65159</v>
      </c>
      <c r="F7">
        <v>1125738</v>
      </c>
      <c r="G7" s="5">
        <f t="shared" si="0"/>
        <v>42.414940104475534</v>
      </c>
      <c r="H7" s="5">
        <f t="shared" si="1"/>
        <v>9.441107940992822</v>
      </c>
    </row>
    <row r="8" spans="1:8" x14ac:dyDescent="0.3">
      <c r="A8">
        <v>24.7087</v>
      </c>
      <c r="B8" s="1" t="s">
        <v>43</v>
      </c>
      <c r="C8">
        <v>99</v>
      </c>
      <c r="D8">
        <v>24.71</v>
      </c>
      <c r="E8">
        <v>842366</v>
      </c>
      <c r="F8">
        <v>16924544</v>
      </c>
      <c r="G8" s="5">
        <f t="shared" si="0"/>
        <v>58.7090041821154</v>
      </c>
      <c r="H8" s="5">
        <f t="shared" si="1"/>
        <v>38.540962983292104</v>
      </c>
    </row>
    <row r="9" spans="1:8" x14ac:dyDescent="0.3">
      <c r="A9">
        <v>24.796399999999998</v>
      </c>
      <c r="B9" s="1" t="s">
        <v>35</v>
      </c>
      <c r="C9">
        <v>99</v>
      </c>
      <c r="D9">
        <v>24.794</v>
      </c>
      <c r="E9">
        <v>5045515</v>
      </c>
      <c r="F9">
        <v>137713246</v>
      </c>
      <c r="G9" s="5">
        <f t="shared" si="0"/>
        <v>183.28416829533677</v>
      </c>
      <c r="H9" s="5">
        <f t="shared" si="1"/>
        <v>261.0219352129331</v>
      </c>
    </row>
    <row r="10" spans="1:8" x14ac:dyDescent="0.3">
      <c r="A10">
        <v>24.983599999999999</v>
      </c>
      <c r="B10" s="1" t="s">
        <v>9</v>
      </c>
      <c r="C10">
        <v>99</v>
      </c>
      <c r="D10">
        <v>24.983000000000001</v>
      </c>
      <c r="E10">
        <v>1283919</v>
      </c>
      <c r="F10">
        <v>20876057</v>
      </c>
      <c r="G10" s="5">
        <f t="shared" si="0"/>
        <v>62.784388488095665</v>
      </c>
      <c r="H10" s="5">
        <f t="shared" si="1"/>
        <v>45.819263349646448</v>
      </c>
    </row>
    <row r="11" spans="1:8" x14ac:dyDescent="0.3">
      <c r="A11">
        <v>25.112300000000001</v>
      </c>
      <c r="B11" s="1" t="s">
        <v>21</v>
      </c>
      <c r="C11">
        <v>99</v>
      </c>
      <c r="D11">
        <v>25.109000000000002</v>
      </c>
      <c r="E11">
        <v>1016011</v>
      </c>
      <c r="F11">
        <v>35085127</v>
      </c>
      <c r="G11" s="5">
        <f t="shared" si="0"/>
        <v>77.43888181269692</v>
      </c>
      <c r="H11" s="5">
        <f t="shared" si="1"/>
        <v>71.990980205077392</v>
      </c>
    </row>
    <row r="12" spans="1:8" x14ac:dyDescent="0.3">
      <c r="A12">
        <v>25.322900000000001</v>
      </c>
      <c r="B12" s="1" t="s">
        <v>11</v>
      </c>
      <c r="C12">
        <v>99</v>
      </c>
      <c r="D12">
        <v>25.321000000000002</v>
      </c>
      <c r="E12">
        <v>1435803</v>
      </c>
      <c r="F12">
        <v>42306536</v>
      </c>
      <c r="G12" s="5">
        <f t="shared" si="0"/>
        <v>84.886666219749273</v>
      </c>
      <c r="H12" s="5">
        <f t="shared" si="1"/>
        <v>85.292109106916897</v>
      </c>
    </row>
    <row r="13" spans="1:8" x14ac:dyDescent="0.3">
      <c r="A13">
        <v>26.551400000000001</v>
      </c>
      <c r="B13" s="1" t="s">
        <v>60</v>
      </c>
      <c r="C13">
        <v>94</v>
      </c>
      <c r="D13">
        <v>26.552</v>
      </c>
      <c r="E13">
        <v>77876</v>
      </c>
      <c r="F13">
        <v>1714112</v>
      </c>
      <c r="G13" s="5">
        <f t="shared" si="0"/>
        <v>43.021758344893023</v>
      </c>
      <c r="H13" s="5">
        <f t="shared" si="1"/>
        <v>10.524835287898519</v>
      </c>
    </row>
    <row r="14" spans="1:8" x14ac:dyDescent="0.3">
      <c r="B14" s="1"/>
    </row>
    <row r="15" spans="1:8" x14ac:dyDescent="0.3">
      <c r="B15" s="1"/>
    </row>
    <row r="16" spans="1:8" x14ac:dyDescent="0.3">
      <c r="B16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08499-F81F-4761-8F70-F1E4AFC15D03}">
  <dimension ref="A1:H22"/>
  <sheetViews>
    <sheetView workbookViewId="0">
      <selection activeCell="C23" sqref="C23"/>
    </sheetView>
  </sheetViews>
  <sheetFormatPr defaultRowHeight="14.4" x14ac:dyDescent="0.3"/>
  <cols>
    <col min="8" max="8" width="10.109375" customWidth="1"/>
  </cols>
  <sheetData>
    <row r="1" spans="1:8" x14ac:dyDescent="0.3">
      <c r="A1" t="s">
        <v>62</v>
      </c>
      <c r="B1" t="s">
        <v>63</v>
      </c>
      <c r="C1" t="s">
        <v>64</v>
      </c>
      <c r="G1" t="s">
        <v>65</v>
      </c>
      <c r="H1">
        <v>969605</v>
      </c>
    </row>
    <row r="2" spans="1:8" x14ac:dyDescent="0.3">
      <c r="A2" t="s">
        <v>66</v>
      </c>
      <c r="B2" s="3">
        <v>50.112499999999997</v>
      </c>
      <c r="C2">
        <v>17537048</v>
      </c>
      <c r="G2" t="s">
        <v>67</v>
      </c>
      <c r="H2" s="4">
        <v>-40000000</v>
      </c>
    </row>
    <row r="3" spans="1:8" x14ac:dyDescent="0.3">
      <c r="A3" t="s">
        <v>68</v>
      </c>
      <c r="B3" s="3">
        <v>100.22499999999999</v>
      </c>
      <c r="C3">
        <v>52828445</v>
      </c>
    </row>
    <row r="4" spans="1:8" x14ac:dyDescent="0.3">
      <c r="A4" t="s">
        <v>69</v>
      </c>
      <c r="B4" s="3">
        <v>125.28125</v>
      </c>
      <c r="C4">
        <v>77905127</v>
      </c>
      <c r="G4" t="s">
        <v>70</v>
      </c>
      <c r="H4">
        <v>542917</v>
      </c>
    </row>
    <row r="5" spans="1:8" x14ac:dyDescent="0.3">
      <c r="A5" t="s">
        <v>71</v>
      </c>
      <c r="B5" s="3">
        <v>250.5625</v>
      </c>
      <c r="C5">
        <v>208735523</v>
      </c>
      <c r="G5" t="s">
        <v>72</v>
      </c>
      <c r="H5" s="4">
        <v>-4000000</v>
      </c>
    </row>
    <row r="6" spans="1:8" x14ac:dyDescent="0.3">
      <c r="A6" t="s">
        <v>73</v>
      </c>
      <c r="B6" s="3">
        <v>501.125</v>
      </c>
      <c r="C6">
        <v>447195427</v>
      </c>
    </row>
    <row r="7" spans="1:8" x14ac:dyDescent="0.3">
      <c r="A7" t="s">
        <v>74</v>
      </c>
      <c r="B7" s="3">
        <v>20</v>
      </c>
      <c r="C7">
        <v>7442784</v>
      </c>
    </row>
    <row r="8" spans="1:8" x14ac:dyDescent="0.3">
      <c r="A8" t="s">
        <v>75</v>
      </c>
      <c r="B8" s="3">
        <v>200</v>
      </c>
      <c r="C8">
        <v>101379656</v>
      </c>
    </row>
    <row r="9" spans="1:8" x14ac:dyDescent="0.3">
      <c r="A9" t="s">
        <v>76</v>
      </c>
      <c r="B9" s="3">
        <v>300</v>
      </c>
      <c r="C9">
        <v>160257112</v>
      </c>
    </row>
    <row r="11" spans="1:8" x14ac:dyDescent="0.3">
      <c r="A11" t="s">
        <v>91</v>
      </c>
      <c r="B11" t="s">
        <v>79</v>
      </c>
      <c r="C11" s="6">
        <v>8.6999999999999993</v>
      </c>
    </row>
    <row r="12" spans="1:8" x14ac:dyDescent="0.3">
      <c r="A12" t="s">
        <v>91</v>
      </c>
      <c r="B12" t="s">
        <v>80</v>
      </c>
      <c r="C12" s="6">
        <v>7.2</v>
      </c>
    </row>
    <row r="13" spans="1:8" x14ac:dyDescent="0.3">
      <c r="B13" t="s">
        <v>81</v>
      </c>
      <c r="C13" s="6">
        <v>23.7</v>
      </c>
    </row>
    <row r="14" spans="1:8" x14ac:dyDescent="0.3">
      <c r="B14" t="s">
        <v>82</v>
      </c>
      <c r="C14" s="6">
        <v>23.9</v>
      </c>
    </row>
    <row r="15" spans="1:8" x14ac:dyDescent="0.3">
      <c r="B15" t="s">
        <v>83</v>
      </c>
      <c r="C15" s="6">
        <v>30.7</v>
      </c>
    </row>
    <row r="16" spans="1:8" x14ac:dyDescent="0.3">
      <c r="B16" t="s">
        <v>84</v>
      </c>
      <c r="C16" s="6">
        <v>30</v>
      </c>
    </row>
    <row r="17" spans="2:3" x14ac:dyDescent="0.3">
      <c r="B17" t="s">
        <v>85</v>
      </c>
      <c r="C17" s="6">
        <v>22.2</v>
      </c>
    </row>
    <row r="18" spans="2:3" x14ac:dyDescent="0.3">
      <c r="B18" t="s">
        <v>86</v>
      </c>
      <c r="C18" s="6">
        <v>25.8</v>
      </c>
    </row>
    <row r="19" spans="2:3" x14ac:dyDescent="0.3">
      <c r="B19" t="s">
        <v>87</v>
      </c>
      <c r="C19" s="6">
        <v>27.2</v>
      </c>
    </row>
    <row r="20" spans="2:3" x14ac:dyDescent="0.3">
      <c r="B20" t="s">
        <v>88</v>
      </c>
      <c r="C20" s="6">
        <v>29.6</v>
      </c>
    </row>
    <row r="21" spans="2:3" x14ac:dyDescent="0.3">
      <c r="B21" t="s">
        <v>89</v>
      </c>
      <c r="C21" s="6">
        <v>31.9</v>
      </c>
    </row>
    <row r="22" spans="2:3" x14ac:dyDescent="0.3">
      <c r="B22" t="s">
        <v>90</v>
      </c>
      <c r="C22" s="6">
        <v>31.1</v>
      </c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137D6-7F56-40B2-BE81-D25313ECE8A5}">
  <dimension ref="A1:J18"/>
  <sheetViews>
    <sheetView tabSelected="1" workbookViewId="0">
      <selection activeCell="J20" sqref="J20"/>
    </sheetView>
  </sheetViews>
  <sheetFormatPr defaultRowHeight="14.4" x14ac:dyDescent="0.3"/>
  <cols>
    <col min="2" max="2" width="41" customWidth="1"/>
    <col min="6" max="6" width="10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10" x14ac:dyDescent="0.3">
      <c r="A2">
        <v>20.982099999999999</v>
      </c>
      <c r="B2" t="s">
        <v>3</v>
      </c>
      <c r="C2">
        <v>99</v>
      </c>
      <c r="D2">
        <v>20.984000000000002</v>
      </c>
      <c r="E2">
        <v>63745</v>
      </c>
      <c r="F2">
        <v>977007</v>
      </c>
      <c r="G2" s="5">
        <f t="shared" ref="G2:G7" si="0">(F2-c_C14)/m_C14</f>
        <v>42.261546712321</v>
      </c>
      <c r="H2" s="5">
        <f t="shared" ref="H2:H7" si="1">(F2-c.R_C14)/m.R_C14</f>
        <v>9.1671599894643201</v>
      </c>
      <c r="J2" s="5">
        <f>F2*100/sum.24</f>
        <v>0.74586714882064553</v>
      </c>
    </row>
    <row r="3" spans="1:10" x14ac:dyDescent="0.3">
      <c r="A3">
        <v>22.877500000000001</v>
      </c>
      <c r="B3" t="s">
        <v>16</v>
      </c>
      <c r="C3">
        <v>99</v>
      </c>
      <c r="D3">
        <v>22.875</v>
      </c>
      <c r="E3">
        <v>151700</v>
      </c>
      <c r="F3">
        <v>2238994</v>
      </c>
      <c r="G3" s="5">
        <f t="shared" si="0"/>
        <v>43.563094249720244</v>
      </c>
      <c r="H3" s="5">
        <f t="shared" si="1"/>
        <v>11.491616582276849</v>
      </c>
      <c r="J3" s="5">
        <f>F3*100/sum.24</f>
        <v>1.7092938648408174</v>
      </c>
    </row>
    <row r="4" spans="1:10" x14ac:dyDescent="0.3">
      <c r="A4">
        <v>23.0822</v>
      </c>
      <c r="B4" t="s">
        <v>5</v>
      </c>
      <c r="C4">
        <v>99</v>
      </c>
      <c r="D4">
        <v>23.082999999999998</v>
      </c>
      <c r="E4">
        <v>2789772</v>
      </c>
      <c r="F4">
        <v>45495705</v>
      </c>
      <c r="G4" s="5">
        <f t="shared" si="0"/>
        <v>88.175808705606926</v>
      </c>
      <c r="H4" s="5">
        <f t="shared" si="1"/>
        <v>91.166246405988389</v>
      </c>
      <c r="J4" s="5">
        <f>F4*100/sum.24</f>
        <v>34.73235275892106</v>
      </c>
    </row>
    <row r="5" spans="1:10" x14ac:dyDescent="0.3">
      <c r="A5">
        <v>24.708600000000001</v>
      </c>
      <c r="B5" t="s">
        <v>7</v>
      </c>
      <c r="C5">
        <v>99</v>
      </c>
      <c r="D5">
        <v>24.709</v>
      </c>
      <c r="E5">
        <v>889892</v>
      </c>
      <c r="F5">
        <v>14249620</v>
      </c>
      <c r="G5" s="5">
        <f t="shared" si="0"/>
        <v>55.950227154356668</v>
      </c>
      <c r="H5" s="5">
        <f t="shared" si="1"/>
        <v>33.614014665225071</v>
      </c>
      <c r="J5" s="5">
        <f>F5*100/sum.24</f>
        <v>10.878451680671322</v>
      </c>
    </row>
    <row r="6" spans="1:10" x14ac:dyDescent="0.3">
      <c r="A6">
        <v>24.767099999999999</v>
      </c>
      <c r="B6" t="s">
        <v>17</v>
      </c>
      <c r="C6">
        <v>99</v>
      </c>
      <c r="D6">
        <v>24.768999999999998</v>
      </c>
      <c r="E6">
        <v>3080733</v>
      </c>
      <c r="F6">
        <v>53878922</v>
      </c>
      <c r="G6" s="5">
        <f t="shared" si="0"/>
        <v>96.82182125710986</v>
      </c>
      <c r="H6" s="5">
        <f t="shared" si="1"/>
        <v>106.60731198323133</v>
      </c>
      <c r="J6" s="5">
        <f>F6*100/sum.24</f>
        <v>41.132272269973448</v>
      </c>
    </row>
    <row r="7" spans="1:10" x14ac:dyDescent="0.3">
      <c r="A7">
        <v>24.983499999999999</v>
      </c>
      <c r="B7" t="s">
        <v>9</v>
      </c>
      <c r="C7">
        <v>99</v>
      </c>
      <c r="D7">
        <v>24.981999999999999</v>
      </c>
      <c r="E7">
        <v>909211</v>
      </c>
      <c r="F7">
        <v>13775517</v>
      </c>
      <c r="G7" s="5">
        <f t="shared" si="0"/>
        <v>55.461262060323534</v>
      </c>
      <c r="H7" s="5">
        <f t="shared" si="1"/>
        <v>32.740763321096964</v>
      </c>
      <c r="J7" s="5">
        <f>F7*100/sum.24</f>
        <v>10.516511742823063</v>
      </c>
    </row>
    <row r="8" spans="1:10" x14ac:dyDescent="0.3">
      <c r="E8" t="s">
        <v>103</v>
      </c>
      <c r="F8">
        <f>SUM(F2:F7,E9)</f>
        <v>130989413</v>
      </c>
      <c r="J8" s="5">
        <f>SUM(J2:J7)</f>
        <v>99.714749466050364</v>
      </c>
    </row>
    <row r="9" spans="1:10" x14ac:dyDescent="0.3">
      <c r="B9" t="s">
        <v>104</v>
      </c>
      <c r="E9">
        <v>373648</v>
      </c>
      <c r="J9" s="5">
        <f>E9*100/sum.24</f>
        <v>0.28525053394964067</v>
      </c>
    </row>
    <row r="12" spans="1:10" x14ac:dyDescent="0.3">
      <c r="G12" t="s">
        <v>96</v>
      </c>
      <c r="H12" t="s">
        <v>92</v>
      </c>
      <c r="I12" s="5">
        <v>1.0678076916216539</v>
      </c>
      <c r="J12" s="5">
        <v>0.74800082516838606</v>
      </c>
    </row>
    <row r="13" spans="1:10" x14ac:dyDescent="0.3">
      <c r="H13" t="s">
        <v>93</v>
      </c>
      <c r="I13" s="5">
        <v>23.702671930702866</v>
      </c>
      <c r="J13" s="5">
        <v>34.73235275892106</v>
      </c>
    </row>
    <row r="14" spans="1:10" x14ac:dyDescent="0.3">
      <c r="H14" t="s">
        <v>94</v>
      </c>
      <c r="I14" s="5">
        <v>15.304422539240734</v>
      </c>
      <c r="J14" s="5">
        <v>10.878451680671322</v>
      </c>
    </row>
    <row r="15" spans="1:10" x14ac:dyDescent="0.3">
      <c r="H15" t="s">
        <v>95</v>
      </c>
      <c r="I15" s="5">
        <v>0.39385186939831263</v>
      </c>
      <c r="J15" s="5">
        <v>0.28999999999999998</v>
      </c>
    </row>
    <row r="16" spans="1:10" x14ac:dyDescent="0.3">
      <c r="G16" t="s">
        <v>97</v>
      </c>
      <c r="H16" t="s">
        <v>98</v>
      </c>
      <c r="I16" s="5">
        <v>2.0639709047505272</v>
      </c>
      <c r="J16" s="5">
        <v>1.7141835826632412</v>
      </c>
    </row>
    <row r="17" spans="7:10" x14ac:dyDescent="0.3">
      <c r="H17" t="s">
        <v>99</v>
      </c>
      <c r="I17" s="5">
        <v>44.514359104491824</v>
      </c>
      <c r="J17" s="5">
        <v>41.132272269973448</v>
      </c>
    </row>
    <row r="18" spans="7:10" x14ac:dyDescent="0.3">
      <c r="G18" t="s">
        <v>100</v>
      </c>
      <c r="H18" t="s">
        <v>101</v>
      </c>
      <c r="I18" s="5">
        <v>12.952915959794087</v>
      </c>
      <c r="J18" s="5">
        <v>10.516511742823063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549F8-5520-440A-B593-42D31F145A2D}">
  <dimension ref="A1:H15"/>
  <sheetViews>
    <sheetView workbookViewId="0">
      <selection activeCell="G2" sqref="G2:H12"/>
    </sheetView>
  </sheetViews>
  <sheetFormatPr defaultRowHeight="14.4" x14ac:dyDescent="0.3"/>
  <cols>
    <col min="2" max="2" width="38.6640625" customWidth="1"/>
    <col min="3" max="3" width="5.77734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22.8718</v>
      </c>
      <c r="B2" s="1" t="s">
        <v>16</v>
      </c>
      <c r="C2">
        <v>99</v>
      </c>
      <c r="D2">
        <v>22.873999999999999</v>
      </c>
      <c r="E2">
        <v>66791</v>
      </c>
      <c r="F2">
        <v>1240754</v>
      </c>
      <c r="G2" s="5">
        <f t="shared" ref="G2:G12" si="0">(F2-c_C14)/m_C14</f>
        <v>42.533561604983475</v>
      </c>
      <c r="H2" s="5">
        <f t="shared" ref="H2:H12" si="1">(F2-c.R_C14)/m.R_C14</f>
        <v>9.65295616088647</v>
      </c>
    </row>
    <row r="3" spans="1:8" x14ac:dyDescent="0.3">
      <c r="A3">
        <v>23.076599999999999</v>
      </c>
      <c r="B3" s="1" t="s">
        <v>5</v>
      </c>
      <c r="C3">
        <v>99</v>
      </c>
      <c r="D3">
        <v>23.074000000000002</v>
      </c>
      <c r="E3">
        <v>1036811</v>
      </c>
      <c r="F3">
        <v>16561721</v>
      </c>
      <c r="G3" s="5">
        <f t="shared" si="0"/>
        <v>58.334807473146284</v>
      </c>
      <c r="H3" s="5">
        <f t="shared" si="1"/>
        <v>37.872678512553485</v>
      </c>
    </row>
    <row r="4" spans="1:8" x14ac:dyDescent="0.3">
      <c r="A4">
        <v>23.427600000000002</v>
      </c>
      <c r="B4" s="1" t="s">
        <v>6</v>
      </c>
      <c r="C4">
        <v>99</v>
      </c>
      <c r="D4">
        <v>23.425000000000001</v>
      </c>
      <c r="E4">
        <v>633540</v>
      </c>
      <c r="F4">
        <v>13434727</v>
      </c>
      <c r="G4" s="5">
        <f t="shared" si="0"/>
        <v>55.109789037804056</v>
      </c>
      <c r="H4" s="5">
        <f t="shared" si="1"/>
        <v>32.113061480852508</v>
      </c>
    </row>
    <row r="5" spans="1:8" x14ac:dyDescent="0.3">
      <c r="A5">
        <v>23.690799999999999</v>
      </c>
      <c r="B5" s="1" t="s">
        <v>18</v>
      </c>
      <c r="C5">
        <v>96</v>
      </c>
      <c r="D5">
        <v>23.692</v>
      </c>
      <c r="E5">
        <v>92566</v>
      </c>
      <c r="F5">
        <v>1645661</v>
      </c>
      <c r="G5" s="5">
        <f t="shared" si="0"/>
        <v>42.951161555478777</v>
      </c>
      <c r="H5" s="5">
        <f t="shared" si="1"/>
        <v>10.398755242514049</v>
      </c>
    </row>
    <row r="6" spans="1:8" x14ac:dyDescent="0.3">
      <c r="A6">
        <v>23.778500000000001</v>
      </c>
      <c r="B6" s="1" t="s">
        <v>18</v>
      </c>
      <c r="C6">
        <v>97</v>
      </c>
      <c r="D6">
        <v>23.777999999999999</v>
      </c>
      <c r="E6">
        <v>67633</v>
      </c>
      <c r="F6">
        <v>980045</v>
      </c>
      <c r="G6" s="5">
        <f t="shared" si="0"/>
        <v>42.264679946988721</v>
      </c>
      <c r="H6" s="5">
        <f t="shared" si="1"/>
        <v>9.1727556882543748</v>
      </c>
    </row>
    <row r="7" spans="1:8" x14ac:dyDescent="0.3">
      <c r="A7">
        <v>24.7087</v>
      </c>
      <c r="B7" s="1" t="s">
        <v>7</v>
      </c>
      <c r="C7">
        <v>99</v>
      </c>
      <c r="D7">
        <v>24.712</v>
      </c>
      <c r="E7">
        <v>1751283</v>
      </c>
      <c r="F7">
        <v>29634059</v>
      </c>
      <c r="G7" s="5">
        <f t="shared" si="0"/>
        <v>71.81693473115341</v>
      </c>
      <c r="H7" s="5">
        <f t="shared" si="1"/>
        <v>61.950646231376069</v>
      </c>
    </row>
    <row r="8" spans="1:8" x14ac:dyDescent="0.3">
      <c r="A8">
        <v>24.767199999999999</v>
      </c>
      <c r="B8" s="1" t="s">
        <v>19</v>
      </c>
      <c r="C8">
        <v>99</v>
      </c>
      <c r="D8">
        <v>24.765000000000001</v>
      </c>
      <c r="E8">
        <v>2063796</v>
      </c>
      <c r="F8">
        <v>37178074</v>
      </c>
      <c r="G8" s="5">
        <f t="shared" si="0"/>
        <v>79.59743813202283</v>
      </c>
      <c r="H8" s="5">
        <f t="shared" si="1"/>
        <v>75.845983824415157</v>
      </c>
    </row>
    <row r="9" spans="1:8" x14ac:dyDescent="0.3">
      <c r="A9">
        <v>24.977799999999998</v>
      </c>
      <c r="B9" s="1" t="s">
        <v>9</v>
      </c>
      <c r="C9">
        <v>99</v>
      </c>
      <c r="D9">
        <v>24.978999999999999</v>
      </c>
      <c r="E9">
        <v>436076</v>
      </c>
      <c r="F9">
        <v>6938799</v>
      </c>
      <c r="G9" s="5">
        <f t="shared" si="0"/>
        <v>48.410227876300141</v>
      </c>
      <c r="H9" s="5">
        <f t="shared" si="1"/>
        <v>20.148197606632323</v>
      </c>
    </row>
    <row r="10" spans="1:8" x14ac:dyDescent="0.3">
      <c r="A10">
        <v>25.047999999999998</v>
      </c>
      <c r="B10" s="1" t="s">
        <v>20</v>
      </c>
      <c r="C10">
        <v>99</v>
      </c>
      <c r="D10">
        <v>25.05</v>
      </c>
      <c r="E10">
        <v>229123</v>
      </c>
      <c r="F10">
        <v>4582070</v>
      </c>
      <c r="G10" s="5">
        <f t="shared" si="0"/>
        <v>45.979620567138163</v>
      </c>
      <c r="H10" s="5">
        <f t="shared" si="1"/>
        <v>15.807333349296485</v>
      </c>
    </row>
    <row r="11" spans="1:8" x14ac:dyDescent="0.3">
      <c r="A11">
        <v>25.1007</v>
      </c>
      <c r="B11" s="1" t="s">
        <v>21</v>
      </c>
      <c r="C11">
        <v>99</v>
      </c>
      <c r="D11">
        <v>25.103000000000002</v>
      </c>
      <c r="E11">
        <v>752430</v>
      </c>
      <c r="F11">
        <v>18863910</v>
      </c>
      <c r="G11" s="5">
        <f t="shared" si="0"/>
        <v>60.70916507237483</v>
      </c>
      <c r="H11" s="5">
        <f t="shared" si="1"/>
        <v>42.113085425580707</v>
      </c>
    </row>
    <row r="12" spans="1:8" x14ac:dyDescent="0.3">
      <c r="A12">
        <v>25.293700000000001</v>
      </c>
      <c r="B12" s="1" t="s">
        <v>11</v>
      </c>
      <c r="C12">
        <v>99</v>
      </c>
      <c r="D12">
        <v>25.291</v>
      </c>
      <c r="E12">
        <v>377021</v>
      </c>
      <c r="F12">
        <v>6748070</v>
      </c>
      <c r="G12" s="5">
        <f t="shared" si="0"/>
        <v>48.213519938531668</v>
      </c>
      <c r="H12" s="5">
        <f t="shared" si="1"/>
        <v>19.796893447801413</v>
      </c>
    </row>
    <row r="13" spans="1:8" x14ac:dyDescent="0.3">
      <c r="B13" s="1"/>
    </row>
    <row r="14" spans="1:8" x14ac:dyDescent="0.3">
      <c r="B14" s="1"/>
    </row>
    <row r="15" spans="1:8" x14ac:dyDescent="0.3">
      <c r="B1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A1A6-1946-4809-83D1-43C09ABB2915}">
  <dimension ref="A1:H13"/>
  <sheetViews>
    <sheetView workbookViewId="0">
      <selection activeCell="G2" sqref="G2:H13"/>
    </sheetView>
  </sheetViews>
  <sheetFormatPr defaultRowHeight="14.4" x14ac:dyDescent="0.3"/>
  <cols>
    <col min="2" max="2" width="37.88671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22.877600000000001</v>
      </c>
      <c r="B2" s="1" t="s">
        <v>4</v>
      </c>
      <c r="C2">
        <v>99</v>
      </c>
      <c r="D2">
        <v>22.875</v>
      </c>
      <c r="E2">
        <v>73374</v>
      </c>
      <c r="F2">
        <v>1360309</v>
      </c>
      <c r="G2" s="5">
        <f t="shared" ref="G2:G13" si="0">(F2-c_C14)/m_C14</f>
        <v>42.656864393232297</v>
      </c>
      <c r="H2" s="5">
        <f t="shared" ref="H2:H13" si="1">(F2-c.R_C14)/m.R_C14</f>
        <v>9.8731647747261544</v>
      </c>
    </row>
    <row r="3" spans="1:8" x14ac:dyDescent="0.3">
      <c r="A3">
        <v>23.076499999999999</v>
      </c>
      <c r="B3" s="1" t="s">
        <v>5</v>
      </c>
      <c r="C3">
        <v>99</v>
      </c>
      <c r="D3">
        <v>23.074000000000002</v>
      </c>
      <c r="E3">
        <v>1177039</v>
      </c>
      <c r="F3">
        <v>18741761</v>
      </c>
      <c r="G3" s="5">
        <f t="shared" si="0"/>
        <v>60.583186967888984</v>
      </c>
      <c r="H3" s="5">
        <f t="shared" si="1"/>
        <v>41.888098917514093</v>
      </c>
    </row>
    <row r="4" spans="1:8" x14ac:dyDescent="0.3">
      <c r="A4">
        <v>23.415800000000001</v>
      </c>
      <c r="B4" s="1" t="s">
        <v>6</v>
      </c>
      <c r="C4">
        <v>99</v>
      </c>
      <c r="D4">
        <v>23.416</v>
      </c>
      <c r="E4">
        <v>446249</v>
      </c>
      <c r="F4">
        <v>8690058</v>
      </c>
      <c r="G4" s="5">
        <f t="shared" si="0"/>
        <v>50.216385022767</v>
      </c>
      <c r="H4" s="5">
        <f t="shared" si="1"/>
        <v>23.373845357577679</v>
      </c>
    </row>
    <row r="5" spans="1:8" x14ac:dyDescent="0.3">
      <c r="A5">
        <v>23.6907</v>
      </c>
      <c r="B5" s="1" t="s">
        <v>22</v>
      </c>
      <c r="C5">
        <v>99</v>
      </c>
      <c r="D5">
        <v>23.692</v>
      </c>
      <c r="E5">
        <v>256569</v>
      </c>
      <c r="F5">
        <v>4015089</v>
      </c>
      <c r="G5" s="5">
        <f t="shared" si="0"/>
        <v>45.3948659505675</v>
      </c>
      <c r="H5" s="5">
        <f t="shared" si="1"/>
        <v>14.763009815496659</v>
      </c>
    </row>
    <row r="6" spans="1:8" x14ac:dyDescent="0.3">
      <c r="A6">
        <v>23.778500000000001</v>
      </c>
      <c r="B6" s="1" t="s">
        <v>18</v>
      </c>
      <c r="C6">
        <v>95</v>
      </c>
      <c r="D6">
        <v>23.779</v>
      </c>
      <c r="E6">
        <v>127969</v>
      </c>
      <c r="F6">
        <v>1888137</v>
      </c>
      <c r="G6" s="5">
        <f t="shared" si="0"/>
        <v>43.201238648728093</v>
      </c>
      <c r="H6" s="5">
        <f t="shared" si="1"/>
        <v>10.845372312894973</v>
      </c>
    </row>
    <row r="7" spans="1:8" x14ac:dyDescent="0.3">
      <c r="A7">
        <v>24.498000000000001</v>
      </c>
      <c r="B7" s="1" t="s">
        <v>21</v>
      </c>
      <c r="C7">
        <v>93</v>
      </c>
      <c r="D7">
        <v>24.495999999999999</v>
      </c>
      <c r="E7">
        <v>125487</v>
      </c>
      <c r="F7">
        <v>2096394</v>
      </c>
      <c r="G7" s="5">
        <f t="shared" si="0"/>
        <v>43.416024051031087</v>
      </c>
      <c r="H7" s="5">
        <f t="shared" si="1"/>
        <v>11.228961332947762</v>
      </c>
    </row>
    <row r="8" spans="1:8" x14ac:dyDescent="0.3">
      <c r="A8">
        <v>24.714500000000001</v>
      </c>
      <c r="B8" s="1" t="s">
        <v>7</v>
      </c>
      <c r="C8">
        <v>99</v>
      </c>
      <c r="D8">
        <v>24.713000000000001</v>
      </c>
      <c r="E8">
        <v>2022410</v>
      </c>
      <c r="F8">
        <v>34660237</v>
      </c>
      <c r="G8" s="5">
        <f t="shared" si="0"/>
        <v>77.000672438776618</v>
      </c>
      <c r="H8" s="5">
        <f t="shared" si="1"/>
        <v>71.208374392402519</v>
      </c>
    </row>
    <row r="9" spans="1:8" x14ac:dyDescent="0.3">
      <c r="A9">
        <v>24.767099999999999</v>
      </c>
      <c r="B9" s="1" t="s">
        <v>23</v>
      </c>
      <c r="C9">
        <v>99</v>
      </c>
      <c r="D9">
        <v>24.765999999999998</v>
      </c>
      <c r="E9">
        <v>2278548</v>
      </c>
      <c r="F9">
        <v>41392837</v>
      </c>
      <c r="G9" s="5">
        <f t="shared" si="0"/>
        <v>83.94432475080059</v>
      </c>
      <c r="H9" s="5">
        <f t="shared" si="1"/>
        <v>83.609164936813542</v>
      </c>
    </row>
    <row r="10" spans="1:8" x14ac:dyDescent="0.3">
      <c r="A10">
        <v>24.977699999999999</v>
      </c>
      <c r="B10" s="1" t="s">
        <v>9</v>
      </c>
      <c r="C10">
        <v>99</v>
      </c>
      <c r="D10">
        <v>24.98</v>
      </c>
      <c r="E10">
        <v>647259</v>
      </c>
      <c r="F10">
        <v>9939653</v>
      </c>
      <c r="G10" s="5">
        <f t="shared" si="0"/>
        <v>51.505152098019295</v>
      </c>
      <c r="H10" s="5">
        <f t="shared" si="1"/>
        <v>25.675477098709379</v>
      </c>
    </row>
    <row r="11" spans="1:8" x14ac:dyDescent="0.3">
      <c r="A11">
        <v>25.042100000000001</v>
      </c>
      <c r="B11" s="1" t="s">
        <v>20</v>
      </c>
      <c r="C11">
        <v>99</v>
      </c>
      <c r="D11">
        <v>25.044</v>
      </c>
      <c r="E11">
        <v>137730</v>
      </c>
      <c r="F11">
        <v>2640789</v>
      </c>
      <c r="G11" s="5">
        <f t="shared" si="0"/>
        <v>43.977484645809376</v>
      </c>
      <c r="H11" s="5">
        <f t="shared" si="1"/>
        <v>12.231683664353852</v>
      </c>
    </row>
    <row r="12" spans="1:8" x14ac:dyDescent="0.3">
      <c r="A12">
        <v>25.0947</v>
      </c>
      <c r="B12" s="1" t="s">
        <v>10</v>
      </c>
      <c r="C12">
        <v>99</v>
      </c>
      <c r="D12">
        <v>25.093</v>
      </c>
      <c r="E12">
        <v>460910</v>
      </c>
      <c r="F12">
        <v>12359053</v>
      </c>
      <c r="G12" s="5">
        <f t="shared" si="0"/>
        <v>54.000395006213871</v>
      </c>
      <c r="H12" s="5">
        <f t="shared" si="1"/>
        <v>30.13177520689166</v>
      </c>
    </row>
    <row r="13" spans="1:8" x14ac:dyDescent="0.3">
      <c r="A13">
        <v>25.2819</v>
      </c>
      <c r="B13" s="1" t="s">
        <v>11</v>
      </c>
      <c r="C13">
        <v>99</v>
      </c>
      <c r="D13">
        <v>25.283999999999999</v>
      </c>
      <c r="E13">
        <v>261583</v>
      </c>
      <c r="F13">
        <v>4605333</v>
      </c>
      <c r="G13" s="5">
        <f t="shared" si="0"/>
        <v>46.003612811402583</v>
      </c>
      <c r="H13" s="5">
        <f t="shared" si="1"/>
        <v>15.850181519458776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AA07A-071D-4D0C-BFD3-28EC19C44C0A}">
  <dimension ref="A1:H34"/>
  <sheetViews>
    <sheetView workbookViewId="0">
      <selection activeCell="G2" sqref="G2:H31"/>
    </sheetView>
  </sheetViews>
  <sheetFormatPr defaultRowHeight="14.4" x14ac:dyDescent="0.3"/>
  <cols>
    <col min="2" max="2" width="43.88671875" customWidth="1"/>
    <col min="3" max="3" width="5.109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18.671299999999999</v>
      </c>
      <c r="B2" s="1" t="s">
        <v>24</v>
      </c>
      <c r="C2">
        <v>97</v>
      </c>
      <c r="D2">
        <v>18.672000000000001</v>
      </c>
      <c r="E2">
        <v>329179</v>
      </c>
      <c r="F2">
        <v>5027009</v>
      </c>
      <c r="G2" s="5">
        <f t="shared" ref="G2:G31" si="0">(F2-c_C14)/m_C14</f>
        <v>46.438507433439391</v>
      </c>
      <c r="H2" s="5">
        <f t="shared" ref="H2:H31" si="1">(F2-c.R_C14)/m.R_C14</f>
        <v>16.626867458561804</v>
      </c>
    </row>
    <row r="3" spans="1:8" x14ac:dyDescent="0.3">
      <c r="A3">
        <v>20.981999999999999</v>
      </c>
      <c r="B3" s="1" t="s">
        <v>3</v>
      </c>
      <c r="C3">
        <v>99</v>
      </c>
      <c r="D3">
        <v>20.981000000000002</v>
      </c>
      <c r="E3">
        <v>603029</v>
      </c>
      <c r="F3">
        <v>9030576</v>
      </c>
      <c r="G3" s="5">
        <f t="shared" si="0"/>
        <v>50.567577518680288</v>
      </c>
      <c r="H3" s="5">
        <f t="shared" si="1"/>
        <v>24.001046200432111</v>
      </c>
    </row>
    <row r="4" spans="1:8" x14ac:dyDescent="0.3">
      <c r="A4">
        <v>21.660699999999999</v>
      </c>
      <c r="B4" s="1" t="s">
        <v>25</v>
      </c>
      <c r="C4">
        <v>99</v>
      </c>
      <c r="D4">
        <v>21.663</v>
      </c>
      <c r="E4">
        <v>109217</v>
      </c>
      <c r="F4">
        <v>1733642</v>
      </c>
      <c r="G4" s="5">
        <f t="shared" si="0"/>
        <v>43.041900567756976</v>
      </c>
      <c r="H4" s="5">
        <f t="shared" si="1"/>
        <v>10.560807637263155</v>
      </c>
    </row>
    <row r="5" spans="1:8" x14ac:dyDescent="0.3">
      <c r="A5">
        <v>21.754200000000001</v>
      </c>
      <c r="B5" s="1" t="s">
        <v>25</v>
      </c>
      <c r="C5">
        <v>91</v>
      </c>
      <c r="D5">
        <v>21.753</v>
      </c>
      <c r="E5">
        <v>51716</v>
      </c>
      <c r="F5">
        <v>1080201</v>
      </c>
      <c r="G5" s="5">
        <f t="shared" si="0"/>
        <v>42.367975618937606</v>
      </c>
      <c r="H5" s="5">
        <f t="shared" si="1"/>
        <v>9.3572332419135886</v>
      </c>
    </row>
    <row r="6" spans="1:8" x14ac:dyDescent="0.3">
      <c r="A6">
        <v>22.046700000000001</v>
      </c>
      <c r="B6" s="1" t="s">
        <v>26</v>
      </c>
      <c r="C6">
        <v>97</v>
      </c>
      <c r="D6">
        <v>22.05</v>
      </c>
      <c r="E6">
        <v>52538</v>
      </c>
      <c r="F6">
        <v>681852</v>
      </c>
      <c r="G6" s="5">
        <f t="shared" si="0"/>
        <v>41.957139247425495</v>
      </c>
      <c r="H6" s="5">
        <f t="shared" si="1"/>
        <v>8.6235133547116778</v>
      </c>
    </row>
    <row r="7" spans="1:8" x14ac:dyDescent="0.3">
      <c r="A7">
        <v>22.702000000000002</v>
      </c>
      <c r="B7" s="1" t="s">
        <v>5</v>
      </c>
      <c r="C7">
        <v>95</v>
      </c>
      <c r="D7">
        <v>22.702999999999999</v>
      </c>
      <c r="E7">
        <v>118392</v>
      </c>
      <c r="F7">
        <v>1922762</v>
      </c>
      <c r="G7" s="5">
        <f t="shared" si="0"/>
        <v>43.236949066888066</v>
      </c>
      <c r="H7" s="5">
        <f t="shared" si="1"/>
        <v>10.909148175503807</v>
      </c>
    </row>
    <row r="8" spans="1:8" x14ac:dyDescent="0.3">
      <c r="A8">
        <v>22.8306</v>
      </c>
      <c r="B8" s="1" t="s">
        <v>16</v>
      </c>
      <c r="C8">
        <v>99</v>
      </c>
      <c r="D8">
        <v>22.831</v>
      </c>
      <c r="E8">
        <v>471455</v>
      </c>
      <c r="F8">
        <v>7891073</v>
      </c>
      <c r="G8" s="5">
        <f t="shared" si="0"/>
        <v>49.392353587285541</v>
      </c>
      <c r="H8" s="5">
        <f t="shared" si="1"/>
        <v>21.902193152912876</v>
      </c>
    </row>
    <row r="9" spans="1:8" x14ac:dyDescent="0.3">
      <c r="A9">
        <v>22.877500000000001</v>
      </c>
      <c r="B9" s="1" t="s">
        <v>4</v>
      </c>
      <c r="C9">
        <v>99</v>
      </c>
      <c r="D9">
        <v>22.878</v>
      </c>
      <c r="E9">
        <v>926262</v>
      </c>
      <c r="F9">
        <v>15595696</v>
      </c>
      <c r="G9" s="5">
        <f t="shared" si="0"/>
        <v>57.338499698330764</v>
      </c>
      <c r="H9" s="5">
        <f t="shared" si="1"/>
        <v>36.093354969544144</v>
      </c>
    </row>
    <row r="10" spans="1:8" x14ac:dyDescent="0.3">
      <c r="A10">
        <v>23.123100000000001</v>
      </c>
      <c r="B10" s="1" t="s">
        <v>5</v>
      </c>
      <c r="C10">
        <v>99</v>
      </c>
      <c r="D10">
        <v>23.123999999999999</v>
      </c>
      <c r="E10">
        <v>7485631</v>
      </c>
      <c r="F10">
        <v>214919481</v>
      </c>
      <c r="G10" s="5">
        <f t="shared" si="0"/>
        <v>262.91065021323118</v>
      </c>
      <c r="H10" s="5">
        <f t="shared" si="1"/>
        <v>403.22826693582999</v>
      </c>
    </row>
    <row r="11" spans="1:8" x14ac:dyDescent="0.3">
      <c r="A11">
        <v>23.456600000000002</v>
      </c>
      <c r="B11" s="1" t="s">
        <v>6</v>
      </c>
      <c r="C11">
        <v>99</v>
      </c>
      <c r="D11">
        <v>23.454000000000001</v>
      </c>
      <c r="E11">
        <v>917898</v>
      </c>
      <c r="F11">
        <v>27598437</v>
      </c>
      <c r="G11" s="5">
        <f t="shared" si="0"/>
        <v>69.71750042543097</v>
      </c>
      <c r="H11" s="5">
        <f t="shared" si="1"/>
        <v>58.201229653888163</v>
      </c>
    </row>
    <row r="12" spans="1:8" x14ac:dyDescent="0.3">
      <c r="A12">
        <v>23.6965</v>
      </c>
      <c r="B12" s="1" t="s">
        <v>22</v>
      </c>
      <c r="C12">
        <v>99</v>
      </c>
      <c r="D12">
        <v>23.696999999999999</v>
      </c>
      <c r="E12">
        <v>877348</v>
      </c>
      <c r="F12">
        <v>13686625</v>
      </c>
      <c r="G12" s="5">
        <f t="shared" si="0"/>
        <v>55.369583490184148</v>
      </c>
      <c r="H12" s="5">
        <f t="shared" si="1"/>
        <v>32.577032953471708</v>
      </c>
    </row>
    <row r="13" spans="1:8" x14ac:dyDescent="0.3">
      <c r="A13">
        <v>23.778400000000001</v>
      </c>
      <c r="B13" s="1" t="s">
        <v>27</v>
      </c>
      <c r="C13">
        <v>94</v>
      </c>
      <c r="D13">
        <v>23.780999999999999</v>
      </c>
      <c r="E13">
        <v>434482</v>
      </c>
      <c r="F13">
        <v>6770273</v>
      </c>
      <c r="G13" s="5">
        <f t="shared" si="0"/>
        <v>48.236418954110178</v>
      </c>
      <c r="H13" s="5">
        <f t="shared" si="1"/>
        <v>19.837789201664343</v>
      </c>
    </row>
    <row r="14" spans="1:8" x14ac:dyDescent="0.3">
      <c r="A14">
        <v>23.8369</v>
      </c>
      <c r="B14" s="1" t="s">
        <v>28</v>
      </c>
      <c r="C14">
        <v>91</v>
      </c>
      <c r="D14">
        <v>23.835000000000001</v>
      </c>
      <c r="E14">
        <v>89568</v>
      </c>
      <c r="F14">
        <v>2176114</v>
      </c>
      <c r="G14" s="5">
        <f t="shared" si="0"/>
        <v>43.498243098993917</v>
      </c>
      <c r="H14" s="5">
        <f t="shared" si="1"/>
        <v>11.375797773877037</v>
      </c>
    </row>
    <row r="15" spans="1:8" x14ac:dyDescent="0.3">
      <c r="A15">
        <v>24.047499999999999</v>
      </c>
      <c r="B15" s="1" t="s">
        <v>29</v>
      </c>
      <c r="C15">
        <v>98</v>
      </c>
      <c r="D15">
        <v>24.045999999999999</v>
      </c>
      <c r="E15">
        <v>179289</v>
      </c>
      <c r="F15">
        <v>3164042</v>
      </c>
      <c r="G15" s="5">
        <f t="shared" si="0"/>
        <v>44.51714048504288</v>
      </c>
      <c r="H15" s="5">
        <f t="shared" si="1"/>
        <v>13.195464500098542</v>
      </c>
    </row>
    <row r="16" spans="1:8" x14ac:dyDescent="0.3">
      <c r="A16">
        <v>24.503799999999998</v>
      </c>
      <c r="B16" s="1" t="s">
        <v>30</v>
      </c>
      <c r="C16">
        <v>96</v>
      </c>
      <c r="D16">
        <v>24.503</v>
      </c>
      <c r="E16">
        <v>307173</v>
      </c>
      <c r="F16">
        <v>5458585</v>
      </c>
      <c r="G16" s="5">
        <f t="shared" si="0"/>
        <v>46.883612398863455</v>
      </c>
      <c r="H16" s="5">
        <f t="shared" si="1"/>
        <v>17.421788229139999</v>
      </c>
    </row>
    <row r="17" spans="1:8" x14ac:dyDescent="0.3">
      <c r="A17">
        <v>24.761199999999999</v>
      </c>
      <c r="B17" s="1" t="s">
        <v>31</v>
      </c>
      <c r="C17">
        <v>99</v>
      </c>
      <c r="D17">
        <v>24.760999999999999</v>
      </c>
      <c r="E17">
        <v>6596434</v>
      </c>
      <c r="F17">
        <v>238873121</v>
      </c>
      <c r="G17" s="5">
        <f t="shared" si="0"/>
        <v>287.61518453390812</v>
      </c>
      <c r="H17" s="5">
        <f t="shared" si="1"/>
        <v>447.34852841226189</v>
      </c>
    </row>
    <row r="18" spans="1:8" x14ac:dyDescent="0.3">
      <c r="A18">
        <v>24.837199999999999</v>
      </c>
      <c r="B18" s="1" t="s">
        <v>8</v>
      </c>
      <c r="C18">
        <v>99</v>
      </c>
      <c r="D18">
        <v>24.835999999999999</v>
      </c>
      <c r="E18">
        <v>9508925</v>
      </c>
      <c r="F18">
        <v>293460247</v>
      </c>
      <c r="G18" s="5">
        <f t="shared" si="0"/>
        <v>343.9134977645536</v>
      </c>
      <c r="H18" s="5">
        <f t="shared" si="1"/>
        <v>547.89267420250246</v>
      </c>
    </row>
    <row r="19" spans="1:8" x14ac:dyDescent="0.3">
      <c r="A19">
        <v>25.018599999999999</v>
      </c>
      <c r="B19" s="1" t="s">
        <v>9</v>
      </c>
      <c r="C19">
        <v>99</v>
      </c>
      <c r="D19">
        <v>25.015999999999998</v>
      </c>
      <c r="E19">
        <v>5076840</v>
      </c>
      <c r="F19">
        <v>105650636</v>
      </c>
      <c r="G19" s="5">
        <f t="shared" si="0"/>
        <v>150.21646546789671</v>
      </c>
      <c r="H19" s="5">
        <f t="shared" si="1"/>
        <v>201.96574430345706</v>
      </c>
    </row>
    <row r="20" spans="1:8" x14ac:dyDescent="0.3">
      <c r="A20">
        <v>25.0654</v>
      </c>
      <c r="B20" s="1" t="s">
        <v>20</v>
      </c>
      <c r="C20">
        <v>99</v>
      </c>
      <c r="D20">
        <v>25.064</v>
      </c>
      <c r="E20">
        <v>558834</v>
      </c>
      <c r="F20">
        <v>9348266</v>
      </c>
      <c r="G20" s="5">
        <f t="shared" si="0"/>
        <v>50.895226406629504</v>
      </c>
      <c r="H20" s="5">
        <f t="shared" si="1"/>
        <v>24.586200100567858</v>
      </c>
    </row>
    <row r="21" spans="1:8" x14ac:dyDescent="0.3">
      <c r="A21">
        <v>25.117999999999999</v>
      </c>
      <c r="B21" s="1" t="s">
        <v>21</v>
      </c>
      <c r="C21">
        <v>99</v>
      </c>
      <c r="D21">
        <v>25.119</v>
      </c>
      <c r="E21">
        <v>1134424</v>
      </c>
      <c r="F21">
        <v>25160163</v>
      </c>
      <c r="G21" s="5">
        <f t="shared" si="0"/>
        <v>67.202791858540337</v>
      </c>
      <c r="H21" s="5">
        <f t="shared" si="1"/>
        <v>53.710167484164245</v>
      </c>
    </row>
    <row r="22" spans="1:8" x14ac:dyDescent="0.3">
      <c r="A22">
        <v>25.1648</v>
      </c>
      <c r="B22" s="1" t="s">
        <v>32</v>
      </c>
      <c r="C22">
        <v>93</v>
      </c>
      <c r="D22">
        <v>25.164000000000001</v>
      </c>
      <c r="E22">
        <v>446757</v>
      </c>
      <c r="F22">
        <v>11052379</v>
      </c>
      <c r="G22" s="5">
        <f t="shared" si="0"/>
        <v>52.652759628921054</v>
      </c>
      <c r="H22" s="5">
        <f t="shared" si="1"/>
        <v>27.725009531843725</v>
      </c>
    </row>
    <row r="23" spans="1:8" x14ac:dyDescent="0.3">
      <c r="A23">
        <v>25.299399999999999</v>
      </c>
      <c r="B23" s="1" t="s">
        <v>11</v>
      </c>
      <c r="C23">
        <v>99</v>
      </c>
      <c r="D23">
        <v>25.300999999999998</v>
      </c>
      <c r="E23">
        <v>580526</v>
      </c>
      <c r="F23">
        <v>13145650</v>
      </c>
      <c r="G23" s="5">
        <f t="shared" si="0"/>
        <v>54.811650104939638</v>
      </c>
      <c r="H23" s="5">
        <f t="shared" si="1"/>
        <v>31.580609927484311</v>
      </c>
    </row>
    <row r="24" spans="1:8" x14ac:dyDescent="0.3">
      <c r="A24">
        <v>25.539200000000001</v>
      </c>
      <c r="B24" s="1" t="s">
        <v>7</v>
      </c>
      <c r="C24">
        <v>99</v>
      </c>
      <c r="D24">
        <v>25.538</v>
      </c>
      <c r="E24">
        <v>278123</v>
      </c>
      <c r="F24">
        <v>6279823</v>
      </c>
      <c r="G24" s="5">
        <f t="shared" si="0"/>
        <v>47.730594417314265</v>
      </c>
      <c r="H24" s="5">
        <f t="shared" si="1"/>
        <v>18.934428282776189</v>
      </c>
    </row>
    <row r="25" spans="1:8" x14ac:dyDescent="0.3">
      <c r="A25">
        <v>26.094999999999999</v>
      </c>
      <c r="B25" s="1" t="s">
        <v>33</v>
      </c>
      <c r="C25">
        <v>98</v>
      </c>
      <c r="D25">
        <v>26.091999999999999</v>
      </c>
      <c r="E25">
        <v>58225</v>
      </c>
      <c r="F25">
        <v>1601375</v>
      </c>
      <c r="G25" s="5">
        <f t="shared" si="0"/>
        <v>42.905487286059788</v>
      </c>
      <c r="H25" s="5">
        <f t="shared" si="1"/>
        <v>10.317184763048495</v>
      </c>
    </row>
    <row r="26" spans="1:8" x14ac:dyDescent="0.3">
      <c r="A26">
        <v>26.305599999999998</v>
      </c>
      <c r="B26" s="1" t="s">
        <v>34</v>
      </c>
      <c r="C26">
        <v>86</v>
      </c>
      <c r="D26">
        <v>26.303000000000001</v>
      </c>
      <c r="E26">
        <v>72716</v>
      </c>
      <c r="F26">
        <v>1377737</v>
      </c>
      <c r="G26" s="5">
        <f t="shared" si="0"/>
        <v>42.674838722985136</v>
      </c>
      <c r="H26" s="5">
        <f t="shared" si="1"/>
        <v>9.905265445731116</v>
      </c>
    </row>
    <row r="27" spans="1:8" x14ac:dyDescent="0.3">
      <c r="A27">
        <v>26.3582</v>
      </c>
      <c r="B27" s="1" t="s">
        <v>33</v>
      </c>
      <c r="C27">
        <v>93</v>
      </c>
      <c r="D27">
        <v>26.356999999999999</v>
      </c>
      <c r="E27">
        <v>86962</v>
      </c>
      <c r="F27">
        <v>1672218</v>
      </c>
      <c r="G27" s="5">
        <f t="shared" si="0"/>
        <v>42.978551059452045</v>
      </c>
      <c r="H27" s="5">
        <f t="shared" si="1"/>
        <v>10.447670638421711</v>
      </c>
    </row>
    <row r="28" spans="1:8" x14ac:dyDescent="0.3">
      <c r="A28">
        <v>26.387499999999999</v>
      </c>
      <c r="B28" s="1" t="s">
        <v>35</v>
      </c>
      <c r="C28">
        <v>49</v>
      </c>
      <c r="D28">
        <v>26.39</v>
      </c>
      <c r="E28">
        <v>73945</v>
      </c>
      <c r="F28">
        <v>1456403</v>
      </c>
      <c r="G28" s="5">
        <f t="shared" si="0"/>
        <v>42.755970730348956</v>
      </c>
      <c r="H28" s="5">
        <f t="shared" si="1"/>
        <v>10.050160521774046</v>
      </c>
    </row>
    <row r="29" spans="1:8" x14ac:dyDescent="0.3">
      <c r="A29">
        <v>26.486899999999999</v>
      </c>
      <c r="B29" s="1" t="s">
        <v>36</v>
      </c>
      <c r="C29">
        <v>86</v>
      </c>
      <c r="D29">
        <v>26.486999999999998</v>
      </c>
      <c r="E29">
        <v>58160</v>
      </c>
      <c r="F29">
        <v>1185434</v>
      </c>
      <c r="G29" s="5">
        <f t="shared" si="0"/>
        <v>42.476507443752865</v>
      </c>
      <c r="H29" s="5">
        <f t="shared" si="1"/>
        <v>9.5510621328858747</v>
      </c>
    </row>
    <row r="30" spans="1:8" x14ac:dyDescent="0.3">
      <c r="A30">
        <v>26.527899999999999</v>
      </c>
      <c r="B30" s="1" t="s">
        <v>37</v>
      </c>
      <c r="C30">
        <v>53</v>
      </c>
      <c r="D30">
        <v>26.526</v>
      </c>
      <c r="E30">
        <v>65089</v>
      </c>
      <c r="F30">
        <v>1915396</v>
      </c>
      <c r="G30" s="5">
        <f t="shared" si="0"/>
        <v>43.229352158868821</v>
      </c>
      <c r="H30" s="5">
        <f t="shared" si="1"/>
        <v>10.895580724125418</v>
      </c>
    </row>
    <row r="31" spans="1:8" x14ac:dyDescent="0.3">
      <c r="A31">
        <v>26.732600000000001</v>
      </c>
      <c r="B31" s="2" t="s">
        <v>12</v>
      </c>
      <c r="C31">
        <v>99</v>
      </c>
      <c r="D31">
        <v>26.731999999999999</v>
      </c>
      <c r="E31">
        <v>317428</v>
      </c>
      <c r="F31">
        <v>5256317</v>
      </c>
      <c r="G31" s="5">
        <f t="shared" si="0"/>
        <v>46.675003738635837</v>
      </c>
      <c r="H31" s="5">
        <f t="shared" si="1"/>
        <v>17.049230361178598</v>
      </c>
    </row>
    <row r="32" spans="1:8" x14ac:dyDescent="0.3">
      <c r="B32" s="1"/>
    </row>
    <row r="33" spans="2:2" x14ac:dyDescent="0.3">
      <c r="B33" s="1"/>
    </row>
    <row r="34" spans="2:2" x14ac:dyDescent="0.3">
      <c r="B34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858B5-A8FC-4F33-BC17-2610947339CE}">
  <dimension ref="A1:H29"/>
  <sheetViews>
    <sheetView workbookViewId="0">
      <selection activeCell="G2" sqref="G2:H29"/>
    </sheetView>
  </sheetViews>
  <sheetFormatPr defaultRowHeight="14.4" x14ac:dyDescent="0.3"/>
  <cols>
    <col min="2" max="2" width="45.21875" style="1" customWidth="1"/>
  </cols>
  <sheetData>
    <row r="1" spans="1:8" x14ac:dyDescent="0.3">
      <c r="A1" t="s">
        <v>0</v>
      </c>
      <c r="B1" s="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18.671399999999998</v>
      </c>
      <c r="B2" s="1" t="s">
        <v>24</v>
      </c>
      <c r="C2">
        <v>97</v>
      </c>
      <c r="D2">
        <v>18.672000000000001</v>
      </c>
      <c r="E2">
        <v>343423</v>
      </c>
      <c r="F2">
        <v>5128922</v>
      </c>
      <c r="G2" s="5">
        <f t="shared" ref="G2:G29" si="0">(F2-c_C14)/m_C14</f>
        <v>46.54361518350256</v>
      </c>
      <c r="H2" s="5">
        <f t="shared" ref="H2:H29" si="1">(F2-c.R_C14)/m.R_C14</f>
        <v>16.814581234332319</v>
      </c>
    </row>
    <row r="3" spans="1:8" x14ac:dyDescent="0.3">
      <c r="A3">
        <v>20.982199999999999</v>
      </c>
      <c r="B3" s="1" t="s">
        <v>3</v>
      </c>
      <c r="C3">
        <v>99</v>
      </c>
      <c r="D3">
        <v>20.981000000000002</v>
      </c>
      <c r="E3">
        <v>615103</v>
      </c>
      <c r="F3">
        <v>9620922</v>
      </c>
      <c r="G3" s="5">
        <f t="shared" si="0"/>
        <v>51.176429576992696</v>
      </c>
      <c r="H3" s="5">
        <f t="shared" si="1"/>
        <v>25.088405778415485</v>
      </c>
    </row>
    <row r="4" spans="1:8" x14ac:dyDescent="0.3">
      <c r="A4">
        <v>21.660799999999998</v>
      </c>
      <c r="B4" s="1" t="s">
        <v>25</v>
      </c>
      <c r="C4">
        <v>99</v>
      </c>
      <c r="D4">
        <v>21.663</v>
      </c>
      <c r="E4">
        <v>101829</v>
      </c>
      <c r="F4">
        <v>1561303</v>
      </c>
      <c r="G4" s="5">
        <f t="shared" si="0"/>
        <v>42.864159116341192</v>
      </c>
      <c r="H4" s="5">
        <f t="shared" si="1"/>
        <v>10.243376059323985</v>
      </c>
    </row>
    <row r="5" spans="1:8" x14ac:dyDescent="0.3">
      <c r="A5">
        <v>21.7544</v>
      </c>
      <c r="B5" s="1" t="s">
        <v>38</v>
      </c>
      <c r="C5">
        <v>90</v>
      </c>
      <c r="D5">
        <v>21.753</v>
      </c>
      <c r="E5">
        <v>50704</v>
      </c>
      <c r="F5">
        <v>1156871</v>
      </c>
      <c r="G5" s="5">
        <f t="shared" si="0"/>
        <v>42.447049056058908</v>
      </c>
      <c r="H5" s="5">
        <f t="shared" si="1"/>
        <v>9.4984518812267797</v>
      </c>
    </row>
    <row r="6" spans="1:8" x14ac:dyDescent="0.3">
      <c r="A6">
        <v>22.052700000000002</v>
      </c>
      <c r="B6" s="1" t="s">
        <v>26</v>
      </c>
      <c r="C6">
        <v>98</v>
      </c>
      <c r="D6">
        <v>22.050999999999998</v>
      </c>
      <c r="E6">
        <v>60819</v>
      </c>
      <c r="F6">
        <v>941653</v>
      </c>
      <c r="G6" s="5">
        <f t="shared" si="0"/>
        <v>42.225084441602512</v>
      </c>
      <c r="H6" s="5">
        <f t="shared" si="1"/>
        <v>9.1020413801741338</v>
      </c>
    </row>
    <row r="7" spans="1:8" x14ac:dyDescent="0.3">
      <c r="A7">
        <v>22.702100000000002</v>
      </c>
      <c r="B7" s="1" t="s">
        <v>39</v>
      </c>
      <c r="C7">
        <v>97</v>
      </c>
      <c r="D7">
        <v>22.702999999999999</v>
      </c>
      <c r="E7">
        <v>114430</v>
      </c>
      <c r="F7">
        <v>1942986</v>
      </c>
      <c r="G7" s="5">
        <f t="shared" si="0"/>
        <v>43.257807045136936</v>
      </c>
      <c r="H7" s="5">
        <f t="shared" si="1"/>
        <v>10.946398804973873</v>
      </c>
    </row>
    <row r="8" spans="1:8" x14ac:dyDescent="0.3">
      <c r="A8">
        <v>22.8308</v>
      </c>
      <c r="B8" s="1" t="s">
        <v>16</v>
      </c>
      <c r="C8">
        <v>99</v>
      </c>
      <c r="D8">
        <v>22.831</v>
      </c>
      <c r="E8">
        <v>491619</v>
      </c>
      <c r="F8">
        <v>8549239</v>
      </c>
      <c r="G8" s="5">
        <f t="shared" si="0"/>
        <v>50.071151654539733</v>
      </c>
      <c r="H8" s="5">
        <f t="shared" si="1"/>
        <v>23.11447053601195</v>
      </c>
    </row>
    <row r="9" spans="1:8" x14ac:dyDescent="0.3">
      <c r="A9">
        <v>22.877600000000001</v>
      </c>
      <c r="B9" s="1" t="s">
        <v>16</v>
      </c>
      <c r="C9">
        <v>99</v>
      </c>
      <c r="D9">
        <v>22.876999999999999</v>
      </c>
      <c r="E9">
        <v>962862</v>
      </c>
      <c r="F9">
        <v>16733514</v>
      </c>
      <c r="G9" s="5">
        <f t="shared" si="0"/>
        <v>58.511985808654039</v>
      </c>
      <c r="H9" s="5">
        <f t="shared" si="1"/>
        <v>38.189104411908268</v>
      </c>
    </row>
    <row r="10" spans="1:8" x14ac:dyDescent="0.3">
      <c r="A10">
        <v>23.1233</v>
      </c>
      <c r="B10" s="1" t="s">
        <v>5</v>
      </c>
      <c r="C10">
        <v>99</v>
      </c>
      <c r="D10">
        <v>23.126000000000001</v>
      </c>
      <c r="E10">
        <v>7333733</v>
      </c>
      <c r="F10">
        <v>225847183</v>
      </c>
      <c r="G10" s="5">
        <f t="shared" si="0"/>
        <v>274.18091181460494</v>
      </c>
      <c r="H10" s="5">
        <f t="shared" si="1"/>
        <v>423.35602495409057</v>
      </c>
    </row>
    <row r="11" spans="1:8" x14ac:dyDescent="0.3">
      <c r="A11">
        <v>23.456800000000001</v>
      </c>
      <c r="B11" s="1" t="s">
        <v>6</v>
      </c>
      <c r="C11">
        <v>99</v>
      </c>
      <c r="D11">
        <v>23.459</v>
      </c>
      <c r="E11">
        <v>1041278</v>
      </c>
      <c r="F11">
        <v>33934426</v>
      </c>
      <c r="G11" s="5">
        <f t="shared" si="0"/>
        <v>76.2521088484486</v>
      </c>
      <c r="H11" s="5">
        <f t="shared" si="1"/>
        <v>69.87150153706736</v>
      </c>
    </row>
    <row r="12" spans="1:8" x14ac:dyDescent="0.3">
      <c r="A12">
        <v>23.6966</v>
      </c>
      <c r="B12" s="1" t="s">
        <v>22</v>
      </c>
      <c r="C12">
        <v>96</v>
      </c>
      <c r="D12">
        <v>23.696999999999999</v>
      </c>
      <c r="E12">
        <v>753237</v>
      </c>
      <c r="F12">
        <v>12284654</v>
      </c>
      <c r="G12" s="5">
        <f t="shared" si="0"/>
        <v>53.923663759984734</v>
      </c>
      <c r="H12" s="5">
        <f t="shared" si="1"/>
        <v>29.994739527404743</v>
      </c>
    </row>
    <row r="13" spans="1:8" x14ac:dyDescent="0.3">
      <c r="A13">
        <v>23.778500000000001</v>
      </c>
      <c r="B13" s="1" t="s">
        <v>18</v>
      </c>
      <c r="C13">
        <v>96</v>
      </c>
      <c r="D13">
        <v>23.780999999999999</v>
      </c>
      <c r="E13">
        <v>388952</v>
      </c>
      <c r="F13">
        <v>6248539</v>
      </c>
      <c r="G13" s="5">
        <f t="shared" si="0"/>
        <v>47.698329732210539</v>
      </c>
      <c r="H13" s="5">
        <f t="shared" si="1"/>
        <v>18.87680621531468</v>
      </c>
    </row>
    <row r="14" spans="1:8" x14ac:dyDescent="0.3">
      <c r="A14">
        <v>23.837</v>
      </c>
      <c r="B14" s="1" t="s">
        <v>28</v>
      </c>
      <c r="C14">
        <v>93</v>
      </c>
      <c r="D14">
        <v>23.835000000000001</v>
      </c>
      <c r="E14">
        <v>100600</v>
      </c>
      <c r="F14">
        <v>2444983</v>
      </c>
      <c r="G14" s="5">
        <f t="shared" si="0"/>
        <v>43.77554055517453</v>
      </c>
      <c r="H14" s="5">
        <f t="shared" si="1"/>
        <v>11.871028168209873</v>
      </c>
    </row>
    <row r="15" spans="1:8" x14ac:dyDescent="0.3">
      <c r="A15">
        <v>24.047599999999999</v>
      </c>
      <c r="B15" s="1" t="s">
        <v>29</v>
      </c>
      <c r="C15">
        <v>98</v>
      </c>
      <c r="D15">
        <v>24.047000000000001</v>
      </c>
      <c r="E15">
        <v>190663</v>
      </c>
      <c r="F15">
        <v>3428665</v>
      </c>
      <c r="G15" s="5">
        <f t="shared" si="0"/>
        <v>44.790058838392952</v>
      </c>
      <c r="H15" s="5">
        <f t="shared" si="1"/>
        <v>13.682874177820919</v>
      </c>
    </row>
    <row r="16" spans="1:8" x14ac:dyDescent="0.3">
      <c r="A16">
        <v>24.503900000000002</v>
      </c>
      <c r="B16" s="1" t="s">
        <v>30</v>
      </c>
      <c r="C16">
        <v>95</v>
      </c>
      <c r="D16">
        <v>24.501999999999999</v>
      </c>
      <c r="E16">
        <v>244235</v>
      </c>
      <c r="F16">
        <v>4567982</v>
      </c>
      <c r="G16" s="5">
        <f t="shared" si="0"/>
        <v>45.965090939093756</v>
      </c>
      <c r="H16" s="5">
        <f t="shared" si="1"/>
        <v>15.78138463153668</v>
      </c>
    </row>
    <row r="17" spans="1:8" x14ac:dyDescent="0.3">
      <c r="A17">
        <v>24.761299999999999</v>
      </c>
      <c r="B17" s="1" t="s">
        <v>40</v>
      </c>
      <c r="C17">
        <v>99</v>
      </c>
      <c r="D17">
        <v>24.76</v>
      </c>
      <c r="E17">
        <v>6514299</v>
      </c>
      <c r="F17">
        <v>247295148</v>
      </c>
      <c r="G17" s="5">
        <f t="shared" si="0"/>
        <v>296.30122369418473</v>
      </c>
      <c r="H17" s="5">
        <f t="shared" si="1"/>
        <v>462.86107821269184</v>
      </c>
    </row>
    <row r="18" spans="1:8" x14ac:dyDescent="0.3">
      <c r="A18">
        <v>24.837399999999999</v>
      </c>
      <c r="B18" s="1" t="s">
        <v>23</v>
      </c>
      <c r="C18">
        <v>99</v>
      </c>
      <c r="D18">
        <v>24.838000000000001</v>
      </c>
      <c r="E18">
        <v>9531071</v>
      </c>
      <c r="F18">
        <v>303333667</v>
      </c>
      <c r="G18" s="5">
        <f t="shared" si="0"/>
        <v>354.09642792683621</v>
      </c>
      <c r="H18" s="5">
        <f t="shared" si="1"/>
        <v>566.07854791800594</v>
      </c>
    </row>
    <row r="19" spans="1:8" x14ac:dyDescent="0.3">
      <c r="A19">
        <v>25.018699999999999</v>
      </c>
      <c r="B19" s="1" t="s">
        <v>9</v>
      </c>
      <c r="C19">
        <v>99</v>
      </c>
      <c r="D19">
        <v>25.016999999999999</v>
      </c>
      <c r="E19">
        <v>5248796</v>
      </c>
      <c r="F19">
        <v>110030778</v>
      </c>
      <c r="G19" s="5">
        <f t="shared" si="0"/>
        <v>154.73391535728467</v>
      </c>
      <c r="H19" s="5">
        <f t="shared" si="1"/>
        <v>210.03353735469693</v>
      </c>
    </row>
    <row r="20" spans="1:8" x14ac:dyDescent="0.3">
      <c r="A20">
        <v>25.0655</v>
      </c>
      <c r="B20" s="1" t="s">
        <v>20</v>
      </c>
      <c r="C20">
        <v>99</v>
      </c>
      <c r="D20">
        <v>25.065000000000001</v>
      </c>
      <c r="E20">
        <v>592043</v>
      </c>
      <c r="F20">
        <v>10063799</v>
      </c>
      <c r="G20" s="5">
        <f t="shared" si="0"/>
        <v>51.63318980409548</v>
      </c>
      <c r="H20" s="5">
        <f t="shared" si="1"/>
        <v>25.904141885407899</v>
      </c>
    </row>
    <row r="21" spans="1:8" x14ac:dyDescent="0.3">
      <c r="A21">
        <v>25.123999999999999</v>
      </c>
      <c r="B21" s="1" t="s">
        <v>21</v>
      </c>
      <c r="C21">
        <v>99</v>
      </c>
      <c r="D21">
        <v>25.122</v>
      </c>
      <c r="E21">
        <v>1216770</v>
      </c>
      <c r="F21">
        <v>27976895</v>
      </c>
      <c r="G21" s="5">
        <f t="shared" si="0"/>
        <v>70.107822257517242</v>
      </c>
      <c r="H21" s="5">
        <f t="shared" si="1"/>
        <v>58.898312265042357</v>
      </c>
    </row>
    <row r="22" spans="1:8" x14ac:dyDescent="0.3">
      <c r="A22">
        <v>25.164999999999999</v>
      </c>
      <c r="B22" s="1" t="s">
        <v>7</v>
      </c>
      <c r="C22">
        <v>94</v>
      </c>
      <c r="D22">
        <v>25.164999999999999</v>
      </c>
      <c r="E22">
        <v>448937</v>
      </c>
      <c r="F22">
        <v>11012408</v>
      </c>
      <c r="G22" s="5">
        <f t="shared" si="0"/>
        <v>52.611535625331967</v>
      </c>
      <c r="H22" s="5">
        <f t="shared" si="1"/>
        <v>27.651386860238304</v>
      </c>
    </row>
    <row r="23" spans="1:8" x14ac:dyDescent="0.3">
      <c r="A23">
        <v>25.235199999999999</v>
      </c>
      <c r="B23" s="1" t="s">
        <v>41</v>
      </c>
      <c r="C23">
        <v>99</v>
      </c>
      <c r="D23">
        <v>25.234000000000002</v>
      </c>
      <c r="E23">
        <v>223633</v>
      </c>
      <c r="F23">
        <v>4551273</v>
      </c>
      <c r="G23" s="5">
        <f t="shared" si="0"/>
        <v>45.947858148421261</v>
      </c>
      <c r="H23" s="5">
        <f t="shared" si="1"/>
        <v>15.750608288191382</v>
      </c>
    </row>
    <row r="24" spans="1:8" x14ac:dyDescent="0.3">
      <c r="A24">
        <v>25.311199999999999</v>
      </c>
      <c r="B24" s="1" t="s">
        <v>11</v>
      </c>
      <c r="C24">
        <v>99</v>
      </c>
      <c r="D24">
        <v>25.309000000000001</v>
      </c>
      <c r="E24">
        <v>841861</v>
      </c>
      <c r="F24">
        <v>18846667</v>
      </c>
      <c r="G24" s="5">
        <f t="shared" si="0"/>
        <v>60.69138154196812</v>
      </c>
      <c r="H24" s="5">
        <f t="shared" si="1"/>
        <v>42.08132550647705</v>
      </c>
    </row>
    <row r="25" spans="1:8" x14ac:dyDescent="0.3">
      <c r="A25">
        <v>25.539300000000001</v>
      </c>
      <c r="B25" s="1" t="s">
        <v>7</v>
      </c>
      <c r="C25">
        <v>99</v>
      </c>
      <c r="D25">
        <v>25.538</v>
      </c>
      <c r="E25">
        <v>267368</v>
      </c>
      <c r="F25">
        <v>6259312</v>
      </c>
      <c r="G25" s="5">
        <f t="shared" si="0"/>
        <v>47.709440442241942</v>
      </c>
      <c r="H25" s="5">
        <f t="shared" si="1"/>
        <v>18.89664902738356</v>
      </c>
    </row>
    <row r="26" spans="1:8" x14ac:dyDescent="0.3">
      <c r="A26">
        <v>26.095099999999999</v>
      </c>
      <c r="B26" s="1" t="s">
        <v>33</v>
      </c>
      <c r="C26">
        <v>99</v>
      </c>
      <c r="D26">
        <v>26.093</v>
      </c>
      <c r="E26">
        <v>58927</v>
      </c>
      <c r="F26">
        <v>1804943</v>
      </c>
      <c r="G26" s="5">
        <f t="shared" si="0"/>
        <v>43.115436698449372</v>
      </c>
      <c r="H26" s="5">
        <f t="shared" si="1"/>
        <v>10.692137103829868</v>
      </c>
    </row>
    <row r="27" spans="1:8" x14ac:dyDescent="0.3">
      <c r="A27">
        <v>26.299900000000001</v>
      </c>
      <c r="B27" s="1" t="s">
        <v>34</v>
      </c>
      <c r="C27">
        <v>91</v>
      </c>
      <c r="D27">
        <v>26.302</v>
      </c>
      <c r="E27">
        <v>82804</v>
      </c>
      <c r="F27">
        <v>1491728</v>
      </c>
      <c r="G27" s="5">
        <f t="shared" si="0"/>
        <v>42.792403091980752</v>
      </c>
      <c r="H27" s="5">
        <f t="shared" si="1"/>
        <v>10.115225715901326</v>
      </c>
    </row>
    <row r="28" spans="1:8" x14ac:dyDescent="0.3">
      <c r="A28">
        <v>26.3584</v>
      </c>
      <c r="B28" s="1" t="s">
        <v>33</v>
      </c>
      <c r="C28">
        <v>90</v>
      </c>
      <c r="D28">
        <v>26.359000000000002</v>
      </c>
      <c r="E28">
        <v>76923</v>
      </c>
      <c r="F28">
        <v>1458812</v>
      </c>
      <c r="G28" s="5">
        <f t="shared" si="0"/>
        <v>42.758455247239858</v>
      </c>
      <c r="H28" s="5">
        <f t="shared" si="1"/>
        <v>10.054597664099669</v>
      </c>
    </row>
    <row r="29" spans="1:8" x14ac:dyDescent="0.3">
      <c r="A29">
        <v>26.732800000000001</v>
      </c>
      <c r="B29" s="1" t="s">
        <v>42</v>
      </c>
      <c r="C29">
        <v>99</v>
      </c>
      <c r="D29">
        <v>26.731999999999999</v>
      </c>
      <c r="E29">
        <v>374870</v>
      </c>
      <c r="F29">
        <v>5701337</v>
      </c>
      <c r="G29" s="5">
        <f t="shared" si="0"/>
        <v>47.133974144110233</v>
      </c>
      <c r="H29" s="5">
        <f t="shared" si="1"/>
        <v>17.868913664519624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1CEED-E5B4-4188-8FD2-CACA9AFE2B42}">
  <dimension ref="A1:H19"/>
  <sheetViews>
    <sheetView zoomScale="99" zoomScaleNormal="99" workbookViewId="0">
      <selection activeCell="G2" sqref="G2:H17"/>
    </sheetView>
  </sheetViews>
  <sheetFormatPr defaultRowHeight="14.4" x14ac:dyDescent="0.3"/>
  <cols>
    <col min="2" max="2" width="39" customWidth="1"/>
    <col min="3" max="3" width="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20.982099999999999</v>
      </c>
      <c r="B2" s="1" t="s">
        <v>3</v>
      </c>
      <c r="C2">
        <v>99</v>
      </c>
      <c r="D2">
        <v>20.98</v>
      </c>
      <c r="E2">
        <v>695072</v>
      </c>
      <c r="F2">
        <v>10600978</v>
      </c>
      <c r="G2" s="5">
        <f t="shared" ref="G2:G17" si="0">(F2-c_C14)/m_C14</f>
        <v>52.187208193027054</v>
      </c>
      <c r="H2" s="5">
        <f t="shared" ref="H2:H17" si="1">(F2-c.R_C14)/m.R_C14</f>
        <v>26.893573050760981</v>
      </c>
    </row>
    <row r="3" spans="1:8" x14ac:dyDescent="0.3">
      <c r="A3">
        <v>22.877500000000001</v>
      </c>
      <c r="B3" s="1" t="s">
        <v>4</v>
      </c>
      <c r="C3">
        <v>99</v>
      </c>
      <c r="D3">
        <v>22.878</v>
      </c>
      <c r="E3">
        <v>1404562</v>
      </c>
      <c r="F3">
        <v>22686373</v>
      </c>
      <c r="G3" s="5">
        <f t="shared" si="0"/>
        <v>64.651453942584865</v>
      </c>
      <c r="H3" s="5">
        <f t="shared" si="1"/>
        <v>49.153688316998732</v>
      </c>
    </row>
    <row r="4" spans="1:8" x14ac:dyDescent="0.3">
      <c r="A4">
        <v>23.140799999999999</v>
      </c>
      <c r="B4" s="1" t="s">
        <v>5</v>
      </c>
      <c r="C4">
        <v>99</v>
      </c>
      <c r="D4">
        <v>23.140999999999998</v>
      </c>
      <c r="E4">
        <v>8893439</v>
      </c>
      <c r="F4">
        <v>308803798</v>
      </c>
      <c r="G4" s="5">
        <f t="shared" si="0"/>
        <v>359.73803559181317</v>
      </c>
      <c r="H4" s="5">
        <f t="shared" si="1"/>
        <v>576.15399407275879</v>
      </c>
    </row>
    <row r="5" spans="1:8" x14ac:dyDescent="0.3">
      <c r="A5">
        <v>23.474299999999999</v>
      </c>
      <c r="B5" s="1" t="s">
        <v>6</v>
      </c>
      <c r="C5">
        <v>99</v>
      </c>
      <c r="D5">
        <v>23.472000000000001</v>
      </c>
      <c r="E5">
        <v>1227326</v>
      </c>
      <c r="F5">
        <v>39590851</v>
      </c>
      <c r="G5" s="5">
        <f t="shared" si="0"/>
        <v>82.085850423626113</v>
      </c>
      <c r="H5" s="5">
        <f t="shared" si="1"/>
        <v>80.290083014530765</v>
      </c>
    </row>
    <row r="6" spans="1:8" x14ac:dyDescent="0.3">
      <c r="A6">
        <v>24.047599999999999</v>
      </c>
      <c r="B6" s="1" t="s">
        <v>29</v>
      </c>
      <c r="C6">
        <v>98</v>
      </c>
      <c r="D6">
        <v>24.045999999999999</v>
      </c>
      <c r="E6">
        <v>106112</v>
      </c>
      <c r="F6">
        <v>1775983</v>
      </c>
      <c r="G6" s="5">
        <f t="shared" si="0"/>
        <v>43.085568865672101</v>
      </c>
      <c r="H6" s="5">
        <f t="shared" si="1"/>
        <v>10.638795617009599</v>
      </c>
    </row>
    <row r="7" spans="1:8" x14ac:dyDescent="0.3">
      <c r="A7">
        <v>24.7379</v>
      </c>
      <c r="B7" s="1" t="s">
        <v>7</v>
      </c>
      <c r="C7">
        <v>99</v>
      </c>
      <c r="D7">
        <v>24.736999999999998</v>
      </c>
      <c r="E7">
        <v>4075606</v>
      </c>
      <c r="F7">
        <v>118905305</v>
      </c>
      <c r="G7" s="5">
        <f t="shared" si="0"/>
        <v>163.88663940470605</v>
      </c>
      <c r="H7" s="5">
        <f t="shared" si="1"/>
        <v>226.37954788669356</v>
      </c>
    </row>
    <row r="8" spans="1:8" x14ac:dyDescent="0.3">
      <c r="A8">
        <v>24.831499999999998</v>
      </c>
      <c r="B8" s="1" t="s">
        <v>23</v>
      </c>
      <c r="C8">
        <v>99</v>
      </c>
      <c r="D8">
        <v>24.831</v>
      </c>
      <c r="E8">
        <v>9344947</v>
      </c>
      <c r="F8">
        <v>319251635</v>
      </c>
      <c r="G8" s="5">
        <f t="shared" si="0"/>
        <v>370.51338947303282</v>
      </c>
      <c r="H8" s="5">
        <f t="shared" si="1"/>
        <v>595.39788770659231</v>
      </c>
    </row>
    <row r="9" spans="1:8" x14ac:dyDescent="0.3">
      <c r="A9">
        <v>25.012799999999999</v>
      </c>
      <c r="B9" s="1" t="s">
        <v>9</v>
      </c>
      <c r="C9">
        <v>99</v>
      </c>
      <c r="D9">
        <v>25.015000000000001</v>
      </c>
      <c r="E9">
        <v>5197604</v>
      </c>
      <c r="F9">
        <v>112101668</v>
      </c>
      <c r="G9" s="5">
        <f t="shared" si="0"/>
        <v>156.86972323781333</v>
      </c>
      <c r="H9" s="5">
        <f t="shared" si="1"/>
        <v>213.84791413788847</v>
      </c>
    </row>
    <row r="10" spans="1:8" x14ac:dyDescent="0.3">
      <c r="A10">
        <v>25.141500000000001</v>
      </c>
      <c r="B10" s="1" t="s">
        <v>10</v>
      </c>
      <c r="C10">
        <v>99</v>
      </c>
      <c r="D10">
        <v>25.143999999999998</v>
      </c>
      <c r="E10">
        <v>1905465</v>
      </c>
      <c r="F10">
        <v>71975823</v>
      </c>
      <c r="G10" s="5">
        <f t="shared" si="0"/>
        <v>115.4860205960159</v>
      </c>
      <c r="H10" s="5">
        <f t="shared" si="1"/>
        <v>139.94003319107708</v>
      </c>
    </row>
    <row r="11" spans="1:8" x14ac:dyDescent="0.3">
      <c r="A11">
        <v>25.235099999999999</v>
      </c>
      <c r="B11" s="1" t="s">
        <v>43</v>
      </c>
      <c r="C11">
        <v>96</v>
      </c>
      <c r="D11">
        <v>25.233000000000001</v>
      </c>
      <c r="E11">
        <v>165717</v>
      </c>
      <c r="F11">
        <v>3456191</v>
      </c>
      <c r="G11" s="5">
        <f t="shared" si="0"/>
        <v>44.81844771840079</v>
      </c>
      <c r="H11" s="5">
        <f t="shared" si="1"/>
        <v>13.733574376930545</v>
      </c>
    </row>
    <row r="12" spans="1:8" x14ac:dyDescent="0.3">
      <c r="A12">
        <v>25.311199999999999</v>
      </c>
      <c r="B12" s="1" t="s">
        <v>11</v>
      </c>
      <c r="C12">
        <v>99</v>
      </c>
      <c r="D12">
        <v>25.312000000000001</v>
      </c>
      <c r="E12">
        <v>759676</v>
      </c>
      <c r="F12">
        <v>14949806</v>
      </c>
      <c r="G12" s="5">
        <f t="shared" si="0"/>
        <v>56.672362456876769</v>
      </c>
      <c r="H12" s="5">
        <f t="shared" si="1"/>
        <v>34.903688777474272</v>
      </c>
    </row>
    <row r="13" spans="1:8" x14ac:dyDescent="0.3">
      <c r="A13">
        <v>25.363800000000001</v>
      </c>
      <c r="B13" s="1" t="s">
        <v>44</v>
      </c>
      <c r="C13">
        <v>93</v>
      </c>
      <c r="D13">
        <v>25.364999999999998</v>
      </c>
      <c r="E13">
        <v>122256</v>
      </c>
      <c r="F13">
        <v>3726498</v>
      </c>
      <c r="G13" s="5">
        <f t="shared" si="0"/>
        <v>45.097228252742099</v>
      </c>
      <c r="H13" s="5">
        <f t="shared" si="1"/>
        <v>14.2314534265827</v>
      </c>
    </row>
    <row r="14" spans="1:8" x14ac:dyDescent="0.3">
      <c r="A14">
        <v>25.5335</v>
      </c>
      <c r="B14" s="1" t="s">
        <v>43</v>
      </c>
      <c r="C14">
        <v>99</v>
      </c>
      <c r="D14">
        <v>25.535</v>
      </c>
      <c r="E14">
        <v>151262</v>
      </c>
      <c r="F14">
        <v>2896195</v>
      </c>
      <c r="G14" s="5">
        <f t="shared" si="0"/>
        <v>44.240897066331137</v>
      </c>
      <c r="H14" s="5">
        <f t="shared" si="1"/>
        <v>12.702116529782637</v>
      </c>
    </row>
    <row r="15" spans="1:8" x14ac:dyDescent="0.3">
      <c r="A15">
        <v>25.872800000000002</v>
      </c>
      <c r="B15" s="1" t="s">
        <v>39</v>
      </c>
      <c r="C15">
        <v>91</v>
      </c>
      <c r="D15">
        <v>25.872</v>
      </c>
      <c r="E15">
        <v>60343</v>
      </c>
      <c r="F15">
        <v>907746</v>
      </c>
      <c r="G15" s="5">
        <f t="shared" si="0"/>
        <v>42.19011453117507</v>
      </c>
      <c r="H15" s="5">
        <f t="shared" si="1"/>
        <v>9.0395880033227911</v>
      </c>
    </row>
    <row r="16" spans="1:8" x14ac:dyDescent="0.3">
      <c r="A16">
        <v>26.522099999999998</v>
      </c>
      <c r="B16" s="1" t="s">
        <v>45</v>
      </c>
      <c r="C16">
        <v>70</v>
      </c>
      <c r="D16">
        <v>26.524000000000001</v>
      </c>
      <c r="E16">
        <v>58415</v>
      </c>
      <c r="F16">
        <v>1264912</v>
      </c>
      <c r="G16" s="5">
        <f t="shared" si="0"/>
        <v>42.558476905544012</v>
      </c>
      <c r="H16" s="5">
        <f t="shared" si="1"/>
        <v>9.6974528334902015</v>
      </c>
    </row>
    <row r="17" spans="1:8" x14ac:dyDescent="0.3">
      <c r="A17">
        <v>26.732700000000001</v>
      </c>
      <c r="B17" s="1" t="s">
        <v>12</v>
      </c>
      <c r="C17">
        <v>97</v>
      </c>
      <c r="D17">
        <v>26.73</v>
      </c>
      <c r="E17">
        <v>266451</v>
      </c>
      <c r="F17">
        <v>3981298</v>
      </c>
      <c r="G17" s="5">
        <f t="shared" si="0"/>
        <v>45.360015676486817</v>
      </c>
      <c r="H17" s="5">
        <f t="shared" si="1"/>
        <v>14.700770099296946</v>
      </c>
    </row>
    <row r="18" spans="1:8" x14ac:dyDescent="0.3">
      <c r="B18" s="1"/>
    </row>
    <row r="19" spans="1:8" x14ac:dyDescent="0.3">
      <c r="B1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58C3-21C8-4BBE-A03E-92957F9EFFD8}">
  <dimension ref="A5:H14"/>
  <sheetViews>
    <sheetView topLeftCell="A5" workbookViewId="0">
      <selection activeCell="B17" sqref="B17"/>
    </sheetView>
  </sheetViews>
  <sheetFormatPr defaultRowHeight="14.4" x14ac:dyDescent="0.3"/>
  <cols>
    <col min="2" max="2" width="34.5546875" customWidth="1"/>
    <col min="3" max="3" width="4.6640625" customWidth="1"/>
  </cols>
  <sheetData>
    <row r="5" spans="1:8" x14ac:dyDescent="0.3">
      <c r="A5" t="s">
        <v>0</v>
      </c>
      <c r="B5" t="s">
        <v>1</v>
      </c>
      <c r="C5" t="s">
        <v>2</v>
      </c>
      <c r="D5" t="s">
        <v>13</v>
      </c>
      <c r="E5" t="s">
        <v>14</v>
      </c>
      <c r="F5" t="s">
        <v>15</v>
      </c>
      <c r="G5" t="s">
        <v>77</v>
      </c>
      <c r="H5" t="s">
        <v>78</v>
      </c>
    </row>
    <row r="6" spans="1:8" x14ac:dyDescent="0.3">
      <c r="A6">
        <v>20.982199999999999</v>
      </c>
      <c r="B6" t="s">
        <v>3</v>
      </c>
      <c r="C6">
        <v>98</v>
      </c>
      <c r="D6">
        <v>20.978999999999999</v>
      </c>
      <c r="E6">
        <v>180526</v>
      </c>
      <c r="F6">
        <v>2699109</v>
      </c>
      <c r="G6" s="5">
        <f t="shared" ref="G6:G14" si="0">(F6-c_C14)/m_C14</f>
        <v>44.037632850490667</v>
      </c>
      <c r="H6" s="5">
        <f t="shared" ref="H6:H14" si="1">(F6-c.R_C14)/m.R_C14</f>
        <v>12.339103398862072</v>
      </c>
    </row>
    <row r="7" spans="1:8" x14ac:dyDescent="0.3">
      <c r="A7">
        <v>22.871700000000001</v>
      </c>
      <c r="B7" t="s">
        <v>16</v>
      </c>
      <c r="C7">
        <v>99</v>
      </c>
      <c r="D7">
        <v>22.873000000000001</v>
      </c>
      <c r="E7">
        <v>547275</v>
      </c>
      <c r="F7">
        <v>8576196</v>
      </c>
      <c r="G7" s="5">
        <f t="shared" si="0"/>
        <v>50.098953697639757</v>
      </c>
      <c r="H7" s="5">
        <f t="shared" si="1"/>
        <v>23.164122692787295</v>
      </c>
    </row>
    <row r="8" spans="1:8" x14ac:dyDescent="0.3">
      <c r="A8">
        <v>23.094000000000001</v>
      </c>
      <c r="B8" t="s">
        <v>5</v>
      </c>
      <c r="C8">
        <v>99</v>
      </c>
      <c r="D8">
        <v>23.094999999999999</v>
      </c>
      <c r="E8">
        <v>4700906</v>
      </c>
      <c r="F8">
        <v>98068907</v>
      </c>
      <c r="G8" s="5">
        <f t="shared" si="0"/>
        <v>142.39706581546093</v>
      </c>
      <c r="H8" s="5">
        <f t="shared" si="1"/>
        <v>188.00094121200846</v>
      </c>
    </row>
    <row r="9" spans="1:8" x14ac:dyDescent="0.3">
      <c r="A9">
        <v>23.398299999999999</v>
      </c>
      <c r="B9" t="s">
        <v>6</v>
      </c>
      <c r="C9">
        <v>99</v>
      </c>
      <c r="D9">
        <v>23.396000000000001</v>
      </c>
      <c r="E9">
        <v>114962</v>
      </c>
      <c r="F9">
        <v>2622019</v>
      </c>
      <c r="G9" s="5">
        <f t="shared" si="0"/>
        <v>43.958126247286266</v>
      </c>
      <c r="H9" s="5">
        <f t="shared" si="1"/>
        <v>12.197111160637814</v>
      </c>
    </row>
    <row r="10" spans="1:8" x14ac:dyDescent="0.3">
      <c r="A10">
        <v>24.714500000000001</v>
      </c>
      <c r="B10" t="s">
        <v>7</v>
      </c>
      <c r="C10">
        <v>99</v>
      </c>
      <c r="D10">
        <v>24.715</v>
      </c>
      <c r="E10">
        <v>2537608</v>
      </c>
      <c r="F10">
        <v>48132120</v>
      </c>
      <c r="G10" s="5">
        <f t="shared" si="0"/>
        <v>90.89486956028486</v>
      </c>
      <c r="H10" s="5">
        <f t="shared" si="1"/>
        <v>96.022264913421395</v>
      </c>
    </row>
    <row r="11" spans="1:8" x14ac:dyDescent="0.3">
      <c r="A11">
        <v>24.790600000000001</v>
      </c>
      <c r="B11" t="s">
        <v>46</v>
      </c>
      <c r="C11">
        <v>99</v>
      </c>
      <c r="D11">
        <v>24.79</v>
      </c>
      <c r="E11">
        <v>5532282</v>
      </c>
      <c r="F11">
        <v>132059220</v>
      </c>
      <c r="G11" s="5">
        <f t="shared" si="0"/>
        <v>177.45290092357197</v>
      </c>
      <c r="H11" s="5">
        <f t="shared" si="1"/>
        <v>250.60777245877364</v>
      </c>
    </row>
    <row r="12" spans="1:8" x14ac:dyDescent="0.3">
      <c r="A12">
        <v>24.983599999999999</v>
      </c>
      <c r="B12" t="s">
        <v>9</v>
      </c>
      <c r="C12">
        <v>99</v>
      </c>
      <c r="D12">
        <v>24.984999999999999</v>
      </c>
      <c r="E12">
        <v>1748882</v>
      </c>
      <c r="F12">
        <v>28138649</v>
      </c>
      <c r="G12" s="5">
        <f t="shared" si="0"/>
        <v>70.274646892291187</v>
      </c>
      <c r="H12" s="5">
        <f t="shared" si="1"/>
        <v>59.196247308520455</v>
      </c>
    </row>
    <row r="13" spans="1:8" x14ac:dyDescent="0.3">
      <c r="A13">
        <v>25.071400000000001</v>
      </c>
      <c r="B13" t="s">
        <v>10</v>
      </c>
      <c r="C13">
        <v>99</v>
      </c>
      <c r="D13">
        <v>25.074000000000002</v>
      </c>
      <c r="E13">
        <v>58718</v>
      </c>
      <c r="F13">
        <v>857475</v>
      </c>
      <c r="G13" s="5">
        <f t="shared" si="0"/>
        <v>42.138267645071963</v>
      </c>
      <c r="H13" s="5">
        <f t="shared" si="1"/>
        <v>8.9469937393745269</v>
      </c>
    </row>
    <row r="14" spans="1:8" x14ac:dyDescent="0.3">
      <c r="A14">
        <v>26.726900000000001</v>
      </c>
      <c r="B14" t="s">
        <v>42</v>
      </c>
      <c r="C14">
        <v>99</v>
      </c>
      <c r="D14">
        <v>26.728999999999999</v>
      </c>
      <c r="E14">
        <v>53158</v>
      </c>
      <c r="F14">
        <v>832319</v>
      </c>
      <c r="G14" s="5">
        <f t="shared" si="0"/>
        <v>42.112323059390164</v>
      </c>
      <c r="H14" s="5">
        <f t="shared" si="1"/>
        <v>8.900658848405925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C1F89-8068-4721-B664-B60A36DD9AF0}">
  <dimension ref="A1:H31"/>
  <sheetViews>
    <sheetView workbookViewId="0">
      <selection activeCell="G2" sqref="G2:H31"/>
    </sheetView>
  </sheetViews>
  <sheetFormatPr defaultRowHeight="14.4" x14ac:dyDescent="0.3"/>
  <cols>
    <col min="2" max="2" width="44.109375" style="1" customWidth="1"/>
    <col min="3" max="3" width="4.77734375" customWidth="1"/>
  </cols>
  <sheetData>
    <row r="1" spans="1:8" x14ac:dyDescent="0.3">
      <c r="A1" t="s">
        <v>0</v>
      </c>
      <c r="B1" s="1" t="s">
        <v>1</v>
      </c>
      <c r="C1" t="s">
        <v>2</v>
      </c>
      <c r="D1" t="s">
        <v>13</v>
      </c>
      <c r="E1" t="s">
        <v>14</v>
      </c>
      <c r="F1" t="s">
        <v>15</v>
      </c>
      <c r="G1" t="s">
        <v>77</v>
      </c>
      <c r="H1" t="s">
        <v>78</v>
      </c>
    </row>
    <row r="2" spans="1:8" x14ac:dyDescent="0.3">
      <c r="A2">
        <v>18.671399999999998</v>
      </c>
      <c r="B2" s="1" t="s">
        <v>24</v>
      </c>
      <c r="C2">
        <v>98</v>
      </c>
      <c r="D2">
        <v>18.669</v>
      </c>
      <c r="E2">
        <v>369074</v>
      </c>
      <c r="F2">
        <v>5543430</v>
      </c>
      <c r="G2" s="5">
        <f t="shared" ref="G2:G31" si="0">(F2-c_C14)/m_C14</f>
        <v>46.971117104387872</v>
      </c>
      <c r="H2" s="5">
        <f t="shared" ref="H2:H31" si="1">(F2-c.R_C14)/m.R_C14</f>
        <v>17.578064418686466</v>
      </c>
    </row>
    <row r="3" spans="1:8" x14ac:dyDescent="0.3">
      <c r="A3">
        <v>20.9938</v>
      </c>
      <c r="B3" s="1" t="s">
        <v>3</v>
      </c>
      <c r="C3">
        <v>99</v>
      </c>
      <c r="D3">
        <v>20.994</v>
      </c>
      <c r="E3">
        <v>3272206</v>
      </c>
      <c r="F3">
        <v>56369118</v>
      </c>
      <c r="G3" s="5">
        <f t="shared" si="0"/>
        <v>99.390079465349288</v>
      </c>
      <c r="H3" s="5">
        <f t="shared" si="1"/>
        <v>111.19400939738486</v>
      </c>
    </row>
    <row r="4" spans="1:8" x14ac:dyDescent="0.3">
      <c r="A4">
        <v>22.046800000000001</v>
      </c>
      <c r="B4" s="1" t="s">
        <v>26</v>
      </c>
      <c r="C4">
        <v>99</v>
      </c>
      <c r="D4">
        <v>22.05</v>
      </c>
      <c r="E4">
        <v>227685</v>
      </c>
      <c r="F4">
        <v>3626888</v>
      </c>
      <c r="G4" s="5">
        <f t="shared" si="0"/>
        <v>44.994495696701236</v>
      </c>
      <c r="H4" s="5">
        <f t="shared" si="1"/>
        <v>14.047981551507874</v>
      </c>
    </row>
    <row r="5" spans="1:8" x14ac:dyDescent="0.3">
      <c r="A5">
        <v>22.9068</v>
      </c>
      <c r="B5" s="1" t="s">
        <v>16</v>
      </c>
      <c r="C5">
        <v>99</v>
      </c>
      <c r="D5">
        <v>22.908999999999999</v>
      </c>
      <c r="E5">
        <v>5524958</v>
      </c>
      <c r="F5">
        <v>159154006</v>
      </c>
      <c r="G5" s="5">
        <f t="shared" si="0"/>
        <v>205.39704931389588</v>
      </c>
      <c r="H5" s="5">
        <f t="shared" si="1"/>
        <v>300.51371756640521</v>
      </c>
    </row>
    <row r="6" spans="1:8" x14ac:dyDescent="0.3">
      <c r="A6">
        <v>23.2285</v>
      </c>
      <c r="B6" s="1" t="s">
        <v>5</v>
      </c>
      <c r="C6">
        <v>99</v>
      </c>
      <c r="D6">
        <v>23.228000000000002</v>
      </c>
      <c r="E6">
        <v>15375204</v>
      </c>
      <c r="F6">
        <v>1063490258</v>
      </c>
      <c r="G6" s="5">
        <f t="shared" si="0"/>
        <v>1138.082268552658</v>
      </c>
      <c r="H6" s="5">
        <f t="shared" si="1"/>
        <v>1966.2126218188048</v>
      </c>
    </row>
    <row r="7" spans="1:8" x14ac:dyDescent="0.3">
      <c r="A7">
        <v>23.251899999999999</v>
      </c>
      <c r="B7" s="1" t="s">
        <v>38</v>
      </c>
      <c r="C7">
        <v>64</v>
      </c>
      <c r="D7">
        <v>23.253</v>
      </c>
      <c r="E7">
        <v>15563083</v>
      </c>
      <c r="F7">
        <v>242039146</v>
      </c>
      <c r="G7" s="5">
        <f t="shared" si="0"/>
        <v>290.88045750589157</v>
      </c>
      <c r="H7" s="5">
        <f t="shared" si="1"/>
        <v>453.18003672752923</v>
      </c>
    </row>
    <row r="8" spans="1:8" x14ac:dyDescent="0.3">
      <c r="A8">
        <v>23.421600000000002</v>
      </c>
      <c r="B8" s="1" t="s">
        <v>6</v>
      </c>
      <c r="C8">
        <v>94</v>
      </c>
      <c r="D8">
        <v>23.42</v>
      </c>
      <c r="E8">
        <v>250332</v>
      </c>
      <c r="F8">
        <v>4607661</v>
      </c>
      <c r="G8" s="5">
        <f t="shared" si="0"/>
        <v>46.00601378912031</v>
      </c>
      <c r="H8" s="5">
        <f t="shared" si="1"/>
        <v>15.854469467708691</v>
      </c>
    </row>
    <row r="9" spans="1:8" x14ac:dyDescent="0.3">
      <c r="A9">
        <v>23.532699999999998</v>
      </c>
      <c r="B9" s="1" t="s">
        <v>6</v>
      </c>
      <c r="C9">
        <v>99</v>
      </c>
      <c r="D9">
        <v>23.532</v>
      </c>
      <c r="E9">
        <v>833417</v>
      </c>
      <c r="F9">
        <v>33757131</v>
      </c>
      <c r="G9" s="5">
        <f t="shared" si="0"/>
        <v>76.069256037252288</v>
      </c>
      <c r="H9" s="5">
        <f t="shared" si="1"/>
        <v>69.544941491977596</v>
      </c>
    </row>
    <row r="10" spans="1:8" x14ac:dyDescent="0.3">
      <c r="A10">
        <v>23.8428</v>
      </c>
      <c r="B10" s="1" t="s">
        <v>47</v>
      </c>
      <c r="C10">
        <v>99</v>
      </c>
      <c r="D10">
        <v>23.844999999999999</v>
      </c>
      <c r="E10">
        <v>272162</v>
      </c>
      <c r="F10">
        <v>5443944</v>
      </c>
      <c r="G10" s="5">
        <f t="shared" si="0"/>
        <v>46.868512435476305</v>
      </c>
      <c r="H10" s="5">
        <f t="shared" si="1"/>
        <v>17.394820939480621</v>
      </c>
    </row>
    <row r="11" spans="1:8" x14ac:dyDescent="0.3">
      <c r="A11">
        <v>24.0534</v>
      </c>
      <c r="B11" s="1" t="s">
        <v>22</v>
      </c>
      <c r="C11">
        <v>99</v>
      </c>
      <c r="D11">
        <v>24.056000000000001</v>
      </c>
      <c r="E11">
        <v>436923</v>
      </c>
      <c r="F11">
        <v>8792672</v>
      </c>
      <c r="G11" s="5">
        <f t="shared" si="0"/>
        <v>50.322215747649814</v>
      </c>
      <c r="H11" s="5">
        <f t="shared" si="1"/>
        <v>23.562850306768805</v>
      </c>
    </row>
    <row r="12" spans="1:8" x14ac:dyDescent="0.3">
      <c r="A12">
        <v>24.925000000000001</v>
      </c>
      <c r="B12" s="1" t="s">
        <v>30</v>
      </c>
      <c r="C12">
        <v>99</v>
      </c>
      <c r="D12">
        <v>24.928000000000001</v>
      </c>
      <c r="E12">
        <v>15763865</v>
      </c>
      <c r="F12">
        <v>1403243440</v>
      </c>
      <c r="G12" s="5">
        <f t="shared" si="0"/>
        <v>1488.4859710913206</v>
      </c>
      <c r="H12" s="5">
        <f t="shared" si="1"/>
        <v>2592.0047447399879</v>
      </c>
    </row>
    <row r="13" spans="1:8" x14ac:dyDescent="0.3">
      <c r="A13">
        <v>24.971900000000002</v>
      </c>
      <c r="B13" s="1" t="s">
        <v>30</v>
      </c>
      <c r="C13">
        <v>94</v>
      </c>
      <c r="D13">
        <v>24.971</v>
      </c>
      <c r="E13">
        <v>15874048</v>
      </c>
      <c r="F13">
        <v>771198677</v>
      </c>
      <c r="G13" s="5">
        <f t="shared" si="0"/>
        <v>836.62798459166356</v>
      </c>
      <c r="H13" s="5">
        <f t="shared" si="1"/>
        <v>1427.8401247336149</v>
      </c>
    </row>
    <row r="14" spans="1:8" x14ac:dyDescent="0.3">
      <c r="A14">
        <v>25.129799999999999</v>
      </c>
      <c r="B14" s="1" t="s">
        <v>9</v>
      </c>
      <c r="C14">
        <v>99</v>
      </c>
      <c r="D14">
        <v>25.132999999999999</v>
      </c>
      <c r="E14">
        <v>11599549</v>
      </c>
      <c r="F14">
        <v>357939968</v>
      </c>
      <c r="G14" s="5">
        <f t="shared" si="0"/>
        <v>410.41451725187062</v>
      </c>
      <c r="H14" s="5">
        <f t="shared" si="1"/>
        <v>666.65801218234094</v>
      </c>
    </row>
    <row r="15" spans="1:8" x14ac:dyDescent="0.3">
      <c r="A15">
        <v>25.194199999999999</v>
      </c>
      <c r="B15" s="1" t="s">
        <v>48</v>
      </c>
      <c r="C15">
        <v>95</v>
      </c>
      <c r="D15">
        <v>25.193000000000001</v>
      </c>
      <c r="E15">
        <v>1949284</v>
      </c>
      <c r="F15">
        <v>43386720</v>
      </c>
      <c r="G15" s="5">
        <f t="shared" si="0"/>
        <v>86.00071162999366</v>
      </c>
      <c r="H15" s="5">
        <f t="shared" si="1"/>
        <v>87.281702359660869</v>
      </c>
    </row>
    <row r="16" spans="1:8" x14ac:dyDescent="0.3">
      <c r="A16">
        <v>25.229299999999999</v>
      </c>
      <c r="B16" s="1" t="s">
        <v>49</v>
      </c>
      <c r="C16">
        <v>94</v>
      </c>
      <c r="D16">
        <v>25.231000000000002</v>
      </c>
      <c r="E16">
        <v>700709</v>
      </c>
      <c r="F16">
        <v>14360472</v>
      </c>
      <c r="G16" s="5">
        <f t="shared" si="0"/>
        <v>56.064554122555059</v>
      </c>
      <c r="H16" s="5">
        <f t="shared" si="1"/>
        <v>33.818193204486136</v>
      </c>
    </row>
    <row r="17" spans="1:8" x14ac:dyDescent="0.3">
      <c r="A17">
        <v>25.287700000000001</v>
      </c>
      <c r="B17" s="1" t="s">
        <v>43</v>
      </c>
      <c r="C17">
        <v>99</v>
      </c>
      <c r="D17">
        <v>25.288</v>
      </c>
      <c r="E17">
        <v>533286</v>
      </c>
      <c r="F17">
        <v>8575341</v>
      </c>
      <c r="G17" s="5">
        <f t="shared" si="0"/>
        <v>50.098071895256318</v>
      </c>
      <c r="H17" s="5">
        <f t="shared" si="1"/>
        <v>23.162547866432622</v>
      </c>
    </row>
    <row r="18" spans="1:8" x14ac:dyDescent="0.3">
      <c r="A18">
        <v>25.328700000000001</v>
      </c>
      <c r="B18" s="1" t="s">
        <v>11</v>
      </c>
      <c r="C18">
        <v>99</v>
      </c>
      <c r="D18">
        <v>25.332000000000001</v>
      </c>
      <c r="E18">
        <v>661860</v>
      </c>
      <c r="F18">
        <v>12220940</v>
      </c>
      <c r="G18" s="5">
        <f t="shared" si="0"/>
        <v>53.857952465179117</v>
      </c>
      <c r="H18" s="5">
        <f t="shared" si="1"/>
        <v>29.877384572595812</v>
      </c>
    </row>
    <row r="19" spans="1:8" x14ac:dyDescent="0.3">
      <c r="A19">
        <v>25.5627</v>
      </c>
      <c r="B19" s="1" t="s">
        <v>43</v>
      </c>
      <c r="C19">
        <v>99</v>
      </c>
      <c r="D19">
        <v>25.565000000000001</v>
      </c>
      <c r="E19">
        <v>522353</v>
      </c>
      <c r="F19">
        <v>11256115</v>
      </c>
      <c r="G19" s="5">
        <f t="shared" si="0"/>
        <v>52.862882307743874</v>
      </c>
      <c r="H19" s="5">
        <f t="shared" si="1"/>
        <v>28.100271312189523</v>
      </c>
    </row>
    <row r="20" spans="1:8" x14ac:dyDescent="0.3">
      <c r="A20">
        <v>25.6739</v>
      </c>
      <c r="B20" s="1" t="s">
        <v>50</v>
      </c>
      <c r="C20">
        <v>99</v>
      </c>
      <c r="D20">
        <v>25.672999999999998</v>
      </c>
      <c r="E20">
        <v>161631</v>
      </c>
      <c r="F20">
        <v>5510705</v>
      </c>
      <c r="G20" s="5">
        <f t="shared" si="0"/>
        <v>46.93736624708</v>
      </c>
      <c r="H20" s="5">
        <f t="shared" si="1"/>
        <v>17.517788170199129</v>
      </c>
    </row>
    <row r="21" spans="1:8" x14ac:dyDescent="0.3">
      <c r="A21">
        <v>25.8903</v>
      </c>
      <c r="B21" s="1" t="s">
        <v>51</v>
      </c>
      <c r="C21">
        <v>98</v>
      </c>
      <c r="D21">
        <v>25.888999999999999</v>
      </c>
      <c r="E21">
        <v>267084</v>
      </c>
      <c r="F21">
        <v>4437892</v>
      </c>
      <c r="G21" s="5">
        <f t="shared" si="0"/>
        <v>45.830922901593951</v>
      </c>
      <c r="H21" s="5">
        <f t="shared" si="1"/>
        <v>15.541771578344388</v>
      </c>
    </row>
    <row r="22" spans="1:8" x14ac:dyDescent="0.3">
      <c r="A22">
        <v>25.9663</v>
      </c>
      <c r="B22" s="1" t="s">
        <v>33</v>
      </c>
      <c r="C22">
        <v>97</v>
      </c>
      <c r="D22">
        <v>25.969000000000001</v>
      </c>
      <c r="E22">
        <v>70340</v>
      </c>
      <c r="F22">
        <v>1550894</v>
      </c>
      <c r="G22" s="5">
        <f t="shared" si="0"/>
        <v>42.853423816915132</v>
      </c>
      <c r="H22" s="5">
        <f t="shared" si="1"/>
        <v>10.224203699644697</v>
      </c>
    </row>
    <row r="23" spans="1:8" x14ac:dyDescent="0.3">
      <c r="A23">
        <v>26.013200000000001</v>
      </c>
      <c r="B23" s="1" t="s">
        <v>33</v>
      </c>
      <c r="C23">
        <v>91</v>
      </c>
      <c r="D23">
        <v>26.013999999999999</v>
      </c>
      <c r="E23">
        <v>109280</v>
      </c>
      <c r="F23">
        <v>2882810</v>
      </c>
      <c r="G23" s="5">
        <f t="shared" si="0"/>
        <v>44.227092475802003</v>
      </c>
      <c r="H23" s="5">
        <f t="shared" si="1"/>
        <v>12.677462669247786</v>
      </c>
    </row>
    <row r="24" spans="1:8" x14ac:dyDescent="0.3">
      <c r="A24">
        <v>26.1068</v>
      </c>
      <c r="B24" s="1" t="s">
        <v>52</v>
      </c>
      <c r="C24">
        <v>83</v>
      </c>
      <c r="D24">
        <v>26.105</v>
      </c>
      <c r="E24">
        <v>133240</v>
      </c>
      <c r="F24">
        <v>4182874</v>
      </c>
      <c r="G24" s="5">
        <f t="shared" si="0"/>
        <v>45.567910644025147</v>
      </c>
      <c r="H24" s="5">
        <f t="shared" si="1"/>
        <v>15.072053370957255</v>
      </c>
    </row>
    <row r="25" spans="1:8" x14ac:dyDescent="0.3">
      <c r="A25">
        <v>26.364100000000001</v>
      </c>
      <c r="B25" s="1" t="s">
        <v>33</v>
      </c>
      <c r="C25">
        <v>99</v>
      </c>
      <c r="D25">
        <v>26.364000000000001</v>
      </c>
      <c r="E25">
        <v>180156</v>
      </c>
      <c r="F25">
        <v>3612627</v>
      </c>
      <c r="G25" s="5">
        <f t="shared" si="0"/>
        <v>44.9797876454845</v>
      </c>
      <c r="H25" s="5">
        <f t="shared" si="1"/>
        <v>14.021714184672796</v>
      </c>
    </row>
    <row r="26" spans="1:8" x14ac:dyDescent="0.3">
      <c r="A26">
        <v>26.3992</v>
      </c>
      <c r="B26" s="1" t="s">
        <v>33</v>
      </c>
      <c r="C26">
        <v>81</v>
      </c>
      <c r="D26">
        <v>26.398</v>
      </c>
      <c r="E26">
        <v>169252</v>
      </c>
      <c r="F26">
        <v>3053582</v>
      </c>
      <c r="G26" s="5">
        <f t="shared" si="0"/>
        <v>44.40321780518871</v>
      </c>
      <c r="H26" s="5">
        <f t="shared" si="1"/>
        <v>12.992007986487806</v>
      </c>
    </row>
    <row r="27" spans="1:8" x14ac:dyDescent="0.3">
      <c r="A27">
        <v>26.533799999999999</v>
      </c>
      <c r="B27" s="1" t="s">
        <v>53</v>
      </c>
      <c r="C27">
        <v>99</v>
      </c>
      <c r="D27">
        <v>26.535</v>
      </c>
      <c r="E27">
        <v>616053</v>
      </c>
      <c r="F27">
        <v>15879884</v>
      </c>
      <c r="G27" s="5">
        <f t="shared" si="0"/>
        <v>57.631596371718381</v>
      </c>
      <c r="H27" s="5">
        <f t="shared" si="1"/>
        <v>36.616801463207082</v>
      </c>
    </row>
    <row r="28" spans="1:8" x14ac:dyDescent="0.3">
      <c r="A28">
        <v>26.738600000000002</v>
      </c>
      <c r="B28" s="1" t="s">
        <v>42</v>
      </c>
      <c r="C28">
        <v>99</v>
      </c>
      <c r="D28">
        <v>26.741</v>
      </c>
      <c r="E28">
        <v>1405318</v>
      </c>
      <c r="F28">
        <v>23110408</v>
      </c>
      <c r="G28" s="5">
        <f t="shared" si="0"/>
        <v>65.088781514121735</v>
      </c>
      <c r="H28" s="5">
        <f t="shared" si="1"/>
        <v>49.934719303318921</v>
      </c>
    </row>
    <row r="29" spans="1:8" x14ac:dyDescent="0.3">
      <c r="A29">
        <v>28.347300000000001</v>
      </c>
      <c r="B29" s="1" t="s">
        <v>54</v>
      </c>
      <c r="C29">
        <v>99</v>
      </c>
      <c r="D29">
        <v>28.349</v>
      </c>
      <c r="E29">
        <v>246782</v>
      </c>
      <c r="F29">
        <v>4570745</v>
      </c>
      <c r="G29" s="5">
        <f t="shared" si="0"/>
        <v>45.967940553111838</v>
      </c>
      <c r="H29" s="5">
        <f t="shared" si="1"/>
        <v>15.786473807230204</v>
      </c>
    </row>
    <row r="30" spans="1:8" x14ac:dyDescent="0.3">
      <c r="A30">
        <v>29.113700000000001</v>
      </c>
      <c r="B30" s="1" t="s">
        <v>55</v>
      </c>
      <c r="C30">
        <v>97</v>
      </c>
      <c r="D30">
        <v>29.114999999999998</v>
      </c>
      <c r="E30">
        <v>58698</v>
      </c>
      <c r="F30">
        <v>1465646</v>
      </c>
      <c r="G30" s="5">
        <f t="shared" si="0"/>
        <v>42.765503478220509</v>
      </c>
      <c r="H30" s="5">
        <f t="shared" si="1"/>
        <v>10.067185223524037</v>
      </c>
    </row>
    <row r="31" spans="1:8" x14ac:dyDescent="0.3">
      <c r="A31">
        <v>29.862500000000001</v>
      </c>
      <c r="B31" s="1" t="s">
        <v>56</v>
      </c>
      <c r="C31">
        <v>89</v>
      </c>
      <c r="D31">
        <v>29.863</v>
      </c>
      <c r="E31">
        <v>82278</v>
      </c>
      <c r="F31">
        <v>2817520</v>
      </c>
      <c r="G31" s="5">
        <f t="shared" si="0"/>
        <v>44.15975577683696</v>
      </c>
      <c r="H31" s="5">
        <f t="shared" si="1"/>
        <v>12.557204876620183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18</vt:i4>
      </vt:variant>
    </vt:vector>
  </HeadingPairs>
  <TitlesOfParts>
    <vt:vector size="30" baseType="lpstr">
      <vt:lpstr>23</vt:lpstr>
      <vt:lpstr>24</vt:lpstr>
      <vt:lpstr>A33</vt:lpstr>
      <vt:lpstr>A34</vt:lpstr>
      <vt:lpstr>A35</vt:lpstr>
      <vt:lpstr>A36</vt:lpstr>
      <vt:lpstr>A38</vt:lpstr>
      <vt:lpstr>A39</vt:lpstr>
      <vt:lpstr>A40</vt:lpstr>
      <vt:lpstr>A41</vt:lpstr>
      <vt:lpstr>A42</vt:lpstr>
      <vt:lpstr>STD</vt:lpstr>
      <vt:lpstr>c.R_C14</vt:lpstr>
      <vt:lpstr>c_C14</vt:lpstr>
      <vt:lpstr>m.R_C14</vt:lpstr>
      <vt:lpstr>m_C14</vt:lpstr>
      <vt:lpstr>S_A33</vt:lpstr>
      <vt:lpstr>S_A34</vt:lpstr>
      <vt:lpstr>S_A35</vt:lpstr>
      <vt:lpstr>S_A36</vt:lpstr>
      <vt:lpstr>S_A37</vt:lpstr>
      <vt:lpstr>S_A38</vt:lpstr>
      <vt:lpstr>S_A39</vt:lpstr>
      <vt:lpstr>S_A40</vt:lpstr>
      <vt:lpstr>S_A41</vt:lpstr>
      <vt:lpstr>S_A42</vt:lpstr>
      <vt:lpstr>S23_</vt:lpstr>
      <vt:lpstr>S24_</vt:lpstr>
      <vt:lpstr>Sum.23</vt:lpstr>
      <vt:lpstr>sum.24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</cp:lastModifiedBy>
  <dcterms:created xsi:type="dcterms:W3CDTF">2019-08-31T16:28:02Z</dcterms:created>
  <dcterms:modified xsi:type="dcterms:W3CDTF">2019-11-25T18:19:40Z</dcterms:modified>
</cp:coreProperties>
</file>