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JOWE\Documents\Research data\Nutritional profiling\Fatty Acid\"/>
    </mc:Choice>
  </mc:AlternateContent>
  <xr:revisionPtr revIDLastSave="0" documentId="13_ncr:1_{34797D37-5340-4408-990E-DADE22C119DA}" xr6:coauthVersionLast="43" xr6:coauthVersionMax="43" xr10:uidLastSave="{00000000-0000-0000-0000-000000000000}"/>
  <bookViews>
    <workbookView xWindow="-108" yWindow="-108" windowWidth="23256" windowHeight="12576" xr2:uid="{3C4F7307-9035-4EC4-B33D-DF2816F6B154}"/>
  </bookViews>
  <sheets>
    <sheet name="YNK19" sheetId="1" r:id="rId1"/>
    <sheet name="YNK20" sheetId="2" r:id="rId2"/>
    <sheet name="YNK21" sheetId="3" r:id="rId3"/>
    <sheet name="YNK22" sheetId="4" r:id="rId4"/>
    <sheet name="STD" sheetId="5" r:id="rId5"/>
  </sheets>
  <externalReferences>
    <externalReference r:id="rId6"/>
  </externalReferences>
  <definedNames>
    <definedName name="c.R_C14">STD!$H$5</definedName>
    <definedName name="c_C14">STD!$H$2</definedName>
    <definedName name="m.R_C14">STD!$H$4</definedName>
    <definedName name="m_C14">STD!$H$1</definedName>
    <definedName name="YNK_19">STD!$N$1</definedName>
    <definedName name="YNK_20">STD!$N$2</definedName>
    <definedName name="YNK_21">STD!$N$3</definedName>
    <definedName name="YNK_22">STD!$N$4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2" i="4" l="1"/>
  <c r="I22" i="4"/>
  <c r="I3" i="4"/>
  <c r="J3" i="4"/>
  <c r="I4" i="4"/>
  <c r="J4" i="4"/>
  <c r="I5" i="4"/>
  <c r="J5" i="4"/>
  <c r="I6" i="4"/>
  <c r="J6" i="4"/>
  <c r="I7" i="4"/>
  <c r="J7" i="4"/>
  <c r="I8" i="4"/>
  <c r="J8" i="4"/>
  <c r="I9" i="4"/>
  <c r="J9" i="4"/>
  <c r="I10" i="4"/>
  <c r="J10" i="4"/>
  <c r="I11" i="4"/>
  <c r="J11" i="4"/>
  <c r="I12" i="4"/>
  <c r="J12" i="4"/>
  <c r="I13" i="4"/>
  <c r="J13" i="4"/>
  <c r="I14" i="4"/>
  <c r="J14" i="4"/>
  <c r="I15" i="4"/>
  <c r="J15" i="4"/>
  <c r="I16" i="4"/>
  <c r="J16" i="4"/>
  <c r="I17" i="4"/>
  <c r="J17" i="4"/>
  <c r="I18" i="4"/>
  <c r="J18" i="4"/>
  <c r="I19" i="4"/>
  <c r="J19" i="4"/>
  <c r="I20" i="4"/>
  <c r="J20" i="4"/>
  <c r="I21" i="4"/>
  <c r="J21" i="4"/>
  <c r="J2" i="4"/>
  <c r="I2" i="4"/>
  <c r="J25" i="3"/>
  <c r="I25" i="3"/>
  <c r="I3" i="3"/>
  <c r="J3" i="3"/>
  <c r="I4" i="3"/>
  <c r="J4" i="3"/>
  <c r="I5" i="3"/>
  <c r="J5" i="3"/>
  <c r="I6" i="3"/>
  <c r="J6" i="3"/>
  <c r="I7" i="3"/>
  <c r="J7" i="3"/>
  <c r="I8" i="3"/>
  <c r="J8" i="3"/>
  <c r="I9" i="3"/>
  <c r="J9" i="3"/>
  <c r="I10" i="3"/>
  <c r="J10" i="3"/>
  <c r="I11" i="3"/>
  <c r="J11" i="3"/>
  <c r="I12" i="3"/>
  <c r="J12" i="3"/>
  <c r="I13" i="3"/>
  <c r="J13" i="3"/>
  <c r="I14" i="3"/>
  <c r="J14" i="3"/>
  <c r="I15" i="3"/>
  <c r="J15" i="3"/>
  <c r="I16" i="3"/>
  <c r="J16" i="3"/>
  <c r="I17" i="3"/>
  <c r="J17" i="3"/>
  <c r="I18" i="3"/>
  <c r="J18" i="3"/>
  <c r="I19" i="3"/>
  <c r="J19" i="3"/>
  <c r="I20" i="3"/>
  <c r="J20" i="3"/>
  <c r="I21" i="3"/>
  <c r="J21" i="3"/>
  <c r="I22" i="3"/>
  <c r="J22" i="3"/>
  <c r="I23" i="3"/>
  <c r="J23" i="3"/>
  <c r="I24" i="3"/>
  <c r="J24" i="3"/>
  <c r="J2" i="3"/>
  <c r="I2" i="3"/>
  <c r="J15" i="2"/>
  <c r="I15" i="2"/>
  <c r="I3" i="1"/>
  <c r="K3" i="1" s="1"/>
  <c r="J3" i="1"/>
  <c r="I4" i="1"/>
  <c r="J4" i="1"/>
  <c r="L4" i="1" s="1"/>
  <c r="I5" i="1"/>
  <c r="J5" i="1"/>
  <c r="I6" i="1"/>
  <c r="J6" i="1"/>
  <c r="L6" i="1" s="1"/>
  <c r="I7" i="1"/>
  <c r="J7" i="1"/>
  <c r="I8" i="1"/>
  <c r="J8" i="1"/>
  <c r="L8" i="1" s="1"/>
  <c r="I9" i="1"/>
  <c r="J9" i="1"/>
  <c r="I10" i="1"/>
  <c r="J10" i="1"/>
  <c r="L10" i="1" s="1"/>
  <c r="I11" i="1"/>
  <c r="J11" i="1"/>
  <c r="I12" i="1"/>
  <c r="J12" i="1"/>
  <c r="L12" i="1" s="1"/>
  <c r="I13" i="1"/>
  <c r="J13" i="1"/>
  <c r="J2" i="1"/>
  <c r="I2" i="1"/>
  <c r="I3" i="2"/>
  <c r="J3" i="2"/>
  <c r="I4" i="2"/>
  <c r="J4" i="2"/>
  <c r="I5" i="2"/>
  <c r="J5" i="2"/>
  <c r="I6" i="2"/>
  <c r="J6" i="2"/>
  <c r="I7" i="2"/>
  <c r="J7" i="2"/>
  <c r="I8" i="2"/>
  <c r="J8" i="2"/>
  <c r="I9" i="2"/>
  <c r="J9" i="2"/>
  <c r="I10" i="2"/>
  <c r="J10" i="2"/>
  <c r="I11" i="2"/>
  <c r="J11" i="2"/>
  <c r="I12" i="2"/>
  <c r="J12" i="2"/>
  <c r="I13" i="2"/>
  <c r="J13" i="2"/>
  <c r="I14" i="2"/>
  <c r="J14" i="2"/>
  <c r="J2" i="2"/>
  <c r="I2" i="2"/>
  <c r="L3" i="1"/>
  <c r="K4" i="1"/>
  <c r="K5" i="1"/>
  <c r="L5" i="1"/>
  <c r="K6" i="1"/>
  <c r="K7" i="1"/>
  <c r="L7" i="1"/>
  <c r="K8" i="1"/>
  <c r="K9" i="1"/>
  <c r="L9" i="1"/>
  <c r="K10" i="1"/>
  <c r="K11" i="1"/>
  <c r="L11" i="1"/>
  <c r="K12" i="1"/>
  <c r="K13" i="1"/>
  <c r="L13" i="1"/>
  <c r="L2" i="1"/>
  <c r="K2" i="1"/>
  <c r="G3" i="4"/>
  <c r="H3" i="4"/>
  <c r="G4" i="4"/>
  <c r="H4" i="4"/>
  <c r="G5" i="4"/>
  <c r="H5" i="4"/>
  <c r="G6" i="4"/>
  <c r="H6" i="4"/>
  <c r="G7" i="4"/>
  <c r="H7" i="4"/>
  <c r="G8" i="4"/>
  <c r="H8" i="4"/>
  <c r="G9" i="4"/>
  <c r="H9" i="4"/>
  <c r="G10" i="4"/>
  <c r="H10" i="4"/>
  <c r="G11" i="4"/>
  <c r="H11" i="4"/>
  <c r="G12" i="4"/>
  <c r="H12" i="4"/>
  <c r="G13" i="4"/>
  <c r="H13" i="4"/>
  <c r="G14" i="4"/>
  <c r="H14" i="4"/>
  <c r="G15" i="4"/>
  <c r="H15" i="4"/>
  <c r="G16" i="4"/>
  <c r="H16" i="4"/>
  <c r="G17" i="4"/>
  <c r="H17" i="4"/>
  <c r="G18" i="4"/>
  <c r="H18" i="4"/>
  <c r="G19" i="4"/>
  <c r="H19" i="4"/>
  <c r="G20" i="4"/>
  <c r="H20" i="4"/>
  <c r="G21" i="4"/>
  <c r="H21" i="4"/>
  <c r="H2" i="4"/>
  <c r="G2" i="4"/>
  <c r="G3" i="3"/>
  <c r="H3" i="3"/>
  <c r="G4" i="3"/>
  <c r="H4" i="3"/>
  <c r="G5" i="3"/>
  <c r="H5" i="3"/>
  <c r="G6" i="3"/>
  <c r="H6" i="3"/>
  <c r="G7" i="3"/>
  <c r="H7" i="3"/>
  <c r="G8" i="3"/>
  <c r="H8" i="3"/>
  <c r="G9" i="3"/>
  <c r="H9" i="3"/>
  <c r="G10" i="3"/>
  <c r="H10" i="3"/>
  <c r="G11" i="3"/>
  <c r="H11" i="3"/>
  <c r="G12" i="3"/>
  <c r="H12" i="3"/>
  <c r="G13" i="3"/>
  <c r="H13" i="3"/>
  <c r="G14" i="3"/>
  <c r="H14" i="3"/>
  <c r="G15" i="3"/>
  <c r="H15" i="3"/>
  <c r="G16" i="3"/>
  <c r="H16" i="3"/>
  <c r="G17" i="3"/>
  <c r="H17" i="3"/>
  <c r="G18" i="3"/>
  <c r="H18" i="3"/>
  <c r="G19" i="3"/>
  <c r="H19" i="3"/>
  <c r="G20" i="3"/>
  <c r="H20" i="3"/>
  <c r="G21" i="3"/>
  <c r="H21" i="3"/>
  <c r="G22" i="3"/>
  <c r="H22" i="3"/>
  <c r="G23" i="3"/>
  <c r="H23" i="3"/>
  <c r="G24" i="3"/>
  <c r="H24" i="3"/>
  <c r="H2" i="3"/>
  <c r="G2" i="3"/>
  <c r="G3" i="2"/>
  <c r="H3" i="2"/>
  <c r="G4" i="2"/>
  <c r="H4" i="2"/>
  <c r="G5" i="2"/>
  <c r="H5" i="2"/>
  <c r="G6" i="2"/>
  <c r="H6" i="2"/>
  <c r="G7" i="2"/>
  <c r="H7" i="2"/>
  <c r="G8" i="2"/>
  <c r="H8" i="2"/>
  <c r="G9" i="2"/>
  <c r="H9" i="2"/>
  <c r="G10" i="2"/>
  <c r="H10" i="2"/>
  <c r="G11" i="2"/>
  <c r="H11" i="2"/>
  <c r="G12" i="2"/>
  <c r="H12" i="2"/>
  <c r="G13" i="2"/>
  <c r="H13" i="2"/>
  <c r="G14" i="2"/>
  <c r="H14" i="2"/>
  <c r="H2" i="2"/>
  <c r="G2" i="2"/>
  <c r="G3" i="1"/>
  <c r="H3" i="1"/>
  <c r="G4" i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H2" i="1"/>
  <c r="G2" i="1"/>
  <c r="K14" i="1" l="1"/>
  <c r="L14" i="1"/>
</calcChain>
</file>

<file path=xl/sharedStrings.xml><?xml version="1.0" encoding="utf-8"?>
<sst xmlns="http://schemas.openxmlformats.org/spreadsheetml/2006/main" count="133" uniqueCount="69">
  <si>
    <t>RT</t>
  </si>
  <si>
    <t>Library/ID</t>
  </si>
  <si>
    <t>Qual</t>
  </si>
  <si>
    <t>Methyl tetradecanoate</t>
  </si>
  <si>
    <t>Methyl hexadec-9-enoate</t>
  </si>
  <si>
    <t>Hexadecanoic acid, methyl ester</t>
  </si>
  <si>
    <t>n-Hexadecanoic acid</t>
  </si>
  <si>
    <t>9,12-Octadecadienoic acid (Z,Z)-, methyl ester</t>
  </si>
  <si>
    <t>9-Octadecenoic acid (Z)-, methyl ester</t>
  </si>
  <si>
    <t>Methyl stearate</t>
  </si>
  <si>
    <t>6-Octadecenoic acid</t>
  </si>
  <si>
    <t>Methyl 10-trans,12-cis-octadecadienoate</t>
  </si>
  <si>
    <t>Octadecanoic acid</t>
  </si>
  <si>
    <t>Methyl 9-cis,11-trans-octadecadienoate</t>
  </si>
  <si>
    <t>Eicosanoic acid, methyl ester</t>
  </si>
  <si>
    <t>R.T.</t>
  </si>
  <si>
    <t>Height</t>
  </si>
  <si>
    <t>Area</t>
  </si>
  <si>
    <t>Heptadecanoic acid, methyl ester</t>
  </si>
  <si>
    <t>9-Octadecenoic acid, methyl ester, (E)-</t>
  </si>
  <si>
    <t>9,12-Octadecadienoic acid, methyl ester, (E,E)-</t>
  </si>
  <si>
    <t>Methyl 18-methylnonadecanoate</t>
  </si>
  <si>
    <t>Dodecanoic acid, methyl ester</t>
  </si>
  <si>
    <t>Pentadecanoic acid, methyl ester</t>
  </si>
  <si>
    <t>9-Hexadecenoic acid, methyl ester, (Z)-</t>
  </si>
  <si>
    <t>Hexadecenoic acid, Z-11-</t>
  </si>
  <si>
    <t>cis-10-Heptadecenoic acid, methyl ester</t>
  </si>
  <si>
    <t>trans-13-Octadecenoic acid, methyl ester</t>
  </si>
  <si>
    <t>9,12-Octadecadienoic acid (Z,Z)-</t>
  </si>
  <si>
    <t>cis-13-Octadecenoic acid</t>
  </si>
  <si>
    <t>Nonadecanoic acid, methyl ester</t>
  </si>
  <si>
    <t>Methyl 9.cis.,11.trans.t,13.trans.-octadecatrienoate</t>
  </si>
  <si>
    <t>6,9,12-Octadecatrienoic acid, methyl ester</t>
  </si>
  <si>
    <t>11-Eicosenoic acid, methyl ester</t>
  </si>
  <si>
    <t>Docosanoic acid, methyl ester</t>
  </si>
  <si>
    <t>Undecanoic acid, 10-methyl-, methyl ester</t>
  </si>
  <si>
    <t>Methyl 13-methyltetradecanoate</t>
  </si>
  <si>
    <t>Z-7-Hexadecenoic acid</t>
  </si>
  <si>
    <t>Methyl 9-heptadecenoate or 9-17:1</t>
  </si>
  <si>
    <t>cis-13-Octadecenoic acid, methyl ester</t>
  </si>
  <si>
    <t>trans-13-Octadecenoic acid</t>
  </si>
  <si>
    <t>cis-13-Eicosenoic acid, methyl ester</t>
  </si>
  <si>
    <t>STD</t>
  </si>
  <si>
    <r>
      <t>Conc.(ng/</t>
    </r>
    <r>
      <rPr>
        <u/>
        <sz val="11"/>
        <color theme="1"/>
        <rFont val="Calibri"/>
        <family val="2"/>
      </rPr>
      <t>µL)</t>
    </r>
  </si>
  <si>
    <t>Peak</t>
  </si>
  <si>
    <t>m_C14</t>
  </si>
  <si>
    <t>STD6</t>
  </si>
  <si>
    <t>c_C14</t>
  </si>
  <si>
    <t>STD7</t>
  </si>
  <si>
    <t>STD8</t>
  </si>
  <si>
    <t>m.R_C14</t>
  </si>
  <si>
    <t>STD9</t>
  </si>
  <si>
    <t>c.R_C14</t>
  </si>
  <si>
    <t>STD10</t>
  </si>
  <si>
    <t>STD11</t>
  </si>
  <si>
    <t>STD12</t>
  </si>
  <si>
    <t>STD13</t>
  </si>
  <si>
    <r>
      <t>ng/</t>
    </r>
    <r>
      <rPr>
        <sz val="11"/>
        <color theme="1"/>
        <rFont val="Calibri"/>
        <family val="2"/>
      </rPr>
      <t>µl</t>
    </r>
  </si>
  <si>
    <r>
      <t>ng_R/</t>
    </r>
    <r>
      <rPr>
        <sz val="11"/>
        <color theme="1"/>
        <rFont val="Calibri"/>
        <family val="2"/>
      </rPr>
      <t>µl</t>
    </r>
  </si>
  <si>
    <t>YNK-19</t>
  </si>
  <si>
    <t>YNK-20</t>
  </si>
  <si>
    <t>YNK-21</t>
  </si>
  <si>
    <t>YNK-22</t>
  </si>
  <si>
    <t>Rd-OD.1</t>
  </si>
  <si>
    <t>Rd-OD.2</t>
  </si>
  <si>
    <t>Rd-SD1</t>
  </si>
  <si>
    <t>Rd-SD2</t>
  </si>
  <si>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g</t>
    </r>
  </si>
  <si>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g/mg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</si>
</sst>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</font>
    <font>
      <sz val="11"/>
      <color theme="1"/>
      <name val="Calibri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/>
    <xf numFmtId="1" fontId="0" fillId="0" borderId="0" xfId="0" applyNumberFormat="1"/>
    <xf numFmtId="1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C14-2019March</a:t>
            </a:r>
          </a:p>
        </c:rich>
      </c:tx>
      <c:layout>
        <c:manualLayout>
          <c:xMode val="edge"/>
          <c:yMode val="edge"/>
          <c:x val="0.44313188976377954"/>
          <c:y val="9.25925925925925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[1]Sheet1!$X$1</c:f>
              <c:strCache>
                <c:ptCount val="1"/>
                <c:pt idx="0">
                  <c:v>Peak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866644794400699"/>
                  <c:y val="-0.1531944444444444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[1]Sheet1!$W$2:$W$6</c:f>
              <c:numCache>
                <c:formatCode>0</c:formatCode>
                <c:ptCount val="5"/>
                <c:pt idx="0">
                  <c:v>50.112499999999997</c:v>
                </c:pt>
                <c:pt idx="1">
                  <c:v>100.22499999999999</c:v>
                </c:pt>
                <c:pt idx="2">
                  <c:v>125.28125</c:v>
                </c:pt>
                <c:pt idx="3">
                  <c:v>250.5625</c:v>
                </c:pt>
                <c:pt idx="4">
                  <c:v>501.125</c:v>
                </c:pt>
              </c:numCache>
            </c:numRef>
          </c:xVal>
          <c:yVal>
            <c:numRef>
              <c:f>[1]Sheet1!$X$2:$X$6</c:f>
              <c:numCache>
                <c:formatCode>General</c:formatCode>
                <c:ptCount val="5"/>
                <c:pt idx="0">
                  <c:v>17537048</c:v>
                </c:pt>
                <c:pt idx="1">
                  <c:v>52828445</c:v>
                </c:pt>
                <c:pt idx="2">
                  <c:v>77905127</c:v>
                </c:pt>
                <c:pt idx="3">
                  <c:v>208735523</c:v>
                </c:pt>
                <c:pt idx="4">
                  <c:v>447195427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716-4EA1-9C9A-EF42D5BB4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538976"/>
        <c:axId val="489699344"/>
      </c:scatterChart>
      <c:valAx>
        <c:axId val="592538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699344"/>
        <c:crosses val="autoZero"/>
        <c:crossBetween val="midCat"/>
      </c:valAx>
      <c:valAx>
        <c:axId val="489699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38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C14-2019March.Repeat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777537182852144"/>
                  <c:y val="-2.424176144648585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[1]Sheet1!$W$7:$W$9</c:f>
              <c:numCache>
                <c:formatCode>0</c:formatCode>
                <c:ptCount val="3"/>
                <c:pt idx="0">
                  <c:v>20</c:v>
                </c:pt>
                <c:pt idx="1">
                  <c:v>200</c:v>
                </c:pt>
                <c:pt idx="2">
                  <c:v>300</c:v>
                </c:pt>
              </c:numCache>
            </c:numRef>
          </c:xVal>
          <c:yVal>
            <c:numRef>
              <c:f>[1]Sheet1!$X$7:$X$9</c:f>
              <c:numCache>
                <c:formatCode>General</c:formatCode>
                <c:ptCount val="3"/>
                <c:pt idx="0">
                  <c:v>7442784</c:v>
                </c:pt>
                <c:pt idx="1">
                  <c:v>101379656</c:v>
                </c:pt>
                <c:pt idx="2">
                  <c:v>160257112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EA1-4444-B53F-DF030A350C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526512"/>
        <c:axId val="592526840"/>
      </c:scatterChart>
      <c:valAx>
        <c:axId val="592526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26840"/>
        <c:crosses val="autoZero"/>
        <c:crossBetween val="midCat"/>
      </c:valAx>
      <c:valAx>
        <c:axId val="592526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26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11</xdr:row>
      <xdr:rowOff>0</xdr:rowOff>
    </xdr:from>
    <xdr:to>
      <xdr:col>7</xdr:col>
      <xdr:colOff>335280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71E065-D027-4B35-81CD-FFF45C9904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16</xdr:row>
      <xdr:rowOff>167640</xdr:rowOff>
    </xdr:from>
    <xdr:to>
      <xdr:col>7</xdr:col>
      <xdr:colOff>304800</xdr:colOff>
      <xdr:row>31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05A1D9C-3F6E-4285-AEB8-C8180BA7D1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JOWE/Dropbox/FAA_data/C14_FA.ST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ibration curve FA STD. C14"/>
      <sheetName val="Sheet1"/>
    </sheetNames>
    <sheetDataSet>
      <sheetData sheetId="0"/>
      <sheetData sheetId="1">
        <row r="1">
          <cell r="X1" t="str">
            <v>Peak</v>
          </cell>
        </row>
        <row r="2">
          <cell r="W2">
            <v>50.112499999999997</v>
          </cell>
          <cell r="X2">
            <v>17537048</v>
          </cell>
        </row>
        <row r="3">
          <cell r="W3">
            <v>100.22499999999999</v>
          </cell>
          <cell r="X3">
            <v>52828445</v>
          </cell>
        </row>
        <row r="4">
          <cell r="W4">
            <v>125.28125</v>
          </cell>
          <cell r="X4">
            <v>77905127</v>
          </cell>
        </row>
        <row r="5">
          <cell r="W5">
            <v>250.5625</v>
          </cell>
          <cell r="X5">
            <v>208735523</v>
          </cell>
        </row>
        <row r="6">
          <cell r="W6">
            <v>501.125</v>
          </cell>
          <cell r="X6">
            <v>447195427</v>
          </cell>
        </row>
        <row r="7">
          <cell r="W7">
            <v>20</v>
          </cell>
          <cell r="X7">
            <v>7442784</v>
          </cell>
        </row>
        <row r="8">
          <cell r="W8">
            <v>200</v>
          </cell>
          <cell r="X8">
            <v>101379656</v>
          </cell>
        </row>
        <row r="9">
          <cell r="W9">
            <v>300</v>
          </cell>
          <cell r="X9">
            <v>160257112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04D71-1A97-4307-BD5A-35DAA883F82B}">
  <dimension ref="A1:L14"/>
  <sheetViews>
    <sheetView tabSelected="1" workbookViewId="0">
      <selection activeCell="I2" sqref="I2:J13"/>
    </sheetView>
  </sheetViews>
  <sheetFormatPr defaultRowHeight="14.4" x14ac:dyDescent="0.3"/>
  <cols>
    <col min="2" max="2" width="40.109375" customWidth="1"/>
    <col min="3" max="3" width="5" customWidth="1"/>
  </cols>
  <sheetData>
    <row r="1" spans="1:12" x14ac:dyDescent="0.3">
      <c r="A1" t="s">
        <v>0</v>
      </c>
      <c r="B1" t="s">
        <v>1</v>
      </c>
      <c r="C1" t="s">
        <v>2</v>
      </c>
      <c r="D1" t="s">
        <v>15</v>
      </c>
      <c r="E1" t="s">
        <v>16</v>
      </c>
      <c r="F1" t="s">
        <v>17</v>
      </c>
      <c r="G1" t="s">
        <v>57</v>
      </c>
      <c r="H1" t="s">
        <v>58</v>
      </c>
      <c r="I1" t="s">
        <v>67</v>
      </c>
      <c r="J1" t="s">
        <v>67</v>
      </c>
      <c r="K1" t="s">
        <v>68</v>
      </c>
      <c r="L1" t="s">
        <v>68</v>
      </c>
    </row>
    <row r="2" spans="1:12" x14ac:dyDescent="0.3">
      <c r="A2">
        <v>20.982199999999999</v>
      </c>
      <c r="B2" s="1" t="s">
        <v>3</v>
      </c>
      <c r="C2">
        <v>99</v>
      </c>
      <c r="D2">
        <v>20.983000000000001</v>
      </c>
      <c r="E2">
        <v>385632</v>
      </c>
      <c r="F2">
        <v>5599175</v>
      </c>
      <c r="G2" s="4">
        <f>(F2-c_C14)/m_C14</f>
        <v>47.028609588440652</v>
      </c>
      <c r="H2" s="4">
        <f>(F2-c.R_C14)/m.R_C14</f>
        <v>17.680741255108977</v>
      </c>
      <c r="I2" s="4">
        <f>G2*1000/1000</f>
        <v>47.028609588440652</v>
      </c>
      <c r="J2" s="4">
        <f>H2*1000/1000</f>
        <v>17.680741255108977</v>
      </c>
      <c r="K2" s="4">
        <f>I2/YNK_19</f>
        <v>2.8851907722969723</v>
      </c>
      <c r="L2" s="4">
        <f>J2/YNK_19</f>
        <v>1.0847080524606734</v>
      </c>
    </row>
    <row r="3" spans="1:12" x14ac:dyDescent="0.3">
      <c r="A3">
        <v>22.877600000000001</v>
      </c>
      <c r="B3" s="1" t="s">
        <v>4</v>
      </c>
      <c r="C3">
        <v>99</v>
      </c>
      <c r="D3">
        <v>22.876999999999999</v>
      </c>
      <c r="E3">
        <v>746144</v>
      </c>
      <c r="F3">
        <v>11550386</v>
      </c>
      <c r="G3" s="4">
        <f>(F3-c_C14)/m_C14</f>
        <v>53.16637806116924</v>
      </c>
      <c r="H3" s="4">
        <f>(F3-c.R_C14)/m.R_C14</f>
        <v>28.642289705424584</v>
      </c>
      <c r="I3" s="4">
        <f t="shared" ref="I3:I13" si="0">G3*1000/1000</f>
        <v>53.16637806116924</v>
      </c>
      <c r="J3" s="4">
        <f t="shared" ref="J3:J13" si="1">H3*1000/1000</f>
        <v>28.642289705424584</v>
      </c>
      <c r="K3" s="4">
        <f>I3/YNK_19</f>
        <v>3.2617409853478061</v>
      </c>
      <c r="L3" s="4">
        <f>J3/YNK_19</f>
        <v>1.7571956874493608</v>
      </c>
    </row>
    <row r="4" spans="1:12" x14ac:dyDescent="0.3">
      <c r="A4">
        <v>23.1174</v>
      </c>
      <c r="B4" s="1" t="s">
        <v>5</v>
      </c>
      <c r="C4">
        <v>99</v>
      </c>
      <c r="D4">
        <v>23.117999999999999</v>
      </c>
      <c r="E4">
        <v>6789490</v>
      </c>
      <c r="F4">
        <v>185633932</v>
      </c>
      <c r="G4" s="4">
        <f>(F4-c_C14)/m_C14</f>
        <v>232.70706318552399</v>
      </c>
      <c r="H4" s="4">
        <f>(F4-c.R_C14)/m.R_C14</f>
        <v>349.28715070627737</v>
      </c>
      <c r="I4" s="4">
        <f t="shared" si="0"/>
        <v>232.70706318552399</v>
      </c>
      <c r="J4" s="4">
        <f t="shared" si="1"/>
        <v>349.28715070627737</v>
      </c>
      <c r="K4" s="4">
        <f>I4/YNK_19</f>
        <v>14.276506943897177</v>
      </c>
      <c r="L4" s="4">
        <f>J4/YNK_19</f>
        <v>21.428659552532352</v>
      </c>
    </row>
    <row r="5" spans="1:12" x14ac:dyDescent="0.3">
      <c r="A5">
        <v>23.468399999999999</v>
      </c>
      <c r="B5" s="1" t="s">
        <v>6</v>
      </c>
      <c r="C5">
        <v>99</v>
      </c>
      <c r="D5">
        <v>23.466000000000001</v>
      </c>
      <c r="E5">
        <v>1367326</v>
      </c>
      <c r="F5">
        <v>44649938</v>
      </c>
      <c r="G5" s="4">
        <f>(F5-c_C14)/m_C14</f>
        <v>87.303528756555508</v>
      </c>
      <c r="H5" s="4">
        <f>(F5-c.R_C14)/m.R_C14</f>
        <v>89.608426334043699</v>
      </c>
      <c r="I5" s="4">
        <f t="shared" si="0"/>
        <v>87.303528756555508</v>
      </c>
      <c r="J5" s="4">
        <f t="shared" si="1"/>
        <v>89.608426334043699</v>
      </c>
      <c r="K5" s="4">
        <f>I5/YNK_19</f>
        <v>5.3560447089911349</v>
      </c>
      <c r="L5" s="4">
        <f>J5/YNK_19</f>
        <v>5.4974494683462387</v>
      </c>
    </row>
    <row r="6" spans="1:12" x14ac:dyDescent="0.3">
      <c r="A6">
        <v>24.726199999999999</v>
      </c>
      <c r="B6" s="1" t="s">
        <v>7</v>
      </c>
      <c r="C6">
        <v>99</v>
      </c>
      <c r="D6">
        <v>24.724</v>
      </c>
      <c r="E6">
        <v>3057661</v>
      </c>
      <c r="F6">
        <v>61072644</v>
      </c>
      <c r="G6" s="4">
        <f>(F6-c_C14)/m_C14</f>
        <v>104.24105073715585</v>
      </c>
      <c r="H6" s="4">
        <f>(F6-c.R_C14)/m.R_C14</f>
        <v>119.85744413971196</v>
      </c>
      <c r="I6" s="4">
        <f t="shared" si="0"/>
        <v>104.24105073715585</v>
      </c>
      <c r="J6" s="4">
        <f t="shared" si="1"/>
        <v>119.85744413971196</v>
      </c>
      <c r="K6" s="4">
        <f>I6/YNK_19</f>
        <v>6.3951564869420761</v>
      </c>
      <c r="L6" s="4">
        <f>J6/YNK_19</f>
        <v>7.3532174318841692</v>
      </c>
    </row>
    <row r="7" spans="1:12" x14ac:dyDescent="0.3">
      <c r="A7">
        <v>24.802199999999999</v>
      </c>
      <c r="B7" s="1" t="s">
        <v>8</v>
      </c>
      <c r="C7">
        <v>99</v>
      </c>
      <c r="D7">
        <v>24.800999999999998</v>
      </c>
      <c r="E7">
        <v>6677574</v>
      </c>
      <c r="F7">
        <v>171944621</v>
      </c>
      <c r="G7" s="4">
        <f>(F7-c_C14)/m_C14</f>
        <v>218.58862217088401</v>
      </c>
      <c r="H7" s="4">
        <f>(F7-c.R_C14)/m.R_C14</f>
        <v>324.07277908041192</v>
      </c>
      <c r="I7" s="4">
        <f t="shared" si="0"/>
        <v>218.58862217088401</v>
      </c>
      <c r="J7" s="4">
        <f t="shared" si="1"/>
        <v>324.07277908041192</v>
      </c>
      <c r="K7" s="4">
        <f>I7/YNK_19</f>
        <v>13.410344918459142</v>
      </c>
      <c r="L7" s="4">
        <f>J7/YNK_19</f>
        <v>19.881765587755332</v>
      </c>
    </row>
    <row r="8" spans="1:12" x14ac:dyDescent="0.3">
      <c r="A8">
        <v>25.001100000000001</v>
      </c>
      <c r="B8" s="1" t="s">
        <v>9</v>
      </c>
      <c r="C8">
        <v>99</v>
      </c>
      <c r="D8">
        <v>24.998999999999999</v>
      </c>
      <c r="E8">
        <v>3482714</v>
      </c>
      <c r="F8">
        <v>62147650</v>
      </c>
      <c r="G8" s="4">
        <f>(F8-c_C14)/m_C14</f>
        <v>105.34975582840435</v>
      </c>
      <c r="H8" s="4">
        <f>(F8-c.R_C14)/m.R_C14</f>
        <v>121.83750002302378</v>
      </c>
      <c r="I8" s="4">
        <f t="shared" si="0"/>
        <v>105.34975582840435</v>
      </c>
      <c r="J8" s="4">
        <f t="shared" si="1"/>
        <v>121.83750002302378</v>
      </c>
      <c r="K8" s="4">
        <f>I8/YNK_19</f>
        <v>6.4631752041965855</v>
      </c>
      <c r="L8" s="4">
        <f>J8/YNK_19</f>
        <v>7.4746932529462438</v>
      </c>
    </row>
    <row r="9" spans="1:12" x14ac:dyDescent="0.3">
      <c r="A9">
        <v>25.1357</v>
      </c>
      <c r="B9" s="1" t="s">
        <v>10</v>
      </c>
      <c r="C9">
        <v>99</v>
      </c>
      <c r="D9">
        <v>25.138000000000002</v>
      </c>
      <c r="E9">
        <v>1841527</v>
      </c>
      <c r="F9">
        <v>65457655</v>
      </c>
      <c r="G9" s="4">
        <f>(F9-c_C14)/m_C14</f>
        <v>108.76352225906426</v>
      </c>
      <c r="H9" s="4">
        <f>(F9-c.R_C14)/m.R_C14</f>
        <v>127.93420541261372</v>
      </c>
      <c r="I9" s="4">
        <f t="shared" si="0"/>
        <v>108.76352225906426</v>
      </c>
      <c r="J9" s="4">
        <f t="shared" si="1"/>
        <v>127.93420541261372</v>
      </c>
      <c r="K9" s="4">
        <f>I9/YNK_19</f>
        <v>6.6726087275499539</v>
      </c>
      <c r="L9" s="4">
        <f>J9/YNK_19</f>
        <v>7.8487242584425596</v>
      </c>
    </row>
    <row r="10" spans="1:12" x14ac:dyDescent="0.3">
      <c r="A10">
        <v>25.229299999999999</v>
      </c>
      <c r="B10" s="1" t="s">
        <v>11</v>
      </c>
      <c r="C10">
        <v>97</v>
      </c>
      <c r="D10">
        <v>25.228999999999999</v>
      </c>
      <c r="E10">
        <v>136307</v>
      </c>
      <c r="F10">
        <v>3185214</v>
      </c>
      <c r="G10" s="4">
        <f>(F10-c_C14)/m_C14</f>
        <v>44.538976181022171</v>
      </c>
      <c r="H10" s="4">
        <f>(F10-c.R_C14)/m.R_C14</f>
        <v>13.234461252825017</v>
      </c>
      <c r="I10" s="4">
        <f t="shared" si="0"/>
        <v>44.538976181022171</v>
      </c>
      <c r="J10" s="4">
        <f t="shared" si="1"/>
        <v>13.234461252825017</v>
      </c>
      <c r="K10" s="4">
        <f>I10/YNK_19</f>
        <v>2.7324525264430779</v>
      </c>
      <c r="L10" s="4">
        <f>J10/YNK_19</f>
        <v>0.81193013821012372</v>
      </c>
    </row>
    <row r="11" spans="1:12" x14ac:dyDescent="0.3">
      <c r="A11">
        <v>25.311199999999999</v>
      </c>
      <c r="B11" s="1" t="s">
        <v>12</v>
      </c>
      <c r="C11">
        <v>99</v>
      </c>
      <c r="D11">
        <v>25.312999999999999</v>
      </c>
      <c r="E11">
        <v>848497</v>
      </c>
      <c r="F11">
        <v>16964825</v>
      </c>
      <c r="G11" s="4">
        <f>(F11-c_C14)/m_C14</f>
        <v>58.750547903527725</v>
      </c>
      <c r="H11" s="4">
        <f>(F11-c.R_C14)/m.R_C14</f>
        <v>38.615156644569979</v>
      </c>
      <c r="I11" s="4">
        <f t="shared" si="0"/>
        <v>58.750547903527725</v>
      </c>
      <c r="J11" s="4">
        <f t="shared" si="1"/>
        <v>38.615156644569979</v>
      </c>
      <c r="K11" s="4">
        <f>I11/YNK_19</f>
        <v>3.6043280922409644</v>
      </c>
      <c r="L11" s="4">
        <f>J11/YNK_19</f>
        <v>2.3690280150042931</v>
      </c>
    </row>
    <row r="12" spans="1:12" x14ac:dyDescent="0.3">
      <c r="A12">
        <v>25.539300000000001</v>
      </c>
      <c r="B12" s="1" t="s">
        <v>13</v>
      </c>
      <c r="C12">
        <v>98</v>
      </c>
      <c r="D12">
        <v>25.538</v>
      </c>
      <c r="E12">
        <v>96570</v>
      </c>
      <c r="F12">
        <v>2059166</v>
      </c>
      <c r="G12" s="4">
        <f>(F12-c_C14)/m_C14</f>
        <v>43.377629034503741</v>
      </c>
      <c r="H12" s="4">
        <f>(F12-c.R_C14)/m.R_C14</f>
        <v>11.160390998992479</v>
      </c>
      <c r="I12" s="4">
        <f t="shared" si="0"/>
        <v>43.377629034503741</v>
      </c>
      <c r="J12" s="4">
        <f t="shared" si="1"/>
        <v>11.160390998992479</v>
      </c>
      <c r="K12" s="4">
        <f>I12/YNK_19</f>
        <v>2.661204235245628</v>
      </c>
      <c r="L12" s="4">
        <f>J12/YNK_19</f>
        <v>0.68468656435536679</v>
      </c>
    </row>
    <row r="13" spans="1:12" x14ac:dyDescent="0.3">
      <c r="A13">
        <v>26.732700000000001</v>
      </c>
      <c r="B13" s="1" t="s">
        <v>14</v>
      </c>
      <c r="C13">
        <v>98</v>
      </c>
      <c r="D13">
        <v>26.731999999999999</v>
      </c>
      <c r="E13">
        <v>135595</v>
      </c>
      <c r="F13">
        <v>2385468</v>
      </c>
      <c r="G13" s="4">
        <f>(F13-c_C14)/m_C14</f>
        <v>43.714159889852056</v>
      </c>
      <c r="H13" s="4">
        <f>(F13-c.R_C14)/m.R_C14</f>
        <v>11.761407360609448</v>
      </c>
      <c r="I13" s="4">
        <f t="shared" si="0"/>
        <v>43.714159889852056</v>
      </c>
      <c r="J13" s="4">
        <f t="shared" si="1"/>
        <v>11.761407360609448</v>
      </c>
      <c r="K13" s="4">
        <f>I13/YNK_19</f>
        <v>2.6818502999909235</v>
      </c>
      <c r="L13" s="4">
        <f>J13/YNK_19</f>
        <v>0.72155873377972068</v>
      </c>
    </row>
    <row r="14" spans="1:12" x14ac:dyDescent="0.3">
      <c r="K14" s="4">
        <f>SUM(K2:K13)</f>
        <v>70.400603901601457</v>
      </c>
      <c r="L14" s="4">
        <f>SUM(L2:L13)</f>
        <v>76.913616743166429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35F16-4EFC-4CF1-A547-52B51083FECD}">
  <dimension ref="A1:J15"/>
  <sheetViews>
    <sheetView workbookViewId="0">
      <selection activeCell="J17" sqref="J17"/>
    </sheetView>
  </sheetViews>
  <sheetFormatPr defaultRowHeight="14.4" x14ac:dyDescent="0.3"/>
  <cols>
    <col min="2" max="2" width="39.44140625" customWidth="1"/>
    <col min="3" max="3" width="5.44140625" customWidth="1"/>
  </cols>
  <sheetData>
    <row r="1" spans="1:10" x14ac:dyDescent="0.3">
      <c r="A1" t="s">
        <v>0</v>
      </c>
      <c r="B1" t="s">
        <v>1</v>
      </c>
      <c r="C1" t="s">
        <v>2</v>
      </c>
      <c r="D1" t="s">
        <v>15</v>
      </c>
      <c r="E1" t="s">
        <v>16</v>
      </c>
      <c r="F1" t="s">
        <v>17</v>
      </c>
      <c r="G1" t="s">
        <v>57</v>
      </c>
      <c r="H1" t="s">
        <v>58</v>
      </c>
      <c r="I1" t="s">
        <v>68</v>
      </c>
      <c r="J1" t="s">
        <v>68</v>
      </c>
    </row>
    <row r="2" spans="1:10" x14ac:dyDescent="0.3">
      <c r="A2">
        <v>20.981999999999999</v>
      </c>
      <c r="B2" s="1" t="s">
        <v>3</v>
      </c>
      <c r="C2">
        <v>99</v>
      </c>
      <c r="D2">
        <v>20.981999999999999</v>
      </c>
      <c r="E2">
        <v>608941</v>
      </c>
      <c r="F2">
        <v>9266327</v>
      </c>
      <c r="G2" s="4">
        <f>(F2-c_C14)/m_C14</f>
        <v>50.810718797860986</v>
      </c>
      <c r="H2" s="4">
        <f>(F2-c.R_C14)/m.R_C14</f>
        <v>24.435276478725108</v>
      </c>
      <c r="I2" s="4">
        <f>G2/YNK_20</f>
        <v>3.2570973588372429</v>
      </c>
      <c r="J2" s="4">
        <f>H2/YNK_20</f>
        <v>1.566363876841353</v>
      </c>
    </row>
    <row r="3" spans="1:10" x14ac:dyDescent="0.3">
      <c r="A3">
        <v>22.877400000000002</v>
      </c>
      <c r="B3" s="1" t="s">
        <v>4</v>
      </c>
      <c r="C3">
        <v>99</v>
      </c>
      <c r="D3">
        <v>22.879000000000001</v>
      </c>
      <c r="E3">
        <v>1159582</v>
      </c>
      <c r="F3">
        <v>18966084</v>
      </c>
      <c r="G3" s="4">
        <f>(F3-c_C14)/m_C14</f>
        <v>60.814542004218211</v>
      </c>
      <c r="H3" s="4">
        <f>(F3-c.R_C14)/m.R_C14</f>
        <v>42.301279937817384</v>
      </c>
      <c r="I3" s="4">
        <f>G3/YNK_20</f>
        <v>3.8983680771934752</v>
      </c>
      <c r="J3" s="4">
        <f>H3/YNK_20</f>
        <v>2.7116205088344478</v>
      </c>
    </row>
    <row r="4" spans="1:10" x14ac:dyDescent="0.3">
      <c r="A4">
        <v>23.134799999999998</v>
      </c>
      <c r="B4" s="1" t="s">
        <v>5</v>
      </c>
      <c r="C4">
        <v>99</v>
      </c>
      <c r="D4">
        <v>23.135999999999999</v>
      </c>
      <c r="E4">
        <v>8464623</v>
      </c>
      <c r="F4">
        <v>281692894</v>
      </c>
      <c r="G4" s="4">
        <f>(F4-c_C14)/m_C14</f>
        <v>331.77726393737657</v>
      </c>
      <c r="H4" s="4">
        <f>(F4-c.R_C14)/m.R_C14</f>
        <v>526.218361185964</v>
      </c>
      <c r="I4" s="4">
        <f>G4/YNK_20</f>
        <v>21.267773329319013</v>
      </c>
      <c r="J4" s="4">
        <f>H4/YNK_20</f>
        <v>33.731946229869486</v>
      </c>
    </row>
    <row r="5" spans="1:10" x14ac:dyDescent="0.3">
      <c r="A5">
        <v>23.462399999999999</v>
      </c>
      <c r="B5" s="1" t="s">
        <v>6</v>
      </c>
      <c r="C5">
        <v>99</v>
      </c>
      <c r="D5">
        <v>23.460999999999999</v>
      </c>
      <c r="E5">
        <v>1292641</v>
      </c>
      <c r="F5">
        <v>44022596</v>
      </c>
      <c r="G5" s="4">
        <f>(F5-c_C14)/m_C14</f>
        <v>86.656520954409274</v>
      </c>
      <c r="H5" s="4">
        <f>(F5-c.R_C14)/m.R_C14</f>
        <v>88.452923743408292</v>
      </c>
      <c r="I5" s="4">
        <f>G5/YNK_20</f>
        <v>5.5549051893852104</v>
      </c>
      <c r="J5" s="4">
        <f>H5/YNK_20</f>
        <v>5.6700592143210446</v>
      </c>
    </row>
    <row r="6" spans="1:10" x14ac:dyDescent="0.3">
      <c r="A6">
        <v>24.0474</v>
      </c>
      <c r="B6" s="1" t="s">
        <v>18</v>
      </c>
      <c r="C6">
        <v>98</v>
      </c>
      <c r="D6">
        <v>24.047999999999998</v>
      </c>
      <c r="E6">
        <v>92336</v>
      </c>
      <c r="F6">
        <v>1544962</v>
      </c>
      <c r="G6" s="4">
        <f>(F6-c_C14)/m_C14</f>
        <v>42.847305861665319</v>
      </c>
      <c r="H6" s="4">
        <f>(F6-c.R_C14)/m.R_C14</f>
        <v>10.213277535976955</v>
      </c>
      <c r="I6" s="4">
        <f>G6/YNK_20</f>
        <v>2.7466221706195717</v>
      </c>
      <c r="J6" s="4">
        <f>H6/YNK_20</f>
        <v>0.65469727794724075</v>
      </c>
    </row>
    <row r="7" spans="1:10" x14ac:dyDescent="0.3">
      <c r="A7">
        <v>24.7319</v>
      </c>
      <c r="B7" s="1" t="s">
        <v>13</v>
      </c>
      <c r="C7">
        <v>99</v>
      </c>
      <c r="D7">
        <v>24.731999999999999</v>
      </c>
      <c r="E7">
        <v>3925015</v>
      </c>
      <c r="F7">
        <v>98343038</v>
      </c>
      <c r="G7" s="4">
        <f>(F7-c_C14)/m_C14</f>
        <v>142.67979022385404</v>
      </c>
      <c r="H7" s="4">
        <f>(F7-c.R_C14)/m.R_C14</f>
        <v>188.50586369555566</v>
      </c>
      <c r="I7" s="4">
        <f>G7/YNK_20</f>
        <v>9.1461403989650023</v>
      </c>
      <c r="J7" s="4">
        <f>H7/YNK_20</f>
        <v>12.083709211253568</v>
      </c>
    </row>
    <row r="8" spans="1:10" x14ac:dyDescent="0.3">
      <c r="A8">
        <v>24.819600000000001</v>
      </c>
      <c r="B8" s="1" t="s">
        <v>19</v>
      </c>
      <c r="C8">
        <v>99</v>
      </c>
      <c r="D8">
        <v>24.818000000000001</v>
      </c>
      <c r="E8">
        <v>8168250</v>
      </c>
      <c r="F8">
        <v>250028610</v>
      </c>
      <c r="G8" s="4">
        <f>(F8-c_C14)/m_C14</f>
        <v>299.12037376044884</v>
      </c>
      <c r="H8" s="4">
        <f>(F8-c.R_C14)/m.R_C14</f>
        <v>467.89584779993993</v>
      </c>
      <c r="I8" s="4">
        <f>G8/YNK_20</f>
        <v>19.174382933362107</v>
      </c>
      <c r="J8" s="4">
        <f>H8/YNK_20</f>
        <v>29.993323576919227</v>
      </c>
    </row>
    <row r="9" spans="1:10" x14ac:dyDescent="0.3">
      <c r="A9">
        <v>25.006799999999998</v>
      </c>
      <c r="B9" s="1" t="s">
        <v>9</v>
      </c>
      <c r="C9">
        <v>99</v>
      </c>
      <c r="D9">
        <v>25.009</v>
      </c>
      <c r="E9">
        <v>4814627</v>
      </c>
      <c r="F9">
        <v>97554459</v>
      </c>
      <c r="G9" s="4">
        <f>(F9-c_C14)/m_C14</f>
        <v>141.86649099375518</v>
      </c>
      <c r="H9" s="4">
        <f>(F9-c.R_C14)/m.R_C14</f>
        <v>187.05337832486364</v>
      </c>
      <c r="I9" s="4">
        <f>G9/YNK_20</f>
        <v>9.0940058329330249</v>
      </c>
      <c r="J9" s="4">
        <f>H9/YNK_20</f>
        <v>11.990601174670747</v>
      </c>
    </row>
    <row r="10" spans="1:10" x14ac:dyDescent="0.3">
      <c r="A10">
        <v>25.1355</v>
      </c>
      <c r="B10" s="1" t="s">
        <v>10</v>
      </c>
      <c r="C10">
        <v>99</v>
      </c>
      <c r="D10">
        <v>25.132999999999999</v>
      </c>
      <c r="E10">
        <v>1791858</v>
      </c>
      <c r="F10">
        <v>62501085</v>
      </c>
      <c r="G10" s="4">
        <f>(F10-c_C14)/m_C14</f>
        <v>105.71427024406846</v>
      </c>
      <c r="H10" s="4">
        <f>(F10-c.R_C14)/m.R_C14</f>
        <v>122.48849271619787</v>
      </c>
      <c r="I10" s="4">
        <f>G10/YNK_20</f>
        <v>6.7765557848761837</v>
      </c>
      <c r="J10" s="4">
        <f>H10/YNK_20</f>
        <v>7.8518264561665303</v>
      </c>
    </row>
    <row r="11" spans="1:10" x14ac:dyDescent="0.3">
      <c r="A11">
        <v>25.229099999999999</v>
      </c>
      <c r="B11" s="1" t="s">
        <v>20</v>
      </c>
      <c r="C11">
        <v>98</v>
      </c>
      <c r="D11">
        <v>25.23</v>
      </c>
      <c r="E11">
        <v>143843</v>
      </c>
      <c r="F11">
        <v>3050344</v>
      </c>
      <c r="G11" s="4">
        <f>(F11-c_C14)/m_C14</f>
        <v>44.399878300957603</v>
      </c>
      <c r="H11" s="4">
        <f>(F11-c.R_C14)/m.R_C14</f>
        <v>12.986043907263909</v>
      </c>
      <c r="I11" s="4">
        <f>G11/YNK_20</f>
        <v>2.8461460449331799</v>
      </c>
      <c r="J11" s="4">
        <f>H11/YNK_20</f>
        <v>0.83243871200409669</v>
      </c>
    </row>
    <row r="12" spans="1:10" x14ac:dyDescent="0.3">
      <c r="A12">
        <v>25.311</v>
      </c>
      <c r="B12" s="1" t="s">
        <v>12</v>
      </c>
      <c r="C12">
        <v>99</v>
      </c>
      <c r="D12">
        <v>25.308</v>
      </c>
      <c r="E12">
        <v>740996</v>
      </c>
      <c r="F12">
        <v>15200718</v>
      </c>
      <c r="G12" s="4">
        <f>(F12-c_C14)/m_C14</f>
        <v>56.931140000309405</v>
      </c>
      <c r="H12" s="4">
        <f>(F12-c.R_C14)/m.R_C14</f>
        <v>35.365844134554635</v>
      </c>
      <c r="I12" s="4">
        <f>G12/YNK_20</f>
        <v>3.649432051301885</v>
      </c>
      <c r="J12" s="4">
        <f>H12/YNK_20</f>
        <v>2.2670412906765791</v>
      </c>
    </row>
    <row r="13" spans="1:10" x14ac:dyDescent="0.3">
      <c r="A13">
        <v>25.539200000000001</v>
      </c>
      <c r="B13" s="1" t="s">
        <v>11</v>
      </c>
      <c r="C13">
        <v>98</v>
      </c>
      <c r="D13">
        <v>25.536999999999999</v>
      </c>
      <c r="E13">
        <v>107423</v>
      </c>
      <c r="F13">
        <v>2369126</v>
      </c>
      <c r="G13" s="4">
        <f>(F13-c_C14)/m_C14</f>
        <v>43.697305603828362</v>
      </c>
      <c r="H13" s="4">
        <f>(F13-c.R_C14)/m.R_C14</f>
        <v>11.731306995360248</v>
      </c>
      <c r="I13" s="4">
        <f>G13/YNK_20</f>
        <v>2.8011093335787414</v>
      </c>
      <c r="J13" s="4">
        <f>H13/YNK_20</f>
        <v>0.75200685867693895</v>
      </c>
    </row>
    <row r="14" spans="1:10" x14ac:dyDescent="0.3">
      <c r="A14">
        <v>26.732600000000001</v>
      </c>
      <c r="B14" s="1" t="s">
        <v>21</v>
      </c>
      <c r="C14">
        <v>99</v>
      </c>
      <c r="D14">
        <v>26.731000000000002</v>
      </c>
      <c r="E14">
        <v>220055</v>
      </c>
      <c r="F14">
        <v>3748120</v>
      </c>
      <c r="G14" s="4">
        <f>(F14-c_C14)/m_C14</f>
        <v>45.119528055238987</v>
      </c>
      <c r="H14" s="4">
        <f>(F14-c.R_C14)/m.R_C14</f>
        <v>14.271279035285319</v>
      </c>
      <c r="I14" s="4">
        <f>G14/YNK_20</f>
        <v>2.8922774394383968</v>
      </c>
      <c r="J14" s="4">
        <f>H14/YNK_20</f>
        <v>0.91482557918495644</v>
      </c>
    </row>
    <row r="15" spans="1:10" x14ac:dyDescent="0.3">
      <c r="I15" s="4">
        <f>SUM(I2:I14)</f>
        <v>93.104815944743024</v>
      </c>
      <c r="J15" s="4">
        <f>SUM(J2:J14)</f>
        <v>111.02045996736621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B3F51-26BF-431D-9670-B1702286B456}">
  <dimension ref="A1:J26"/>
  <sheetViews>
    <sheetView workbookViewId="0">
      <selection activeCell="I25" sqref="I25:J25"/>
    </sheetView>
  </sheetViews>
  <sheetFormatPr defaultRowHeight="14.4" x14ac:dyDescent="0.3"/>
  <cols>
    <col min="2" max="2" width="44.88671875" customWidth="1"/>
  </cols>
  <sheetData>
    <row r="1" spans="1:10" x14ac:dyDescent="0.3">
      <c r="A1" t="s">
        <v>0</v>
      </c>
      <c r="B1" t="s">
        <v>1</v>
      </c>
      <c r="C1" t="s">
        <v>2</v>
      </c>
      <c r="D1" t="s">
        <v>15</v>
      </c>
      <c r="E1" t="s">
        <v>16</v>
      </c>
      <c r="F1" t="s">
        <v>17</v>
      </c>
      <c r="G1" t="s">
        <v>57</v>
      </c>
      <c r="H1" t="s">
        <v>58</v>
      </c>
      <c r="I1" t="s">
        <v>68</v>
      </c>
      <c r="J1" t="s">
        <v>68</v>
      </c>
    </row>
    <row r="2" spans="1:10" x14ac:dyDescent="0.3">
      <c r="A2">
        <v>18.671299999999999</v>
      </c>
      <c r="B2" s="1" t="s">
        <v>22</v>
      </c>
      <c r="C2">
        <v>97</v>
      </c>
      <c r="D2">
        <v>18.672999999999998</v>
      </c>
      <c r="E2">
        <v>111695</v>
      </c>
      <c r="F2">
        <v>1790753</v>
      </c>
      <c r="G2" s="4">
        <f>(F2-c_C14)/m_C14</f>
        <v>43.100801872927633</v>
      </c>
      <c r="H2" s="4">
        <f>(F2-c.R_C14)/m.R_C14</f>
        <v>10.666000512048804</v>
      </c>
      <c r="I2" s="4">
        <f>G2/YNK_21</f>
        <v>3.1691766083035025</v>
      </c>
      <c r="J2" s="4">
        <f>H2/YNK_21</f>
        <v>0.78426474353300024</v>
      </c>
    </row>
    <row r="3" spans="1:10" x14ac:dyDescent="0.3">
      <c r="A3">
        <v>20.9879</v>
      </c>
      <c r="B3" s="1" t="s">
        <v>3</v>
      </c>
      <c r="C3">
        <v>99</v>
      </c>
      <c r="D3">
        <v>20.986999999999998</v>
      </c>
      <c r="E3">
        <v>1615179</v>
      </c>
      <c r="F3">
        <v>25409430</v>
      </c>
      <c r="G3" s="4">
        <f>(F3-c_C14)/m_C14</f>
        <v>67.459872834814178</v>
      </c>
      <c r="H3" s="4">
        <f>(F3-c.R_C14)/m.R_C14</f>
        <v>54.16929291217626</v>
      </c>
      <c r="I3" s="4">
        <f>G3/YNK_21</f>
        <v>4.9602847672657484</v>
      </c>
      <c r="J3" s="4">
        <f>H3/YNK_21</f>
        <v>3.9830362435423723</v>
      </c>
    </row>
    <row r="4" spans="1:10" x14ac:dyDescent="0.3">
      <c r="A4">
        <v>22.052700000000002</v>
      </c>
      <c r="B4" s="1" t="s">
        <v>23</v>
      </c>
      <c r="C4">
        <v>99</v>
      </c>
      <c r="D4">
        <v>22.052</v>
      </c>
      <c r="E4">
        <v>84739</v>
      </c>
      <c r="F4">
        <v>1441637</v>
      </c>
      <c r="G4" s="4">
        <f>(F4-c_C14)/m_C14</f>
        <v>42.740741848484696</v>
      </c>
      <c r="H4" s="4">
        <f>(F4-c.R_C14)/m.R_C14</f>
        <v>10.022962994343519</v>
      </c>
      <c r="I4" s="4">
        <f>G4/YNK_21</f>
        <v>3.1427016065062277</v>
      </c>
      <c r="J4" s="4">
        <f>H4/YNK_21</f>
        <v>0.73698257311349413</v>
      </c>
    </row>
    <row r="5" spans="1:10" x14ac:dyDescent="0.3">
      <c r="A5">
        <v>22.889199999999999</v>
      </c>
      <c r="B5" s="1" t="s">
        <v>24</v>
      </c>
      <c r="C5">
        <v>99</v>
      </c>
      <c r="D5">
        <v>22.89</v>
      </c>
      <c r="E5">
        <v>3029999</v>
      </c>
      <c r="F5">
        <v>57642972</v>
      </c>
      <c r="G5" s="4">
        <f>(F5-c_C14)/m_C14</f>
        <v>100.70386600729162</v>
      </c>
      <c r="H5" s="4">
        <f>(F5-c.R_C14)/m.R_C14</f>
        <v>113.54032384323939</v>
      </c>
      <c r="I5" s="4">
        <f>G5/YNK_21</f>
        <v>7.4046960299479139</v>
      </c>
      <c r="J5" s="4">
        <f>H5/YNK_21</f>
        <v>8.3485532237676026</v>
      </c>
    </row>
    <row r="6" spans="1:10" x14ac:dyDescent="0.3">
      <c r="A6">
        <v>23.181699999999999</v>
      </c>
      <c r="B6" s="1" t="s">
        <v>5</v>
      </c>
      <c r="C6">
        <v>99</v>
      </c>
      <c r="D6">
        <v>23.181000000000001</v>
      </c>
      <c r="E6">
        <v>13651193</v>
      </c>
      <c r="F6">
        <v>605410983</v>
      </c>
      <c r="G6" s="4">
        <f>(F6-c_C14)/m_C14</f>
        <v>665.64320831678879</v>
      </c>
      <c r="H6" s="4">
        <f>(F6-c.R_C14)/m.R_C14</f>
        <v>1122.475411526992</v>
      </c>
      <c r="I6" s="4">
        <f>G6/YNK_21</f>
        <v>48.94435355270506</v>
      </c>
      <c r="J6" s="4">
        <f>H6/YNK_21</f>
        <v>82.534956729925895</v>
      </c>
    </row>
    <row r="7" spans="1:10" x14ac:dyDescent="0.3">
      <c r="A7">
        <v>23.240200000000002</v>
      </c>
      <c r="B7" s="1" t="s">
        <v>25</v>
      </c>
      <c r="C7">
        <v>47</v>
      </c>
      <c r="D7">
        <v>23.242000000000001</v>
      </c>
      <c r="E7">
        <v>67454</v>
      </c>
      <c r="F7">
        <v>2309496</v>
      </c>
      <c r="G7" s="4">
        <f>(F7-c_C14)/m_C14</f>
        <v>43.635806333506942</v>
      </c>
      <c r="H7" s="4">
        <f>(F7-c.R_C14)/m.R_C14</f>
        <v>11.621474369010365</v>
      </c>
      <c r="I7" s="4">
        <f>G7/YNK_21</f>
        <v>3.2085151715813929</v>
      </c>
      <c r="J7" s="4">
        <f>H7/YNK_21</f>
        <v>0.8545201741919386</v>
      </c>
    </row>
    <row r="8" spans="1:10" x14ac:dyDescent="0.3">
      <c r="A8">
        <v>23.48</v>
      </c>
      <c r="B8" s="1" t="s">
        <v>6</v>
      </c>
      <c r="C8">
        <v>99</v>
      </c>
      <c r="D8">
        <v>23.48</v>
      </c>
      <c r="E8">
        <v>1051004</v>
      </c>
      <c r="F8">
        <v>36065134</v>
      </c>
      <c r="G8" s="4">
        <f>(F8-c_C14)/m_C14</f>
        <v>78.449609892688258</v>
      </c>
      <c r="H8" s="4">
        <f>(F8-c.R_C14)/m.R_C14</f>
        <v>73.796057224216597</v>
      </c>
      <c r="I8" s="4">
        <f>G8/YNK_21</f>
        <v>5.7683536685800192</v>
      </c>
      <c r="J8" s="4">
        <f>H8/YNK_21</f>
        <v>5.4261806782512201</v>
      </c>
    </row>
    <row r="9" spans="1:10" x14ac:dyDescent="0.3">
      <c r="A9">
        <v>23.8369</v>
      </c>
      <c r="B9" s="1" t="s">
        <v>26</v>
      </c>
      <c r="C9">
        <v>99</v>
      </c>
      <c r="D9">
        <v>23.838000000000001</v>
      </c>
      <c r="E9">
        <v>77108</v>
      </c>
      <c r="F9">
        <v>1533304</v>
      </c>
      <c r="G9" s="4">
        <f>(F9-c_C14)/m_C14</f>
        <v>42.835282408815964</v>
      </c>
      <c r="H9" s="4">
        <f>(F9-c.R_C14)/m.R_C14</f>
        <v>10.191804640488325</v>
      </c>
      <c r="I9" s="4">
        <f>G9/YNK_21</f>
        <v>3.1496531182952916</v>
      </c>
      <c r="J9" s="4">
        <f>H9/YNK_21</f>
        <v>0.74939740003590627</v>
      </c>
    </row>
    <row r="10" spans="1:10" x14ac:dyDescent="0.3">
      <c r="A10">
        <v>24.0533</v>
      </c>
      <c r="B10" s="1" t="s">
        <v>18</v>
      </c>
      <c r="C10">
        <v>99</v>
      </c>
      <c r="D10">
        <v>24.050999999999998</v>
      </c>
      <c r="E10">
        <v>214112</v>
      </c>
      <c r="F10">
        <v>3703763</v>
      </c>
      <c r="G10" s="4">
        <f>(F10-c_C14)/m_C14</f>
        <v>45.073780560125002</v>
      </c>
      <c r="H10" s="4">
        <f>(F10-c.R_C14)/m.R_C14</f>
        <v>14.189577780765752</v>
      </c>
      <c r="I10" s="4">
        <f>G10/YNK_21</f>
        <v>3.3142485705974267</v>
      </c>
      <c r="J10" s="4">
        <f>H10/YNK_21</f>
        <v>1.0433513074092464</v>
      </c>
    </row>
    <row r="11" spans="1:10" x14ac:dyDescent="0.3">
      <c r="A11">
        <v>24.895800000000001</v>
      </c>
      <c r="B11" s="1" t="s">
        <v>27</v>
      </c>
      <c r="C11">
        <v>99</v>
      </c>
      <c r="D11">
        <v>24.896000000000001</v>
      </c>
      <c r="E11">
        <v>14465869</v>
      </c>
      <c r="F11">
        <v>1038542996</v>
      </c>
      <c r="G11" s="4">
        <f>(F11-c_C14)/m_C14</f>
        <v>1112.3529643514628</v>
      </c>
      <c r="H11" s="4">
        <f>(F11-c.R_C14)/m.R_C14</f>
        <v>1920.2622058251998</v>
      </c>
      <c r="I11" s="4">
        <f>G11/YNK_21</f>
        <v>81.790659143489918</v>
      </c>
      <c r="J11" s="4">
        <f>H11/YNK_21</f>
        <v>141.19575042832352</v>
      </c>
    </row>
    <row r="12" spans="1:10" x14ac:dyDescent="0.3">
      <c r="A12">
        <v>25.0596</v>
      </c>
      <c r="B12" s="1" t="s">
        <v>9</v>
      </c>
      <c r="C12">
        <v>99</v>
      </c>
      <c r="D12">
        <v>25.056999999999999</v>
      </c>
      <c r="E12">
        <v>7865849</v>
      </c>
      <c r="F12">
        <v>225036603</v>
      </c>
      <c r="G12" s="4">
        <f>(F12-c_C14)/m_C14</f>
        <v>273.34492190118658</v>
      </c>
      <c r="H12" s="4">
        <f>(F12-c.R_C14)/m.R_C14</f>
        <v>421.86301589377382</v>
      </c>
      <c r="I12" s="4">
        <f>G12/YNK_21</f>
        <v>20.098891316263721</v>
      </c>
      <c r="J12" s="4">
        <f>H12/YNK_21</f>
        <v>31.019339403953957</v>
      </c>
    </row>
    <row r="13" spans="1:10" x14ac:dyDescent="0.3">
      <c r="A13">
        <v>25.0947</v>
      </c>
      <c r="B13" s="1" t="s">
        <v>28</v>
      </c>
      <c r="C13">
        <v>98</v>
      </c>
      <c r="D13">
        <v>25.093</v>
      </c>
      <c r="E13">
        <v>580456</v>
      </c>
      <c r="F13">
        <v>7062593</v>
      </c>
      <c r="G13" s="4">
        <f>(F13-c_C14)/m_C14</f>
        <v>48.537902547944782</v>
      </c>
      <c r="H13" s="4">
        <f>(F13-c.R_C14)/m.R_C14</f>
        <v>20.376214043767281</v>
      </c>
      <c r="I13" s="4">
        <f>G13/YNK_21</f>
        <v>3.5689634226429989</v>
      </c>
      <c r="J13" s="4">
        <f>H13/YNK_21</f>
        <v>1.4982510326299472</v>
      </c>
    </row>
    <row r="14" spans="1:10" x14ac:dyDescent="0.3">
      <c r="A14">
        <v>25.147300000000001</v>
      </c>
      <c r="B14" s="1" t="s">
        <v>29</v>
      </c>
      <c r="C14">
        <v>99</v>
      </c>
      <c r="D14">
        <v>25.146999999999998</v>
      </c>
      <c r="E14">
        <v>1909480</v>
      </c>
      <c r="F14">
        <v>55372312</v>
      </c>
      <c r="G14" s="4">
        <f>(F14-c_C14)/m_C14</f>
        <v>98.362025773381944</v>
      </c>
      <c r="H14" s="4">
        <f>(F14-c.R_C14)/m.R_C14</f>
        <v>109.35799026370513</v>
      </c>
      <c r="I14" s="4">
        <f>G14/YNK_21</f>
        <v>7.2325018951016133</v>
      </c>
      <c r="J14" s="4">
        <f>H14/YNK_21</f>
        <v>8.0410286958606711</v>
      </c>
    </row>
    <row r="15" spans="1:10" x14ac:dyDescent="0.3">
      <c r="A15">
        <v>25.252600000000001</v>
      </c>
      <c r="B15" s="1" t="s">
        <v>13</v>
      </c>
      <c r="C15">
        <v>99</v>
      </c>
      <c r="D15">
        <v>25.25</v>
      </c>
      <c r="E15">
        <v>309512</v>
      </c>
      <c r="F15">
        <v>5607849</v>
      </c>
      <c r="G15" s="4">
        <f>(F15-c_C14)/m_C14</f>
        <v>47.037555499404398</v>
      </c>
      <c r="H15" s="4">
        <f>(F15-c.R_C14)/m.R_C14</f>
        <v>17.696717914524687</v>
      </c>
      <c r="I15" s="4">
        <f>G15/YNK_21</f>
        <v>3.4586437867209119</v>
      </c>
      <c r="J15" s="4">
        <f>H15/YNK_21</f>
        <v>1.3012292584209328</v>
      </c>
    </row>
    <row r="16" spans="1:10" x14ac:dyDescent="0.3">
      <c r="A16">
        <v>25.3111</v>
      </c>
      <c r="B16" s="1" t="s">
        <v>12</v>
      </c>
      <c r="C16">
        <v>99</v>
      </c>
      <c r="D16">
        <v>25.31</v>
      </c>
      <c r="E16">
        <v>654166</v>
      </c>
      <c r="F16">
        <v>14093586</v>
      </c>
      <c r="G16" s="4">
        <f>(F16-c_C14)/m_C14</f>
        <v>55.789301829095351</v>
      </c>
      <c r="H16" s="4">
        <f>(F16-c.R_C14)/m.R_C14</f>
        <v>33.326615302154842</v>
      </c>
      <c r="I16" s="4">
        <f>G16/YNK_21</f>
        <v>4.1021545462570108</v>
      </c>
      <c r="J16" s="4">
        <f>H16/YNK_21</f>
        <v>2.4504864192760913</v>
      </c>
    </row>
    <row r="17" spans="1:10" x14ac:dyDescent="0.3">
      <c r="A17">
        <v>25.545100000000001</v>
      </c>
      <c r="B17" s="1" t="s">
        <v>11</v>
      </c>
      <c r="C17">
        <v>99</v>
      </c>
      <c r="D17">
        <v>25.545999999999999</v>
      </c>
      <c r="E17">
        <v>311334</v>
      </c>
      <c r="F17">
        <v>6811905</v>
      </c>
      <c r="G17" s="4">
        <f>(F17-c_C14)/m_C14</f>
        <v>48.27935602642313</v>
      </c>
      <c r="H17" s="4">
        <f>(F17-c.R_C14)/m.R_C14</f>
        <v>19.914471272772818</v>
      </c>
      <c r="I17" s="4">
        <f>G17/YNK_21</f>
        <v>3.549952649001701</v>
      </c>
      <c r="J17" s="4">
        <f>H17/YNK_21</f>
        <v>1.4642993582921191</v>
      </c>
    </row>
    <row r="18" spans="1:10" x14ac:dyDescent="0.3">
      <c r="A18">
        <v>25.878599999999999</v>
      </c>
      <c r="B18" s="1" t="s">
        <v>30</v>
      </c>
      <c r="C18">
        <v>96</v>
      </c>
      <c r="D18">
        <v>25.878</v>
      </c>
      <c r="E18">
        <v>109607</v>
      </c>
      <c r="F18">
        <v>1970521</v>
      </c>
      <c r="G18" s="4">
        <f>(F18-c_C14)/m_C14</f>
        <v>43.286205207275124</v>
      </c>
      <c r="H18" s="4">
        <f>(F18-c.R_C14)/m.R_C14</f>
        <v>10.997115581203021</v>
      </c>
      <c r="I18" s="4">
        <f>G18/YNK_21</f>
        <v>3.1828092064172888</v>
      </c>
      <c r="J18" s="4">
        <f>H18/YNK_21</f>
        <v>0.8086114397943398</v>
      </c>
    </row>
    <row r="19" spans="1:10" x14ac:dyDescent="0.3">
      <c r="A19">
        <v>26.094999999999999</v>
      </c>
      <c r="B19" s="1" t="s">
        <v>31</v>
      </c>
      <c r="C19">
        <v>90</v>
      </c>
      <c r="D19">
        <v>26.096</v>
      </c>
      <c r="E19">
        <v>57292</v>
      </c>
      <c r="F19">
        <v>1736149</v>
      </c>
      <c r="G19" s="4">
        <f>(F19-c_C14)/m_C14</f>
        <v>43.044486156733925</v>
      </c>
      <c r="H19" s="4">
        <f>(F19-c.R_C14)/m.R_C14</f>
        <v>10.565425286001359</v>
      </c>
      <c r="I19" s="4">
        <f>G19/YNK_21</f>
        <v>3.1650357468186709</v>
      </c>
      <c r="J19" s="4">
        <f>H19/YNK_21</f>
        <v>0.77686950632362939</v>
      </c>
    </row>
    <row r="20" spans="1:10" x14ac:dyDescent="0.3">
      <c r="A20">
        <v>26.364100000000001</v>
      </c>
      <c r="B20" s="1" t="s">
        <v>31</v>
      </c>
      <c r="C20">
        <v>83</v>
      </c>
      <c r="D20">
        <v>26.363</v>
      </c>
      <c r="E20">
        <v>61483</v>
      </c>
      <c r="F20">
        <v>1024417</v>
      </c>
      <c r="G20" s="4">
        <f>(F20-c_C14)/m_C14</f>
        <v>42.310442912319964</v>
      </c>
      <c r="H20" s="4">
        <f>(F20-c.R_C14)/m.R_C14</f>
        <v>9.2544845713064792</v>
      </c>
      <c r="I20" s="4">
        <f>G20/YNK_21</f>
        <v>3.1110619788470562</v>
      </c>
      <c r="J20" s="4">
        <f>H20/YNK_21</f>
        <v>0.68047680671371169</v>
      </c>
    </row>
    <row r="21" spans="1:10" x14ac:dyDescent="0.3">
      <c r="A21">
        <v>26.3934</v>
      </c>
      <c r="B21" s="1" t="s">
        <v>32</v>
      </c>
      <c r="C21">
        <v>91</v>
      </c>
      <c r="D21">
        <v>26.393999999999998</v>
      </c>
      <c r="E21">
        <v>65196</v>
      </c>
      <c r="F21">
        <v>1135844</v>
      </c>
      <c r="G21" s="4">
        <f>(F21-c_C14)/m_C14</f>
        <v>42.425362905513069</v>
      </c>
      <c r="H21" s="4">
        <f>(F21-c.R_C14)/m.R_C14</f>
        <v>9.4597222043148399</v>
      </c>
      <c r="I21" s="4">
        <f>G21/YNK_21</f>
        <v>3.1195119783465493</v>
      </c>
      <c r="J21" s="4">
        <f>H21/YNK_21</f>
        <v>0.69556780914079708</v>
      </c>
    </row>
    <row r="22" spans="1:10" x14ac:dyDescent="0.3">
      <c r="A22">
        <v>26.527899999999999</v>
      </c>
      <c r="B22" s="1" t="s">
        <v>33</v>
      </c>
      <c r="C22">
        <v>99</v>
      </c>
      <c r="D22">
        <v>26.529</v>
      </c>
      <c r="E22">
        <v>202361</v>
      </c>
      <c r="F22">
        <v>5484388</v>
      </c>
      <c r="G22" s="4">
        <f>(F22-c_C14)/m_C14</f>
        <v>46.91022426658278</v>
      </c>
      <c r="H22" s="4">
        <f>(F22-c.R_C14)/m.R_C14</f>
        <v>17.469314830812078</v>
      </c>
      <c r="I22" s="4">
        <f>G22/YNK_21</f>
        <v>3.4492811960722634</v>
      </c>
      <c r="J22" s="4">
        <f>H22/YNK_21</f>
        <v>1.2845084434420646</v>
      </c>
    </row>
    <row r="23" spans="1:10" x14ac:dyDescent="0.3">
      <c r="A23">
        <v>26.732700000000001</v>
      </c>
      <c r="B23" s="1" t="s">
        <v>14</v>
      </c>
      <c r="C23">
        <v>99</v>
      </c>
      <c r="D23">
        <v>26.734999999999999</v>
      </c>
      <c r="E23">
        <v>706093</v>
      </c>
      <c r="F23">
        <v>11515603</v>
      </c>
      <c r="G23" s="4">
        <f>(F23-c_C14)/m_C14</f>
        <v>53.130504690054195</v>
      </c>
      <c r="H23" s="4">
        <f>(F23-c.R_C14)/m.R_C14</f>
        <v>28.578222822273016</v>
      </c>
      <c r="I23" s="4">
        <f>G23/YNK_21</f>
        <v>3.9066547566216321</v>
      </c>
      <c r="J23" s="4">
        <f>H23/YNK_21</f>
        <v>2.1013399134024278</v>
      </c>
    </row>
    <row r="24" spans="1:10" x14ac:dyDescent="0.3">
      <c r="A24">
        <v>28.347300000000001</v>
      </c>
      <c r="B24" s="1" t="s">
        <v>34</v>
      </c>
      <c r="C24">
        <v>99</v>
      </c>
      <c r="D24">
        <v>28.349</v>
      </c>
      <c r="E24">
        <v>98596</v>
      </c>
      <c r="F24">
        <v>1895613</v>
      </c>
      <c r="G24" s="4">
        <f>(F24-c_C14)/m_C14</f>
        <v>43.208949005007192</v>
      </c>
      <c r="H24" s="4">
        <f>(F24-c.R_C14)/m.R_C14</f>
        <v>10.859142373511974</v>
      </c>
      <c r="I24" s="4">
        <f>G24/YNK_21</f>
        <v>3.1771286033093524</v>
      </c>
      <c r="J24" s="4">
        <f>H24/YNK_21</f>
        <v>0.79846635099352747</v>
      </c>
    </row>
    <row r="25" spans="1:10" x14ac:dyDescent="0.3">
      <c r="B25" s="1"/>
      <c r="I25" s="4">
        <f>SUM(I2:I24)</f>
        <v>229.97523331969325</v>
      </c>
      <c r="J25" s="4">
        <f>SUM(J2:J24)</f>
        <v>298.57746794033852</v>
      </c>
    </row>
    <row r="26" spans="1:10" x14ac:dyDescent="0.3">
      <c r="B26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91F62-C4F9-44E9-B564-82000776379C}">
  <dimension ref="A1:J22"/>
  <sheetViews>
    <sheetView workbookViewId="0">
      <selection activeCell="J22" sqref="J22"/>
    </sheetView>
  </sheetViews>
  <sheetFormatPr defaultRowHeight="14.4" x14ac:dyDescent="0.3"/>
  <cols>
    <col min="2" max="2" width="38.109375" customWidth="1"/>
    <col min="3" max="3" width="5.21875" customWidth="1"/>
    <col min="7" max="7" width="9" bestFit="1" customWidth="1"/>
    <col min="8" max="8" width="9.5546875" bestFit="1" customWidth="1"/>
  </cols>
  <sheetData>
    <row r="1" spans="1:10" x14ac:dyDescent="0.3">
      <c r="A1" t="s">
        <v>0</v>
      </c>
      <c r="B1" t="s">
        <v>1</v>
      </c>
      <c r="C1" t="s">
        <v>2</v>
      </c>
      <c r="D1" t="s">
        <v>15</v>
      </c>
      <c r="E1" t="s">
        <v>16</v>
      </c>
      <c r="F1" t="s">
        <v>17</v>
      </c>
      <c r="G1" t="s">
        <v>57</v>
      </c>
      <c r="H1" t="s">
        <v>58</v>
      </c>
      <c r="I1" t="s">
        <v>68</v>
      </c>
      <c r="J1" t="s">
        <v>68</v>
      </c>
    </row>
    <row r="2" spans="1:10" x14ac:dyDescent="0.3">
      <c r="A2">
        <v>18.677199999999999</v>
      </c>
      <c r="B2" s="1" t="s">
        <v>35</v>
      </c>
      <c r="C2">
        <v>98</v>
      </c>
      <c r="D2">
        <v>18.675000000000001</v>
      </c>
      <c r="E2">
        <v>81900</v>
      </c>
      <c r="F2">
        <v>1293370</v>
      </c>
      <c r="G2" s="4">
        <f>(F2-c_C14)/m_C14</f>
        <v>42.587827001717194</v>
      </c>
      <c r="H2" s="4">
        <f>(F2-c.R_C14)/m.R_C14</f>
        <v>9.7498696854215279</v>
      </c>
      <c r="I2" s="4">
        <f>G2/YNK_22</f>
        <v>2.678479685642591</v>
      </c>
      <c r="J2" s="4">
        <f>H2/YNK_22</f>
        <v>0.61319935128437286</v>
      </c>
    </row>
    <row r="3" spans="1:10" x14ac:dyDescent="0.3">
      <c r="A3">
        <v>20.982099999999999</v>
      </c>
      <c r="B3" s="1" t="s">
        <v>3</v>
      </c>
      <c r="C3">
        <v>99</v>
      </c>
      <c r="D3">
        <v>20.984999999999999</v>
      </c>
      <c r="E3">
        <v>1248261</v>
      </c>
      <c r="F3">
        <v>19154860</v>
      </c>
      <c r="G3" s="4">
        <f>(F3-c_C14)/m_C14</f>
        <v>61.009235719700293</v>
      </c>
      <c r="H3" s="4">
        <f>(F3-c.R_C14)/m.R_C14</f>
        <v>42.648986861711826</v>
      </c>
      <c r="I3" s="4">
        <f>G3/YNK_22</f>
        <v>3.837058850295616</v>
      </c>
      <c r="J3" s="4">
        <f>H3/YNK_22</f>
        <v>2.6823262177177249</v>
      </c>
    </row>
    <row r="4" spans="1:10" x14ac:dyDescent="0.3">
      <c r="A4">
        <v>22.052700000000002</v>
      </c>
      <c r="B4" s="1" t="s">
        <v>36</v>
      </c>
      <c r="C4">
        <v>99</v>
      </c>
      <c r="D4">
        <v>22.052</v>
      </c>
      <c r="E4">
        <v>60642</v>
      </c>
      <c r="F4">
        <v>1085375</v>
      </c>
      <c r="G4" s="4">
        <f>(F4-c_C14)/m_C14</f>
        <v>42.373311812542219</v>
      </c>
      <c r="H4" s="4">
        <f>(F4-c.R_C14)/m.R_C14</f>
        <v>9.366763243737072</v>
      </c>
      <c r="I4" s="4">
        <f>G4/YNK_22</f>
        <v>2.6649881643108313</v>
      </c>
      <c r="J4" s="4">
        <f>H4/YNK_22</f>
        <v>0.58910460652434415</v>
      </c>
    </row>
    <row r="5" spans="1:10" x14ac:dyDescent="0.3">
      <c r="A5">
        <v>22.883400000000002</v>
      </c>
      <c r="B5" s="1" t="s">
        <v>4</v>
      </c>
      <c r="C5">
        <v>99</v>
      </c>
      <c r="D5">
        <v>22.885000000000002</v>
      </c>
      <c r="E5">
        <v>2482873</v>
      </c>
      <c r="F5">
        <v>42732328</v>
      </c>
      <c r="G5" s="4">
        <f>(F5-c_C14)/m_C14</f>
        <v>85.325805869400426</v>
      </c>
      <c r="H5" s="4">
        <f>(F5-c.R_C14)/m.R_C14</f>
        <v>86.076376315348384</v>
      </c>
      <c r="I5" s="4">
        <f>G5/YNK_22</f>
        <v>5.3664028848679513</v>
      </c>
      <c r="J5" s="4">
        <f>H5/YNK_22</f>
        <v>5.4136085732923513</v>
      </c>
    </row>
    <row r="6" spans="1:10" x14ac:dyDescent="0.3">
      <c r="A6">
        <v>23.164200000000001</v>
      </c>
      <c r="B6" s="1" t="s">
        <v>5</v>
      </c>
      <c r="C6">
        <v>99</v>
      </c>
      <c r="D6">
        <v>23.164000000000001</v>
      </c>
      <c r="E6">
        <v>11403089</v>
      </c>
      <c r="F6">
        <v>476372924</v>
      </c>
      <c r="G6" s="4">
        <f>(F6-c_C14)/m_C14</f>
        <v>532.56008787083397</v>
      </c>
      <c r="H6" s="4">
        <f>(F6-c.R_C14)/m.R_C14</f>
        <v>884.79993074447839</v>
      </c>
      <c r="I6" s="4">
        <f>G6/YNK_22</f>
        <v>33.494345149109051</v>
      </c>
      <c r="J6" s="4">
        <f>H6/YNK_22</f>
        <v>55.647794386445177</v>
      </c>
    </row>
    <row r="7" spans="1:10" x14ac:dyDescent="0.3">
      <c r="A7">
        <v>23.240200000000002</v>
      </c>
      <c r="B7" s="1" t="s">
        <v>37</v>
      </c>
      <c r="C7">
        <v>98</v>
      </c>
      <c r="D7">
        <v>23.242999999999999</v>
      </c>
      <c r="E7">
        <v>76907</v>
      </c>
      <c r="F7">
        <v>2997323</v>
      </c>
      <c r="G7" s="4">
        <f>(F7-c_C14)/m_C14</f>
        <v>44.345195208358042</v>
      </c>
      <c r="H7" s="4">
        <f>(F7-c.R_C14)/m.R_C14</f>
        <v>12.888384412350323</v>
      </c>
      <c r="I7" s="4">
        <f>G7/YNK_22</f>
        <v>2.7890059879470468</v>
      </c>
      <c r="J7" s="4">
        <f>H7/YNK_22</f>
        <v>0.81059021461322789</v>
      </c>
    </row>
    <row r="8" spans="1:10" x14ac:dyDescent="0.3">
      <c r="A8">
        <v>23.4801</v>
      </c>
      <c r="B8" s="1" t="s">
        <v>6</v>
      </c>
      <c r="C8">
        <v>99</v>
      </c>
      <c r="D8">
        <v>23.481000000000002</v>
      </c>
      <c r="E8">
        <v>1261903</v>
      </c>
      <c r="F8">
        <v>47508608</v>
      </c>
      <c r="G8" s="4">
        <f>(F8-c_C14)/m_C14</f>
        <v>90.251811820277325</v>
      </c>
      <c r="H8" s="4">
        <f>(F8-c.R_C14)/m.R_C14</f>
        <v>94.873816808094048</v>
      </c>
      <c r="I8" s="4">
        <f>G8/YNK_22</f>
        <v>5.6762145798916555</v>
      </c>
      <c r="J8" s="4">
        <f>H8/YNK_22</f>
        <v>5.9669067174901915</v>
      </c>
    </row>
    <row r="9" spans="1:10" x14ac:dyDescent="0.3">
      <c r="A9">
        <v>23.837</v>
      </c>
      <c r="B9" s="1" t="s">
        <v>38</v>
      </c>
      <c r="C9">
        <v>95</v>
      </c>
      <c r="D9">
        <v>23.835999999999999</v>
      </c>
      <c r="E9">
        <v>67228</v>
      </c>
      <c r="F9">
        <v>1679991</v>
      </c>
      <c r="G9" s="4">
        <f>(F9-c_C14)/m_C14</f>
        <v>42.986567726032767</v>
      </c>
      <c r="H9" s="4">
        <f>(F9-c.R_C14)/m.R_C14</f>
        <v>10.461987743982966</v>
      </c>
      <c r="I9" s="4">
        <f>G9/YNK_22</f>
        <v>2.7035577186184128</v>
      </c>
      <c r="J9" s="4">
        <f>H9/YNK_22</f>
        <v>0.65798665056496641</v>
      </c>
    </row>
    <row r="10" spans="1:10" x14ac:dyDescent="0.3">
      <c r="A10">
        <v>24.047599999999999</v>
      </c>
      <c r="B10" s="1" t="s">
        <v>18</v>
      </c>
      <c r="C10">
        <v>98</v>
      </c>
      <c r="D10">
        <v>24.048999999999999</v>
      </c>
      <c r="E10">
        <v>170971</v>
      </c>
      <c r="F10">
        <v>2925960</v>
      </c>
      <c r="G10" s="4">
        <f>(F10-c_C14)/m_C14</f>
        <v>44.271595134100998</v>
      </c>
      <c r="H10" s="4">
        <f>(F10-c.R_C14)/m.R_C14</f>
        <v>12.756940747849118</v>
      </c>
      <c r="I10" s="4">
        <f>G10/YNK_22</f>
        <v>2.7843770524591824</v>
      </c>
      <c r="J10" s="4">
        <f>H10/YNK_22</f>
        <v>0.80232331747478725</v>
      </c>
    </row>
    <row r="11" spans="1:10" x14ac:dyDescent="0.3">
      <c r="A11">
        <v>24.866599999999998</v>
      </c>
      <c r="B11" s="1" t="s">
        <v>39</v>
      </c>
      <c r="C11">
        <v>99</v>
      </c>
      <c r="D11">
        <v>24.869</v>
      </c>
      <c r="E11">
        <v>13138277</v>
      </c>
      <c r="F11">
        <v>785670609</v>
      </c>
      <c r="G11" s="4">
        <f>(F11-c_C14)/m_C14</f>
        <v>851.55358006610936</v>
      </c>
      <c r="H11" s="4">
        <f>(F11-c.R_C14)/m.R_C14</f>
        <v>1454.4960076770483</v>
      </c>
      <c r="I11" s="4">
        <f>G11/YNK_22</f>
        <v>53.556828934975428</v>
      </c>
      <c r="J11" s="4">
        <f>H11/YNK_22</f>
        <v>91.47773633188983</v>
      </c>
    </row>
    <row r="12" spans="1:10" x14ac:dyDescent="0.3">
      <c r="A12">
        <v>25.042100000000001</v>
      </c>
      <c r="B12" s="1" t="s">
        <v>9</v>
      </c>
      <c r="C12">
        <v>99</v>
      </c>
      <c r="D12">
        <v>25.04</v>
      </c>
      <c r="E12">
        <v>7015462</v>
      </c>
      <c r="F12">
        <v>179571874</v>
      </c>
      <c r="G12" s="4">
        <f>(F12-c_C14)/m_C14</f>
        <v>226.45497290133611</v>
      </c>
      <c r="H12" s="4">
        <f>(F12-c.R_C14)/m.R_C14</f>
        <v>338.12143292621158</v>
      </c>
      <c r="I12" s="4">
        <f>G12/YNK_22</f>
        <v>14.242451125870195</v>
      </c>
      <c r="J12" s="4">
        <f>H12/YNK_22</f>
        <v>21.265498926176829</v>
      </c>
    </row>
    <row r="13" spans="1:10" x14ac:dyDescent="0.3">
      <c r="A13">
        <v>25.082999999999998</v>
      </c>
      <c r="B13" s="1" t="s">
        <v>28</v>
      </c>
      <c r="C13">
        <v>99</v>
      </c>
      <c r="D13">
        <v>25.081</v>
      </c>
      <c r="E13">
        <v>594589</v>
      </c>
      <c r="F13">
        <v>8146950</v>
      </c>
      <c r="G13" s="4">
        <f>(F13-c_C14)/m_C14</f>
        <v>49.656251772629062</v>
      </c>
      <c r="H13" s="4">
        <f>(F13-c.R_C14)/m.R_C14</f>
        <v>22.373493554263359</v>
      </c>
      <c r="I13" s="4">
        <f>G13/YNK_22</f>
        <v>3.123034702681073</v>
      </c>
      <c r="J13" s="4">
        <f>H13/YNK_22</f>
        <v>1.4071379593876325</v>
      </c>
    </row>
    <row r="14" spans="1:10" x14ac:dyDescent="0.3">
      <c r="A14">
        <v>25.147300000000001</v>
      </c>
      <c r="B14" s="1" t="s">
        <v>40</v>
      </c>
      <c r="C14">
        <v>99</v>
      </c>
      <c r="D14">
        <v>25.149000000000001</v>
      </c>
      <c r="E14">
        <v>2068309</v>
      </c>
      <c r="F14">
        <v>67238904</v>
      </c>
      <c r="G14" s="4">
        <f>(F14-c_C14)/m_C14</f>
        <v>110.60060952655978</v>
      </c>
      <c r="H14" s="4">
        <f>(F14-c.R_C14)/m.R_C14</f>
        <v>131.21509180961363</v>
      </c>
      <c r="I14" s="4">
        <f>G14/YNK_22</f>
        <v>6.9560131777710552</v>
      </c>
      <c r="J14" s="4">
        <f>H14/YNK_22</f>
        <v>8.252521497459977</v>
      </c>
    </row>
    <row r="15" spans="1:10" x14ac:dyDescent="0.3">
      <c r="A15">
        <v>25.241</v>
      </c>
      <c r="B15" s="1" t="s">
        <v>7</v>
      </c>
      <c r="C15">
        <v>96</v>
      </c>
      <c r="D15">
        <v>25.244</v>
      </c>
      <c r="E15">
        <v>252872</v>
      </c>
      <c r="F15">
        <v>4875858</v>
      </c>
      <c r="G15" s="4">
        <f>(F15-c_C14)/m_C14</f>
        <v>46.282618179567969</v>
      </c>
      <c r="H15" s="4">
        <f>(F15-c.R_C14)/m.R_C14</f>
        <v>16.34846210378382</v>
      </c>
      <c r="I15" s="4">
        <f>G15/YNK_22</f>
        <v>2.910856489281004</v>
      </c>
      <c r="J15" s="4">
        <f>H15/YNK_22</f>
        <v>1.0282051637599887</v>
      </c>
    </row>
    <row r="16" spans="1:10" x14ac:dyDescent="0.3">
      <c r="A16">
        <v>25.311199999999999</v>
      </c>
      <c r="B16" s="1" t="s">
        <v>12</v>
      </c>
      <c r="C16">
        <v>99</v>
      </c>
      <c r="D16">
        <v>25.314</v>
      </c>
      <c r="E16">
        <v>766450</v>
      </c>
      <c r="F16">
        <v>16054748</v>
      </c>
      <c r="G16" s="4">
        <f>(F16-c_C14)/m_C14</f>
        <v>57.81194197637182</v>
      </c>
      <c r="H16" s="4">
        <f>(F16-c.R_C14)/m.R_C14</f>
        <v>36.938883844123502</v>
      </c>
      <c r="I16" s="4">
        <f>G16/YNK_22</f>
        <v>3.6359711934825043</v>
      </c>
      <c r="J16" s="4">
        <f>H16/YNK_22</f>
        <v>2.3232002417687738</v>
      </c>
    </row>
    <row r="17" spans="1:10" x14ac:dyDescent="0.3">
      <c r="A17">
        <v>25.545200000000001</v>
      </c>
      <c r="B17" s="1" t="s">
        <v>13</v>
      </c>
      <c r="C17">
        <v>99</v>
      </c>
      <c r="D17">
        <v>25.542999999999999</v>
      </c>
      <c r="E17">
        <v>221639</v>
      </c>
      <c r="F17">
        <v>4325288</v>
      </c>
      <c r="G17" s="4">
        <f>(F17-c_C14)/m_C14</f>
        <v>45.714789012020361</v>
      </c>
      <c r="H17" s="4">
        <f>(F17-c.R_C14)/m.R_C14</f>
        <v>15.334366026482869</v>
      </c>
      <c r="I17" s="4">
        <f>G17/YNK_22</f>
        <v>2.8751439630201485</v>
      </c>
      <c r="J17" s="4">
        <f>H17/YNK_22</f>
        <v>0.96442553625678418</v>
      </c>
    </row>
    <row r="18" spans="1:10" x14ac:dyDescent="0.3">
      <c r="A18">
        <v>25.878599999999999</v>
      </c>
      <c r="B18" s="1" t="s">
        <v>30</v>
      </c>
      <c r="C18">
        <v>95</v>
      </c>
      <c r="D18">
        <v>25.876999999999999</v>
      </c>
      <c r="E18">
        <v>78911</v>
      </c>
      <c r="F18">
        <v>1340998</v>
      </c>
      <c r="G18" s="4">
        <f>(F18-c_C14)/m_C14</f>
        <v>42.636948035540243</v>
      </c>
      <c r="H18" s="4">
        <f>(F18-c.R_C14)/m.R_C14</f>
        <v>9.8375958019365761</v>
      </c>
      <c r="I18" s="4">
        <f>G18/YNK_22</f>
        <v>2.6815690588390089</v>
      </c>
      <c r="J18" s="4">
        <f>H18/YNK_22</f>
        <v>0.6187167171029293</v>
      </c>
    </row>
    <row r="19" spans="1:10" x14ac:dyDescent="0.3">
      <c r="A19">
        <v>26.527999999999999</v>
      </c>
      <c r="B19" s="1" t="s">
        <v>41</v>
      </c>
      <c r="C19">
        <v>99</v>
      </c>
      <c r="D19">
        <v>26.527000000000001</v>
      </c>
      <c r="E19">
        <v>141047</v>
      </c>
      <c r="F19">
        <v>3059326</v>
      </c>
      <c r="G19" s="4">
        <f>(F19-c_C14)/m_C14</f>
        <v>44.409141867048952</v>
      </c>
      <c r="H19" s="4">
        <f>(F19-c.R_C14)/m.R_C14</f>
        <v>13.002587872547737</v>
      </c>
      <c r="I19" s="4">
        <f>G19/YNK_22</f>
        <v>2.793027790380437</v>
      </c>
      <c r="J19" s="4">
        <f>H19/YNK_22</f>
        <v>0.81777282217281366</v>
      </c>
    </row>
    <row r="20" spans="1:10" x14ac:dyDescent="0.3">
      <c r="A20">
        <v>26.732700000000001</v>
      </c>
      <c r="B20" s="1" t="s">
        <v>14</v>
      </c>
      <c r="C20">
        <v>97</v>
      </c>
      <c r="D20">
        <v>26.734000000000002</v>
      </c>
      <c r="E20">
        <v>560087</v>
      </c>
      <c r="F20">
        <v>8980082</v>
      </c>
      <c r="G20" s="4">
        <f>(F20-c_C14)/m_C14</f>
        <v>50.515500642014018</v>
      </c>
      <c r="H20" s="4">
        <f>(F20-c.R_C14)/m.R_C14</f>
        <v>23.908041192300111</v>
      </c>
      <c r="I20" s="4">
        <f>G20/YNK_22</f>
        <v>3.1770755120763532</v>
      </c>
      <c r="J20" s="4">
        <f>H20/YNK_22</f>
        <v>1.503650389452837</v>
      </c>
    </row>
    <row r="21" spans="1:10" x14ac:dyDescent="0.3">
      <c r="A21">
        <v>28.347300000000001</v>
      </c>
      <c r="B21" s="1" t="s">
        <v>34</v>
      </c>
      <c r="C21">
        <v>96</v>
      </c>
      <c r="D21">
        <v>28.347999999999999</v>
      </c>
      <c r="E21">
        <v>88350</v>
      </c>
      <c r="F21">
        <v>1829773</v>
      </c>
      <c r="G21" s="4">
        <f>(F21-c_C14)/m_C14</f>
        <v>43.141045064742862</v>
      </c>
      <c r="H21" s="4">
        <f>(F21-c.R_C14)/m.R_C14</f>
        <v>10.737871534691307</v>
      </c>
      <c r="I21" s="4">
        <f>G21/YNK_22</f>
        <v>2.7132732745121295</v>
      </c>
      <c r="J21" s="4">
        <f>H21/YNK_22</f>
        <v>0.67533783237052236</v>
      </c>
    </row>
    <row r="22" spans="1:10" x14ac:dyDescent="0.3">
      <c r="I22" s="4">
        <f>SUM(I2:I21)</f>
        <v>160.65967529603168</v>
      </c>
      <c r="J22" s="4">
        <f>SUM(J2:J21)</f>
        <v>203.51804345320608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809EE-F7E7-45F6-A96E-3D4D2E7AA807}">
  <dimension ref="A1:N9"/>
  <sheetViews>
    <sheetView workbookViewId="0">
      <selection activeCell="N4" sqref="N4"/>
    </sheetView>
  </sheetViews>
  <sheetFormatPr defaultRowHeight="14.4" x14ac:dyDescent="0.3"/>
  <cols>
    <col min="8" max="8" width="11.77734375" customWidth="1"/>
  </cols>
  <sheetData>
    <row r="1" spans="1:14" x14ac:dyDescent="0.3">
      <c r="A1" t="s">
        <v>42</v>
      </c>
      <c r="B1" t="s">
        <v>43</v>
      </c>
      <c r="C1" t="s">
        <v>44</v>
      </c>
      <c r="G1" t="s">
        <v>45</v>
      </c>
      <c r="H1">
        <v>969605</v>
      </c>
      <c r="L1" t="s">
        <v>63</v>
      </c>
      <c r="M1" t="s">
        <v>59</v>
      </c>
      <c r="N1">
        <v>16.3</v>
      </c>
    </row>
    <row r="2" spans="1:14" x14ac:dyDescent="0.3">
      <c r="A2" t="s">
        <v>46</v>
      </c>
      <c r="B2" s="2">
        <v>50.112499999999997</v>
      </c>
      <c r="C2">
        <v>17537048</v>
      </c>
      <c r="G2" t="s">
        <v>47</v>
      </c>
      <c r="H2" s="3">
        <v>-40000000</v>
      </c>
      <c r="L2" t="s">
        <v>64</v>
      </c>
      <c r="M2" t="s">
        <v>60</v>
      </c>
      <c r="N2">
        <v>15.6</v>
      </c>
    </row>
    <row r="3" spans="1:14" x14ac:dyDescent="0.3">
      <c r="A3" t="s">
        <v>48</v>
      </c>
      <c r="B3" s="2">
        <v>100.22499999999999</v>
      </c>
      <c r="C3">
        <v>52828445</v>
      </c>
      <c r="L3" t="s">
        <v>65</v>
      </c>
      <c r="M3" t="s">
        <v>61</v>
      </c>
      <c r="N3">
        <v>13.6</v>
      </c>
    </row>
    <row r="4" spans="1:14" x14ac:dyDescent="0.3">
      <c r="A4" t="s">
        <v>49</v>
      </c>
      <c r="B4" s="2">
        <v>125.28125</v>
      </c>
      <c r="C4">
        <v>77905127</v>
      </c>
      <c r="G4" t="s">
        <v>50</v>
      </c>
      <c r="H4">
        <v>542917</v>
      </c>
      <c r="L4" t="s">
        <v>66</v>
      </c>
      <c r="M4" t="s">
        <v>62</v>
      </c>
      <c r="N4">
        <v>15.9</v>
      </c>
    </row>
    <row r="5" spans="1:14" x14ac:dyDescent="0.3">
      <c r="A5" t="s">
        <v>51</v>
      </c>
      <c r="B5" s="2">
        <v>250.5625</v>
      </c>
      <c r="C5">
        <v>208735523</v>
      </c>
      <c r="G5" t="s">
        <v>52</v>
      </c>
      <c r="H5" s="3">
        <v>-4000000</v>
      </c>
    </row>
    <row r="6" spans="1:14" x14ac:dyDescent="0.3">
      <c r="A6" t="s">
        <v>53</v>
      </c>
      <c r="B6" s="2">
        <v>501.125</v>
      </c>
      <c r="C6">
        <v>447195427</v>
      </c>
    </row>
    <row r="7" spans="1:14" x14ac:dyDescent="0.3">
      <c r="A7" t="s">
        <v>54</v>
      </c>
      <c r="B7" s="2">
        <v>20</v>
      </c>
      <c r="C7">
        <v>7442784</v>
      </c>
    </row>
    <row r="8" spans="1:14" x14ac:dyDescent="0.3">
      <c r="A8" t="s">
        <v>55</v>
      </c>
      <c r="B8" s="2">
        <v>200</v>
      </c>
      <c r="C8">
        <v>101379656</v>
      </c>
    </row>
    <row r="9" spans="1:14" x14ac:dyDescent="0.3">
      <c r="A9" t="s">
        <v>56</v>
      </c>
      <c r="B9" s="2">
        <v>300</v>
      </c>
      <c r="C9">
        <v>160257112</v>
      </c>
    </row>
  </sheetData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YNK19</vt:lpstr>
      <vt:lpstr>YNK20</vt:lpstr>
      <vt:lpstr>YNK21</vt:lpstr>
      <vt:lpstr>YNK22</vt:lpstr>
      <vt:lpstr>STD</vt:lpstr>
      <vt:lpstr>c.R_C14</vt:lpstr>
      <vt:lpstr>c_C14</vt:lpstr>
      <vt:lpstr>m.R_C14</vt:lpstr>
      <vt:lpstr>m_C14</vt:lpstr>
      <vt:lpstr>YNK_19</vt:lpstr>
      <vt:lpstr>YNK_20</vt:lpstr>
      <vt:lpstr>YNK_21</vt:lpstr>
      <vt:lpstr>YNK_22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NJOWE</dc:creator>
  <cp:lastModifiedBy>NJOWE</cp:lastModifiedBy>
  <dcterms:created xsi:type="dcterms:W3CDTF">2019-08-31T15:54:42Z</dcterms:created>
  <dcterms:modified xsi:type="dcterms:W3CDTF">2019-09-06T07:54:43Z</dcterms:modified>
</cp:coreProperties>
</file>