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yisa\Dropbox\FAA_data\"/>
    </mc:Choice>
  </mc:AlternateContent>
  <xr:revisionPtr revIDLastSave="0" documentId="13_ncr:1_{9014483A-DA92-4FD8-960C-24082D755302}" xr6:coauthVersionLast="36" xr6:coauthVersionMax="36" xr10:uidLastSave="{00000000-0000-0000-0000-000000000000}"/>
  <bookViews>
    <workbookView xWindow="0" yWindow="0" windowWidth="20490" windowHeight="7545" activeTab="4" xr2:uid="{2032C1B3-EE6C-4057-BAC1-DF4C55F1A009}"/>
  </bookViews>
  <sheets>
    <sheet name="rd.sud.3m155.8" sheetId="1" r:id="rId1"/>
    <sheet name="rd.sud3m292.5" sheetId="2" r:id="rId2"/>
    <sheet name="Processed" sheetId="17" r:id="rId3"/>
    <sheet name="Sheet1" sheetId="12" r:id="rId4"/>
    <sheet name="rd.sud2m1.58.4^" sheetId="3" r:id="rId5"/>
    <sheet name="rd.sod.3m1.55.1" sheetId="4" r:id="rId6"/>
    <sheet name="Sheet2" sheetId="13" r:id="rId7"/>
    <sheet name="rd.sod.3m1.59.4_" sheetId="5" r:id="rId8"/>
    <sheet name="rd.sod.3m2.59.4" sheetId="6" r:id="rId9"/>
    <sheet name="Sheet3" sheetId="14" r:id="rId10"/>
    <sheet name="rd.bssod.2m1.61.2_58.1" sheetId="7" r:id="rId11"/>
    <sheet name="rd.bssod.2m2.58.1" sheetId="8" r:id="rId12"/>
    <sheet name="Sheet4" sheetId="15" r:id="rId13"/>
    <sheet name="rd.bssod.3m1.64.8_63.7" sheetId="9" r:id="rId14"/>
    <sheet name="Sheet5" sheetId="16" r:id="rId15"/>
    <sheet name="rd.bssud.2m1.49.6" sheetId="11" r:id="rId16"/>
    <sheet name="rd.bssod.3m2.63.7" sheetId="10" r:id="rId17"/>
  </sheets>
  <definedNames>
    <definedName name="Intercept_FA">Sheet1!$D$25</definedName>
    <definedName name="Slope_FA">Sheet1!$D$24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" i="12"/>
  <c r="G3" i="12"/>
  <c r="H3" i="12"/>
  <c r="G4" i="12"/>
  <c r="H4" i="12"/>
  <c r="G5" i="12"/>
  <c r="H5" i="12"/>
  <c r="G6" i="12"/>
  <c r="H6" i="12"/>
  <c r="G7" i="12"/>
  <c r="H7" i="12"/>
  <c r="G8" i="12"/>
  <c r="H8" i="12"/>
  <c r="G9" i="12"/>
  <c r="H9" i="12"/>
  <c r="G10" i="12"/>
  <c r="H10" i="12"/>
  <c r="G11" i="12"/>
  <c r="H11" i="12"/>
  <c r="G12" i="12"/>
  <c r="H12" i="12"/>
  <c r="G13" i="12"/>
  <c r="H13" i="12"/>
  <c r="G14" i="12"/>
  <c r="H14" i="12"/>
  <c r="G15" i="12"/>
  <c r="H15" i="12"/>
  <c r="G16" i="12"/>
  <c r="H16" i="12"/>
  <c r="G2" i="12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" i="11"/>
  <c r="G4" i="16"/>
  <c r="H4" i="16"/>
  <c r="G5" i="16"/>
  <c r="H5" i="16"/>
  <c r="G6" i="16"/>
  <c r="H6" i="16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H3" i="16"/>
  <c r="G3" i="16"/>
  <c r="F3" i="15"/>
  <c r="G3" i="15"/>
  <c r="F4" i="15"/>
  <c r="G4" i="15"/>
  <c r="F5" i="15"/>
  <c r="G5" i="15"/>
  <c r="F6" i="15"/>
  <c r="G6" i="15"/>
  <c r="F7" i="15"/>
  <c r="G7" i="15"/>
  <c r="F8" i="15"/>
  <c r="G8" i="15"/>
  <c r="F9" i="15"/>
  <c r="G9" i="15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G2" i="15"/>
  <c r="F2" i="15"/>
  <c r="G3" i="14"/>
  <c r="H3" i="14"/>
  <c r="H4" i="14"/>
  <c r="G5" i="14"/>
  <c r="H5" i="14"/>
  <c r="G6" i="14"/>
  <c r="H6" i="14"/>
  <c r="G7" i="14"/>
  <c r="H7" i="14"/>
  <c r="G8" i="14"/>
  <c r="H8" i="14"/>
  <c r="G9" i="14"/>
  <c r="H9" i="14"/>
  <c r="G10" i="14"/>
  <c r="H10" i="14"/>
  <c r="G11" i="14"/>
  <c r="H11" i="14"/>
  <c r="G12" i="14"/>
  <c r="H12" i="14"/>
  <c r="G13" i="14"/>
  <c r="H13" i="14"/>
  <c r="G14" i="14"/>
  <c r="H14" i="14"/>
  <c r="G15" i="14"/>
  <c r="H15" i="14"/>
  <c r="G16" i="14"/>
  <c r="H16" i="14"/>
  <c r="G17" i="14"/>
  <c r="H17" i="14"/>
  <c r="G18" i="14"/>
  <c r="H18" i="14"/>
  <c r="H19" i="14"/>
  <c r="H20" i="14"/>
  <c r="G21" i="14"/>
  <c r="G22" i="14"/>
  <c r="G23" i="14"/>
  <c r="G24" i="14"/>
  <c r="G25" i="14"/>
  <c r="G26" i="14"/>
  <c r="H26" i="14"/>
  <c r="G27" i="14"/>
  <c r="H2" i="14"/>
  <c r="G2" i="14"/>
  <c r="G3" i="13"/>
  <c r="G4" i="13"/>
  <c r="G5" i="13"/>
  <c r="H5" i="13"/>
  <c r="G6" i="13"/>
  <c r="H6" i="13"/>
  <c r="G7" i="13"/>
  <c r="H7" i="13"/>
  <c r="G8" i="13"/>
  <c r="H8" i="13"/>
  <c r="G9" i="13"/>
  <c r="H9" i="13"/>
  <c r="G10" i="13"/>
  <c r="H10" i="13"/>
  <c r="G11" i="13"/>
  <c r="H11" i="13"/>
  <c r="G12" i="13"/>
  <c r="H12" i="13"/>
  <c r="G13" i="13"/>
  <c r="H13" i="13"/>
  <c r="G14" i="13"/>
  <c r="H14" i="13"/>
  <c r="G15" i="13"/>
  <c r="H15" i="13"/>
  <c r="G16" i="13"/>
  <c r="H16" i="13"/>
  <c r="G17" i="13"/>
  <c r="H17" i="13"/>
  <c r="G18" i="13"/>
  <c r="G19" i="13"/>
  <c r="G20" i="13"/>
  <c r="G21" i="13"/>
  <c r="H21" i="13"/>
  <c r="G22" i="13"/>
  <c r="H22" i="13"/>
  <c r="G23" i="13"/>
  <c r="H23" i="13"/>
  <c r="G24" i="13"/>
  <c r="H24" i="13"/>
  <c r="H2" i="13"/>
  <c r="G2" i="13"/>
  <c r="G3" i="7"/>
  <c r="H3" i="7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H2" i="7"/>
  <c r="G2" i="7"/>
  <c r="H2" i="5"/>
  <c r="H3" i="5"/>
  <c r="H4" i="5"/>
  <c r="H5" i="5"/>
  <c r="H6" i="5"/>
  <c r="H7" i="5"/>
  <c r="H8" i="5"/>
  <c r="H9" i="5"/>
  <c r="H10" i="5"/>
  <c r="H11" i="5"/>
  <c r="H12" i="5"/>
  <c r="H13" i="5"/>
  <c r="H14" i="5"/>
  <c r="H18" i="5"/>
  <c r="H19" i="5"/>
  <c r="H20" i="5"/>
  <c r="G4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" i="5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2" i="3"/>
</calcChain>
</file>

<file path=xl/sharedStrings.xml><?xml version="1.0" encoding="utf-8"?>
<sst xmlns="http://schemas.openxmlformats.org/spreadsheetml/2006/main" count="776" uniqueCount="111">
  <si>
    <t>RT</t>
  </si>
  <si>
    <t>Library/ID</t>
  </si>
  <si>
    <t>Qual</t>
  </si>
  <si>
    <t>Heptane</t>
  </si>
  <si>
    <t>Dodecanoic acid, methyl ester</t>
  </si>
  <si>
    <t>Methyl tetradecanoate</t>
  </si>
  <si>
    <t>6-Heptynoic acid, methyl ester</t>
  </si>
  <si>
    <t>Methyl 13-methyltetradecanoate</t>
  </si>
  <si>
    <t>9-Hexadecenoic acid, methyl ester, (Z)-</t>
  </si>
  <si>
    <t>Methyl palmitate (Methyl hexadecanoate)</t>
  </si>
  <si>
    <t>n-Hexadecanoic acid</t>
  </si>
  <si>
    <t>Hexadecanoic acid, ethyl ester</t>
  </si>
  <si>
    <t>cis-10-Heptadecenoic acid, methyl ester</t>
  </si>
  <si>
    <t>Hexadecanoic acid, 15-methyl-, methyl ester</t>
  </si>
  <si>
    <t>10,13-Octadecadienoic acid, methyl ester</t>
  </si>
  <si>
    <t>Methyl octadecanoate</t>
  </si>
  <si>
    <t>9-Octadecenoic acid, (E)-</t>
  </si>
  <si>
    <t>Octadecanoic acid</t>
  </si>
  <si>
    <t>Ethyl Oleate</t>
  </si>
  <si>
    <t>Methyl 9-cis,11-trans-octadecadienoate</t>
  </si>
  <si>
    <t>cis-10-Nonadecenoic acid, methyl ester</t>
  </si>
  <si>
    <t>Nonadecanoic acid, methyl ester</t>
  </si>
  <si>
    <t>Methyl 9.cis.,11.trans.t,13.trans.-octadecatrienoate</t>
  </si>
  <si>
    <t>11-Eicosenoic acid, methyl ester</t>
  </si>
  <si>
    <t>Eicosanoic acid, methyl ester</t>
  </si>
  <si>
    <t>Hexadecanoic acid, 2-hydroxy-1-(hydroxymethyl)ethyl ester</t>
  </si>
  <si>
    <t>Docosanoic acid, methyl ester</t>
  </si>
  <si>
    <t>Methyl 20-methyl-docosanoate</t>
  </si>
  <si>
    <t>9-Octadecenoic acid (Z)-, 2-hydroxy-1-(hydroxymethyl)ethyl ester</t>
  </si>
  <si>
    <t>Octadecanoic acid, 2,3-dihydroxypropyl ester</t>
  </si>
  <si>
    <t>R.T.</t>
  </si>
  <si>
    <t>Height</t>
  </si>
  <si>
    <t>Area</t>
  </si>
  <si>
    <t>Tetradecanoic acid</t>
  </si>
  <si>
    <t>Methyl hexadec-9-enoate</t>
  </si>
  <si>
    <t>Palmitoleic acid</t>
  </si>
  <si>
    <t>Heptadecanoic acid, methyl ester</t>
  </si>
  <si>
    <t>9-Octadecenoic acid (Z)-, methyl ester</t>
  </si>
  <si>
    <t>6-Octadecenoic acid</t>
  </si>
  <si>
    <t>Methyl 18-methylnonadecanoate</t>
  </si>
  <si>
    <t>Glycerol 1-palmitate</t>
  </si>
  <si>
    <t>Undecanoic acid, 10-methyl-, methyl ester</t>
  </si>
  <si>
    <t>Tridecanoic acid, methyl ester</t>
  </si>
  <si>
    <t>Pentadecanoic acid, methyl ester</t>
  </si>
  <si>
    <t>9,12-Octadecadienoic acid (Z,Z)-, methyl ester</t>
  </si>
  <si>
    <t>Oleic Acid</t>
  </si>
  <si>
    <t>Methyl 10-trans,12-cis-octadecadienoate</t>
  </si>
  <si>
    <t>Cyclopropaneoctanoic acid, 2-octyl-, methyl ester, cis-</t>
  </si>
  <si>
    <t>cis-13-Eicosenoic acid, methyl ester</t>
  </si>
  <si>
    <t>Oleic acid, 3-hydroxypropyl ester</t>
  </si>
  <si>
    <t>Tricosanoic acid, methyl ester</t>
  </si>
  <si>
    <t>Tetracosanoic acid, methyl ester</t>
  </si>
  <si>
    <t>Methyl 9-heptadecenoate or 9-17:1</t>
  </si>
  <si>
    <t>Octadecanoic acid, 2-hydroxy-1-(hydroxymethyl)ethyl ester</t>
  </si>
  <si>
    <t>Decanoic acid, methyl ester</t>
  </si>
  <si>
    <t>Tridecanoic acid, 4,8,12-trimethyl-, methyl ester</t>
  </si>
  <si>
    <t>7,10-Hexadecadienoic acid, methyl ester</t>
  </si>
  <si>
    <t>Octadecanoic acid, ethyl ester</t>
  </si>
  <si>
    <t>10-Nonadecenoic acid, methyl ester</t>
  </si>
  <si>
    <t>Octanoic acid, methyl ester</t>
  </si>
  <si>
    <t>cis-5-Dodecenoic acid, methyl ester</t>
  </si>
  <si>
    <t>5,8,11,14-Eicosatetraenoic acid, methyl ester, (all-Z)-</t>
  </si>
  <si>
    <t>Heneicosanoic acid, methyl ester</t>
  </si>
  <si>
    <t>Methyl Z-11-tetradecenoate</t>
  </si>
  <si>
    <t>7-Hexadecenoic acid, methyl ester, (Z)-</t>
  </si>
  <si>
    <t>9,12-Octadecadienoic acid, ethyl ester</t>
  </si>
  <si>
    <t>13-Docosenoic acid, methyl ester, (Z)-</t>
  </si>
  <si>
    <t>Methyl 20-methyl-heneicosanoate</t>
  </si>
  <si>
    <t>Ethyl 9-hexadecenoate</t>
  </si>
  <si>
    <t>Methyl 12-hydroxy-9-octadecenoate</t>
  </si>
  <si>
    <t>Ethyl 9-tetradecenoate</t>
  </si>
  <si>
    <t>Hexadecanoic acid, methyl ester</t>
  </si>
  <si>
    <t>Methyl 6-cis,9-cis,11-trans-octadecatrienoate</t>
  </si>
  <si>
    <t>Methyl 11-docosenoate</t>
  </si>
  <si>
    <t>Octadecanoic acid, 3-hydroxy-, methyl ester</t>
  </si>
  <si>
    <t>Methyl octanoate</t>
  </si>
  <si>
    <t>9,11-Octadecadienoic acid, methyl ester, (E,E)-</t>
  </si>
  <si>
    <t>Heneicosanoic acid, methyl ester C-21</t>
  </si>
  <si>
    <t>Docosanoic acid, methyl ester C-22</t>
  </si>
  <si>
    <t>Tricosanoic acid, methyl ester C-23</t>
  </si>
  <si>
    <t>Tetracosanoic acid, methyl ester C24</t>
  </si>
  <si>
    <t>9,12-Octadecadienoic acid, methyl ester</t>
  </si>
  <si>
    <t xml:space="preserve">Area.2 </t>
  </si>
  <si>
    <t>Undecanoic acid, methyl ester</t>
  </si>
  <si>
    <t>Area.2</t>
  </si>
  <si>
    <t>y = 5E+07x + 2E+07</t>
  </si>
  <si>
    <t>R² = 0.9972</t>
  </si>
  <si>
    <t>Intercept_FA</t>
  </si>
  <si>
    <t>Slope_FA</t>
  </si>
  <si>
    <t>Eicosenoic acid, methyl ester</t>
  </si>
  <si>
    <t>BSSoD3</t>
  </si>
  <si>
    <t>BSSoD2</t>
  </si>
  <si>
    <t>SoD3</t>
  </si>
  <si>
    <t>SuD3</t>
  </si>
  <si>
    <t>SuD2</t>
  </si>
  <si>
    <t>SoD2</t>
  </si>
  <si>
    <t>BSSuD3</t>
  </si>
  <si>
    <t>BSSuD2</t>
  </si>
  <si>
    <t>FD</t>
  </si>
  <si>
    <t>DryingMethod</t>
  </si>
  <si>
    <t>bssud.2m</t>
  </si>
  <si>
    <t>C19:1</t>
  </si>
  <si>
    <t>C16:1</t>
  </si>
  <si>
    <t>C18:1</t>
  </si>
  <si>
    <t>C18:2</t>
  </si>
  <si>
    <t>C18:3</t>
  </si>
  <si>
    <t>rd.bssod.3m2.63.7</t>
  </si>
  <si>
    <t>C17:1</t>
  </si>
  <si>
    <t>9Z-Octanoate</t>
  </si>
  <si>
    <t>C20:1</t>
  </si>
  <si>
    <t>9,12,15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</si>
</sst>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Fill="1"/>
    <xf numFmtId="0" fontId="0" fillId="0" borderId="0" xfId="0" applyFill="1"/>
    <xf numFmtId="11" fontId="0" fillId="0" borderId="0" xfId="0" applyNumberFormat="1"/>
    <xf numFmtId="2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804F-6612-44C9-91EA-41C9F6215748}">
  <dimension ref="A1:N39"/>
  <sheetViews>
    <sheetView workbookViewId="0">
      <selection activeCell="D31" sqref="D31"/>
    </sheetView>
  </sheetViews>
  <sheetFormatPr defaultRowHeight="15" x14ac:dyDescent="0.25"/>
  <cols>
    <col min="2" max="2" width="54.5703125" customWidth="1"/>
    <col min="10" max="10" width="55.28515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I1" t="s">
        <v>0</v>
      </c>
      <c r="J1" t="s">
        <v>1</v>
      </c>
      <c r="K1" t="s">
        <v>2</v>
      </c>
      <c r="L1" t="s">
        <v>31</v>
      </c>
      <c r="M1" t="s">
        <v>32</v>
      </c>
    </row>
    <row r="2" spans="1:14" x14ac:dyDescent="0.25">
      <c r="A2">
        <v>3.2686000000000002</v>
      </c>
      <c r="B2" t="s">
        <v>3</v>
      </c>
      <c r="C2">
        <v>91</v>
      </c>
      <c r="D2">
        <v>2352298</v>
      </c>
      <c r="E2">
        <v>31015266</v>
      </c>
      <c r="F2">
        <v>31912146</v>
      </c>
      <c r="I2">
        <v>3.2625999999999999</v>
      </c>
      <c r="J2" t="s">
        <v>3</v>
      </c>
      <c r="K2">
        <v>91</v>
      </c>
      <c r="L2">
        <v>2580884</v>
      </c>
      <c r="M2">
        <v>31912146</v>
      </c>
    </row>
    <row r="3" spans="1:14" x14ac:dyDescent="0.25">
      <c r="A3">
        <v>18.215399999999999</v>
      </c>
      <c r="B3" s="1" t="s">
        <v>4</v>
      </c>
      <c r="C3">
        <v>98</v>
      </c>
      <c r="D3">
        <v>120806</v>
      </c>
      <c r="E3">
        <v>4387931</v>
      </c>
      <c r="F3">
        <v>2467617</v>
      </c>
      <c r="I3">
        <v>18.215299999999999</v>
      </c>
      <c r="J3" s="1" t="s">
        <v>4</v>
      </c>
      <c r="K3">
        <v>97</v>
      </c>
      <c r="L3">
        <v>54721</v>
      </c>
      <c r="M3">
        <v>2467617</v>
      </c>
      <c r="N3">
        <v>2465623</v>
      </c>
    </row>
    <row r="4" spans="1:14" x14ac:dyDescent="0.25">
      <c r="A4">
        <v>20.502800000000001</v>
      </c>
      <c r="B4" s="1" t="s">
        <v>5</v>
      </c>
      <c r="C4">
        <v>99</v>
      </c>
      <c r="D4">
        <v>2224683</v>
      </c>
      <c r="E4">
        <v>44239920</v>
      </c>
      <c r="F4">
        <v>17100379</v>
      </c>
      <c r="G4">
        <v>9197888</v>
      </c>
      <c r="I4">
        <v>20.4968</v>
      </c>
      <c r="J4" s="1" t="s">
        <v>5</v>
      </c>
      <c r="K4">
        <v>99</v>
      </c>
      <c r="L4">
        <v>827699</v>
      </c>
      <c r="M4">
        <v>17100379</v>
      </c>
      <c r="N4">
        <v>17937873</v>
      </c>
    </row>
    <row r="5" spans="1:14" s="2" customFormat="1" x14ac:dyDescent="0.25">
      <c r="A5" s="2">
        <v>21.391999999999999</v>
      </c>
      <c r="B5" s="3" t="s">
        <v>6</v>
      </c>
      <c r="C5" s="2">
        <v>43</v>
      </c>
      <c r="D5" s="2">
        <v>13513</v>
      </c>
      <c r="E5" s="2">
        <v>352973</v>
      </c>
      <c r="I5">
        <v>20.935500000000001</v>
      </c>
      <c r="J5" s="1" t="s">
        <v>33</v>
      </c>
      <c r="K5">
        <v>99</v>
      </c>
      <c r="L5">
        <v>286480</v>
      </c>
      <c r="M5">
        <v>9197888</v>
      </c>
      <c r="N5">
        <v>12505511</v>
      </c>
    </row>
    <row r="6" spans="1:14" x14ac:dyDescent="0.25">
      <c r="A6">
        <v>21.561699999999998</v>
      </c>
      <c r="B6" s="1" t="s">
        <v>7</v>
      </c>
      <c r="C6">
        <v>99</v>
      </c>
      <c r="D6">
        <v>97787</v>
      </c>
      <c r="E6">
        <v>2177197</v>
      </c>
      <c r="I6">
        <v>22.386299999999999</v>
      </c>
      <c r="J6" s="1" t="s">
        <v>34</v>
      </c>
      <c r="K6">
        <v>99</v>
      </c>
      <c r="L6">
        <v>2095171</v>
      </c>
      <c r="M6">
        <v>52514148</v>
      </c>
      <c r="N6">
        <v>54716867</v>
      </c>
    </row>
    <row r="7" spans="1:14" x14ac:dyDescent="0.25">
      <c r="A7">
        <v>22.4099</v>
      </c>
      <c r="B7" s="1" t="s">
        <v>8</v>
      </c>
      <c r="C7">
        <v>99</v>
      </c>
      <c r="D7">
        <v>3254199</v>
      </c>
      <c r="E7">
        <v>118855340</v>
      </c>
      <c r="F7">
        <v>52514148</v>
      </c>
      <c r="G7">
        <v>15908079</v>
      </c>
      <c r="I7">
        <v>22.667100000000001</v>
      </c>
      <c r="J7" s="1" t="s">
        <v>9</v>
      </c>
      <c r="K7">
        <v>99</v>
      </c>
      <c r="L7">
        <v>5187335</v>
      </c>
      <c r="M7">
        <v>285551027</v>
      </c>
      <c r="N7">
        <v>285277185</v>
      </c>
    </row>
    <row r="8" spans="1:14" x14ac:dyDescent="0.25">
      <c r="A8">
        <v>22.760899999999999</v>
      </c>
      <c r="B8" s="1" t="s">
        <v>9</v>
      </c>
      <c r="C8">
        <v>98</v>
      </c>
      <c r="D8">
        <v>6519404</v>
      </c>
      <c r="E8">
        <v>673766610</v>
      </c>
      <c r="F8">
        <v>285551027</v>
      </c>
      <c r="I8">
        <v>22.866</v>
      </c>
      <c r="J8" s="1" t="s">
        <v>35</v>
      </c>
      <c r="K8">
        <v>99</v>
      </c>
      <c r="L8">
        <v>299017</v>
      </c>
      <c r="M8">
        <v>15908079</v>
      </c>
    </row>
    <row r="9" spans="1:14" x14ac:dyDescent="0.25">
      <c r="A9">
        <v>23.1587</v>
      </c>
      <c r="B9" s="1" t="s">
        <v>10</v>
      </c>
      <c r="C9">
        <v>99</v>
      </c>
      <c r="D9">
        <v>557269</v>
      </c>
      <c r="E9">
        <v>27560487</v>
      </c>
      <c r="F9">
        <v>443952481</v>
      </c>
      <c r="I9">
        <v>23.351600000000001</v>
      </c>
      <c r="J9" s="1" t="s">
        <v>10</v>
      </c>
      <c r="K9">
        <v>99</v>
      </c>
      <c r="L9">
        <v>2946460</v>
      </c>
      <c r="M9">
        <v>443952481</v>
      </c>
      <c r="N9">
        <v>467480699</v>
      </c>
    </row>
    <row r="10" spans="1:14" x14ac:dyDescent="0.25">
      <c r="A10">
        <v>23.252300000000002</v>
      </c>
      <c r="B10" s="1" t="s">
        <v>11</v>
      </c>
      <c r="C10">
        <v>93</v>
      </c>
      <c r="D10">
        <v>175819</v>
      </c>
      <c r="E10">
        <v>4709608</v>
      </c>
      <c r="I10">
        <v>23.5563</v>
      </c>
      <c r="J10" s="1" t="s">
        <v>36</v>
      </c>
      <c r="K10">
        <v>95</v>
      </c>
      <c r="L10">
        <v>185481</v>
      </c>
      <c r="M10">
        <v>7742537</v>
      </c>
    </row>
    <row r="11" spans="1:14" x14ac:dyDescent="0.25">
      <c r="A11">
        <v>23.3401</v>
      </c>
      <c r="B11" s="1" t="s">
        <v>12</v>
      </c>
      <c r="C11">
        <v>99</v>
      </c>
      <c r="D11">
        <v>168131</v>
      </c>
      <c r="E11">
        <v>5371199</v>
      </c>
      <c r="I11">
        <v>24.428000000000001</v>
      </c>
      <c r="J11" s="1" t="s">
        <v>37</v>
      </c>
      <c r="K11">
        <v>99</v>
      </c>
      <c r="L11">
        <v>6107125</v>
      </c>
      <c r="M11">
        <v>675406370</v>
      </c>
      <c r="N11">
        <v>677392541</v>
      </c>
    </row>
    <row r="12" spans="1:14" x14ac:dyDescent="0.25">
      <c r="A12">
        <v>23.5565</v>
      </c>
      <c r="B12" s="1" t="s">
        <v>13</v>
      </c>
      <c r="C12">
        <v>99</v>
      </c>
      <c r="D12">
        <v>184326</v>
      </c>
      <c r="E12">
        <v>6954416</v>
      </c>
      <c r="I12">
        <v>24.5625</v>
      </c>
      <c r="J12" s="1" t="s">
        <v>15</v>
      </c>
      <c r="K12">
        <v>99</v>
      </c>
      <c r="L12">
        <v>3406739</v>
      </c>
      <c r="M12">
        <v>99916879</v>
      </c>
      <c r="N12">
        <v>106471315</v>
      </c>
    </row>
    <row r="13" spans="1:14" x14ac:dyDescent="0.25">
      <c r="A13">
        <v>24.434000000000001</v>
      </c>
      <c r="B13" s="1" t="s">
        <v>14</v>
      </c>
      <c r="C13">
        <v>99</v>
      </c>
      <c r="D13">
        <v>6550909</v>
      </c>
      <c r="E13">
        <v>1156624789</v>
      </c>
      <c r="I13">
        <v>25.042200000000001</v>
      </c>
      <c r="J13" s="1" t="s">
        <v>38</v>
      </c>
      <c r="K13">
        <v>98</v>
      </c>
      <c r="L13">
        <v>4413261</v>
      </c>
      <c r="M13">
        <v>774640387</v>
      </c>
      <c r="N13">
        <v>937495779</v>
      </c>
    </row>
    <row r="14" spans="1:14" x14ac:dyDescent="0.25">
      <c r="A14">
        <v>24.6797</v>
      </c>
      <c r="B14" s="1" t="s">
        <v>15</v>
      </c>
      <c r="C14">
        <v>99</v>
      </c>
      <c r="D14">
        <v>5554818</v>
      </c>
      <c r="E14">
        <v>213250479</v>
      </c>
      <c r="I14">
        <v>25.124199999999998</v>
      </c>
      <c r="J14" s="1" t="s">
        <v>17</v>
      </c>
      <c r="K14">
        <v>94</v>
      </c>
      <c r="L14">
        <v>2184053</v>
      </c>
      <c r="M14">
        <v>117831265</v>
      </c>
    </row>
    <row r="15" spans="1:14" x14ac:dyDescent="0.25">
      <c r="A15">
        <v>24.761600000000001</v>
      </c>
      <c r="B15" s="1" t="s">
        <v>16</v>
      </c>
      <c r="C15">
        <v>99</v>
      </c>
      <c r="D15">
        <v>1823429</v>
      </c>
      <c r="E15">
        <v>60305587</v>
      </c>
      <c r="I15">
        <v>25.404900000000001</v>
      </c>
      <c r="J15" s="1" t="s">
        <v>21</v>
      </c>
      <c r="K15">
        <v>93</v>
      </c>
      <c r="L15">
        <v>291109</v>
      </c>
      <c r="M15">
        <v>12964087</v>
      </c>
    </row>
    <row r="16" spans="1:14" x14ac:dyDescent="0.25">
      <c r="A16">
        <v>24.8903</v>
      </c>
      <c r="B16" s="1" t="s">
        <v>17</v>
      </c>
      <c r="C16">
        <v>99</v>
      </c>
      <c r="D16">
        <v>692254</v>
      </c>
      <c r="E16">
        <v>13546896</v>
      </c>
      <c r="I16">
        <v>26.247399999999999</v>
      </c>
      <c r="J16" s="1" t="s">
        <v>39</v>
      </c>
      <c r="K16">
        <v>99</v>
      </c>
      <c r="L16">
        <v>385844</v>
      </c>
      <c r="M16">
        <v>16552736</v>
      </c>
      <c r="N16">
        <v>16114724</v>
      </c>
    </row>
    <row r="17" spans="1:13" x14ac:dyDescent="0.25">
      <c r="A17">
        <v>24.9313</v>
      </c>
      <c r="B17" s="1" t="s">
        <v>18</v>
      </c>
      <c r="C17">
        <v>99</v>
      </c>
      <c r="D17">
        <v>522936</v>
      </c>
      <c r="E17">
        <v>15321561</v>
      </c>
      <c r="I17" s="2">
        <v>27.791799999999999</v>
      </c>
      <c r="J17" s="3" t="s">
        <v>40</v>
      </c>
      <c r="K17" s="2">
        <v>64</v>
      </c>
      <c r="L17" s="2">
        <v>3112198</v>
      </c>
      <c r="M17" s="2">
        <v>158506848</v>
      </c>
    </row>
    <row r="18" spans="1:13" x14ac:dyDescent="0.25">
      <c r="A18">
        <v>25.077500000000001</v>
      </c>
      <c r="B18" s="1" t="s">
        <v>19</v>
      </c>
      <c r="C18">
        <v>99</v>
      </c>
      <c r="D18">
        <v>219727</v>
      </c>
      <c r="E18">
        <v>6782086</v>
      </c>
      <c r="I18">
        <v>29.189900000000002</v>
      </c>
      <c r="J18" s="1" t="s">
        <v>28</v>
      </c>
      <c r="K18">
        <v>95</v>
      </c>
      <c r="L18">
        <v>3404241</v>
      </c>
      <c r="M18">
        <v>200855143</v>
      </c>
    </row>
    <row r="19" spans="1:13" x14ac:dyDescent="0.25">
      <c r="A19">
        <v>25.177</v>
      </c>
      <c r="B19" s="1" t="s">
        <v>20</v>
      </c>
      <c r="C19">
        <v>95</v>
      </c>
      <c r="D19">
        <v>120937</v>
      </c>
      <c r="E19">
        <v>7720880</v>
      </c>
      <c r="I19">
        <v>29.306899999999999</v>
      </c>
      <c r="J19" s="1" t="s">
        <v>29</v>
      </c>
      <c r="K19">
        <v>90</v>
      </c>
      <c r="L19">
        <v>883022</v>
      </c>
      <c r="M19">
        <v>50640087</v>
      </c>
    </row>
    <row r="20" spans="1:13" x14ac:dyDescent="0.25">
      <c r="A20">
        <v>25.3934</v>
      </c>
      <c r="B20" s="1" t="s">
        <v>21</v>
      </c>
      <c r="C20">
        <v>99</v>
      </c>
      <c r="D20">
        <v>156868</v>
      </c>
      <c r="E20">
        <v>3840162</v>
      </c>
      <c r="F20">
        <v>12964087</v>
      </c>
    </row>
    <row r="21" spans="1:13" x14ac:dyDescent="0.25">
      <c r="A21">
        <v>25.516300000000001</v>
      </c>
      <c r="B21" s="1" t="s">
        <v>22</v>
      </c>
      <c r="C21">
        <v>94</v>
      </c>
      <c r="D21">
        <v>68853</v>
      </c>
      <c r="E21">
        <v>4043664</v>
      </c>
      <c r="H21">
        <f>(100*E21-Intercept_FA)*500/(Slope_FA*55.8*100)</f>
        <v>0.68882867383512547</v>
      </c>
      <c r="I21" t="s">
        <v>0</v>
      </c>
      <c r="J21" t="s">
        <v>1</v>
      </c>
      <c r="K21" t="s">
        <v>2</v>
      </c>
      <c r="L21" t="s">
        <v>31</v>
      </c>
      <c r="M21" t="s">
        <v>32</v>
      </c>
    </row>
    <row r="22" spans="1:13" x14ac:dyDescent="0.25">
      <c r="A22">
        <v>25.884799999999998</v>
      </c>
      <c r="B22" s="1" t="s">
        <v>22</v>
      </c>
      <c r="C22">
        <v>95</v>
      </c>
      <c r="D22">
        <v>96565</v>
      </c>
      <c r="E22">
        <v>6473528</v>
      </c>
      <c r="H22">
        <f>(100*E22-Intercept_FA)*500/(Slope_FA*55.8*100)</f>
        <v>1.1242881720430107</v>
      </c>
      <c r="I22">
        <v>3.2625999999999999</v>
      </c>
      <c r="J22" t="s">
        <v>3</v>
      </c>
      <c r="K22">
        <v>91</v>
      </c>
      <c r="L22">
        <v>2580884</v>
      </c>
      <c r="M22">
        <v>31912146</v>
      </c>
    </row>
    <row r="23" spans="1:13" x14ac:dyDescent="0.25">
      <c r="A23">
        <v>26.025200000000002</v>
      </c>
      <c r="B23" s="1" t="s">
        <v>23</v>
      </c>
      <c r="C23">
        <v>99</v>
      </c>
      <c r="D23">
        <v>392055</v>
      </c>
      <c r="E23">
        <v>19437790</v>
      </c>
      <c r="I23">
        <v>18.215299999999999</v>
      </c>
      <c r="J23" t="s">
        <v>4</v>
      </c>
      <c r="K23">
        <v>97</v>
      </c>
      <c r="L23">
        <v>54721</v>
      </c>
      <c r="M23">
        <v>2467617</v>
      </c>
    </row>
    <row r="24" spans="1:13" x14ac:dyDescent="0.25">
      <c r="A24">
        <v>26.235800000000001</v>
      </c>
      <c r="B24" s="1" t="s">
        <v>24</v>
      </c>
      <c r="C24">
        <v>99</v>
      </c>
      <c r="D24">
        <v>806024</v>
      </c>
      <c r="E24">
        <v>19169681</v>
      </c>
      <c r="I24">
        <v>20.4968</v>
      </c>
      <c r="J24" t="s">
        <v>5</v>
      </c>
      <c r="K24">
        <v>99</v>
      </c>
      <c r="L24">
        <v>827699</v>
      </c>
      <c r="M24">
        <v>17100379</v>
      </c>
    </row>
    <row r="25" spans="1:13" s="2" customFormat="1" x14ac:dyDescent="0.25">
      <c r="A25" s="2">
        <v>27.7334</v>
      </c>
      <c r="B25" s="3" t="s">
        <v>25</v>
      </c>
      <c r="C25" s="2">
        <v>87</v>
      </c>
      <c r="D25" s="2">
        <v>560764</v>
      </c>
      <c r="E25" s="2">
        <v>16690728</v>
      </c>
      <c r="I25" s="2">
        <v>20.935500000000001</v>
      </c>
      <c r="J25" s="2" t="s">
        <v>33</v>
      </c>
      <c r="K25" s="2">
        <v>99</v>
      </c>
      <c r="L25" s="2">
        <v>286480</v>
      </c>
      <c r="M25" s="2">
        <v>9197888</v>
      </c>
    </row>
    <row r="26" spans="1:13" x14ac:dyDescent="0.25">
      <c r="A26">
        <v>27.832899999999999</v>
      </c>
      <c r="B26" s="1" t="s">
        <v>26</v>
      </c>
      <c r="C26">
        <v>96</v>
      </c>
      <c r="D26">
        <v>188078</v>
      </c>
      <c r="E26">
        <v>9226189</v>
      </c>
      <c r="I26">
        <v>22.386299999999999</v>
      </c>
      <c r="J26" t="s">
        <v>34</v>
      </c>
      <c r="K26">
        <v>99</v>
      </c>
      <c r="L26">
        <v>2095171</v>
      </c>
      <c r="M26">
        <v>52514148</v>
      </c>
    </row>
    <row r="27" spans="1:13" s="2" customFormat="1" x14ac:dyDescent="0.25">
      <c r="A27" s="2">
        <v>28.593399999999999</v>
      </c>
      <c r="B27" s="3" t="s">
        <v>27</v>
      </c>
      <c r="C27" s="2">
        <v>76</v>
      </c>
      <c r="D27" s="2">
        <v>56327</v>
      </c>
      <c r="E27" s="2">
        <v>3588663</v>
      </c>
      <c r="I27" s="2">
        <v>22.667100000000001</v>
      </c>
      <c r="J27" s="2" t="s">
        <v>9</v>
      </c>
      <c r="K27" s="2">
        <v>99</v>
      </c>
      <c r="L27" s="2">
        <v>5187335</v>
      </c>
      <c r="M27" s="2">
        <v>285551027</v>
      </c>
    </row>
    <row r="28" spans="1:13" x14ac:dyDescent="0.25">
      <c r="A28">
        <v>29.102399999999999</v>
      </c>
      <c r="B28" s="1" t="s">
        <v>28</v>
      </c>
      <c r="C28">
        <v>95</v>
      </c>
      <c r="D28">
        <v>526058</v>
      </c>
      <c r="E28">
        <v>25138881</v>
      </c>
      <c r="F28">
        <v>200855143</v>
      </c>
      <c r="I28">
        <v>22.866</v>
      </c>
      <c r="J28" t="s">
        <v>35</v>
      </c>
      <c r="K28">
        <v>99</v>
      </c>
      <c r="L28">
        <v>299017</v>
      </c>
      <c r="M28">
        <v>15908079</v>
      </c>
    </row>
    <row r="29" spans="1:13" s="2" customFormat="1" x14ac:dyDescent="0.25">
      <c r="A29" s="2">
        <v>29.260300000000001</v>
      </c>
      <c r="B29" s="3" t="s">
        <v>29</v>
      </c>
      <c r="C29" s="2">
        <v>53</v>
      </c>
      <c r="D29" s="2">
        <v>147789</v>
      </c>
      <c r="E29" s="2">
        <v>14405042</v>
      </c>
      <c r="F29" s="2">
        <v>50640087</v>
      </c>
      <c r="I29" s="2">
        <v>23.351600000000001</v>
      </c>
      <c r="J29" s="2" t="s">
        <v>10</v>
      </c>
      <c r="K29" s="2">
        <v>99</v>
      </c>
      <c r="L29" s="2">
        <v>2946460</v>
      </c>
      <c r="M29" s="2">
        <v>443952481</v>
      </c>
    </row>
    <row r="30" spans="1:13" x14ac:dyDescent="0.25">
      <c r="I30">
        <v>23.5563</v>
      </c>
      <c r="J30" t="s">
        <v>36</v>
      </c>
      <c r="K30">
        <v>95</v>
      </c>
      <c r="L30">
        <v>185481</v>
      </c>
      <c r="M30">
        <v>7742537</v>
      </c>
    </row>
    <row r="31" spans="1:13" x14ac:dyDescent="0.25">
      <c r="I31">
        <v>24.428000000000001</v>
      </c>
      <c r="J31" t="s">
        <v>37</v>
      </c>
      <c r="K31">
        <v>99</v>
      </c>
      <c r="L31">
        <v>6107125</v>
      </c>
      <c r="M31">
        <v>675406370</v>
      </c>
    </row>
    <row r="32" spans="1:13" x14ac:dyDescent="0.25">
      <c r="I32">
        <v>24.5625</v>
      </c>
      <c r="J32" t="s">
        <v>15</v>
      </c>
      <c r="K32">
        <v>99</v>
      </c>
      <c r="L32">
        <v>3406739</v>
      </c>
      <c r="M32">
        <v>99916879</v>
      </c>
    </row>
    <row r="33" spans="9:13" x14ac:dyDescent="0.25">
      <c r="I33">
        <v>25.042200000000001</v>
      </c>
      <c r="J33" t="s">
        <v>38</v>
      </c>
      <c r="K33">
        <v>98</v>
      </c>
      <c r="L33">
        <v>4413261</v>
      </c>
      <c r="M33">
        <v>774640387</v>
      </c>
    </row>
    <row r="34" spans="9:13" x14ac:dyDescent="0.25">
      <c r="I34">
        <v>25.124199999999998</v>
      </c>
      <c r="J34" t="s">
        <v>17</v>
      </c>
      <c r="K34">
        <v>94</v>
      </c>
      <c r="L34">
        <v>2184053</v>
      </c>
      <c r="M34">
        <v>117831265</v>
      </c>
    </row>
    <row r="35" spans="9:13" x14ac:dyDescent="0.25">
      <c r="I35">
        <v>25.404900000000001</v>
      </c>
      <c r="J35" t="s">
        <v>21</v>
      </c>
      <c r="K35">
        <v>93</v>
      </c>
      <c r="L35">
        <v>291109</v>
      </c>
      <c r="M35">
        <v>12964087</v>
      </c>
    </row>
    <row r="36" spans="9:13" x14ac:dyDescent="0.25">
      <c r="I36">
        <v>26.247399999999999</v>
      </c>
      <c r="J36" t="s">
        <v>39</v>
      </c>
      <c r="K36">
        <v>99</v>
      </c>
      <c r="L36">
        <v>385844</v>
      </c>
      <c r="M36">
        <v>16552736</v>
      </c>
    </row>
    <row r="37" spans="9:13" x14ac:dyDescent="0.25">
      <c r="I37">
        <v>27.791799999999999</v>
      </c>
      <c r="J37" t="s">
        <v>40</v>
      </c>
      <c r="K37">
        <v>64</v>
      </c>
      <c r="L37">
        <v>3112198</v>
      </c>
      <c r="M37">
        <v>158506848</v>
      </c>
    </row>
    <row r="38" spans="9:13" x14ac:dyDescent="0.25">
      <c r="I38">
        <v>29.189900000000002</v>
      </c>
      <c r="J38" t="s">
        <v>28</v>
      </c>
      <c r="K38">
        <v>95</v>
      </c>
      <c r="L38">
        <v>3404241</v>
      </c>
      <c r="M38">
        <v>200855143</v>
      </c>
    </row>
    <row r="39" spans="9:13" x14ac:dyDescent="0.25">
      <c r="I39">
        <v>29.306899999999999</v>
      </c>
      <c r="J39" t="s">
        <v>29</v>
      </c>
      <c r="K39">
        <v>90</v>
      </c>
      <c r="L39">
        <v>883022</v>
      </c>
      <c r="M39">
        <v>50640087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6D815-A838-4DE3-8EC6-F7A9A0FF3993}">
  <dimension ref="A1:Q31"/>
  <sheetViews>
    <sheetView workbookViewId="0">
      <selection activeCell="H2" sqref="H2"/>
    </sheetView>
  </sheetViews>
  <sheetFormatPr defaultRowHeight="15" x14ac:dyDescent="0.25"/>
  <cols>
    <col min="2" max="2" width="46.140625" customWidth="1"/>
    <col min="10" max="10" width="45.85546875" customWidth="1"/>
    <col min="16" max="16" width="10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F1" t="s">
        <v>84</v>
      </c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>
        <v>3.2799</v>
      </c>
      <c r="B2" t="s">
        <v>3</v>
      </c>
      <c r="C2">
        <v>91</v>
      </c>
      <c r="D2">
        <v>2285271</v>
      </c>
      <c r="E2">
        <v>30114849</v>
      </c>
      <c r="F2">
        <v>37109122</v>
      </c>
      <c r="G2" s="8">
        <f>(E2*100-Intercept_FA)*500/(100*Slope_FA*59.4)</f>
        <v>5.0361698653198657</v>
      </c>
      <c r="H2" s="8">
        <f>(F2*100-Intercept_FA)*500/(100*Slope_FA*59.4)</f>
        <v>6.2136569023569024</v>
      </c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>
        <v>18.226700000000001</v>
      </c>
      <c r="B3" s="1" t="s">
        <v>4</v>
      </c>
      <c r="C3">
        <v>97</v>
      </c>
      <c r="D3">
        <v>209484</v>
      </c>
      <c r="E3">
        <v>5926620</v>
      </c>
      <c r="F3">
        <v>11887140</v>
      </c>
      <c r="G3" s="8">
        <f>(E3*100-Intercept_FA)*500/(100*Slope_FA*59.4)</f>
        <v>0.96407744107744109</v>
      </c>
      <c r="H3" s="8">
        <f>(F3*100-Intercept_FA)*500/(100*Slope_FA*59.4)</f>
        <v>1.9675319865319865</v>
      </c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>
        <v>19.4084</v>
      </c>
      <c r="B4" s="1" t="s">
        <v>42</v>
      </c>
      <c r="C4">
        <v>95</v>
      </c>
      <c r="D4">
        <v>17727</v>
      </c>
      <c r="F4">
        <v>393361</v>
      </c>
      <c r="G4" s="8"/>
      <c r="H4" s="8">
        <f t="shared" ref="H4:H20" si="0">(F4*100-Intercept_FA)*500/(100*Slope_FA*59.4)</f>
        <v>3.2552356902356902E-2</v>
      </c>
      <c r="I4" s="5"/>
      <c r="J4" s="5"/>
      <c r="K4" s="5"/>
      <c r="L4" s="5"/>
      <c r="M4" s="5"/>
      <c r="N4" s="6"/>
      <c r="O4" s="6"/>
      <c r="P4" s="6"/>
      <c r="Q4" s="6"/>
    </row>
    <row r="5" spans="1:17" x14ac:dyDescent="0.25">
      <c r="A5">
        <v>20.531700000000001</v>
      </c>
      <c r="B5" s="1" t="s">
        <v>5</v>
      </c>
      <c r="C5">
        <v>99</v>
      </c>
      <c r="D5">
        <v>2049955</v>
      </c>
      <c r="E5">
        <v>45445211</v>
      </c>
      <c r="F5">
        <v>89135427</v>
      </c>
      <c r="G5" s="8">
        <f t="shared" ref="G5:G18" si="1">(E5*100-Intercept_FA)*500/(100*Slope_FA*59.4)</f>
        <v>7.6170388888888887</v>
      </c>
      <c r="H5" s="8">
        <f t="shared" si="0"/>
        <v>14.972294107744109</v>
      </c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>
        <v>21.584700000000002</v>
      </c>
      <c r="B6" s="1" t="s">
        <v>43</v>
      </c>
      <c r="C6">
        <v>98</v>
      </c>
      <c r="D6">
        <v>125055</v>
      </c>
      <c r="E6">
        <v>3668822</v>
      </c>
      <c r="F6">
        <v>6820398</v>
      </c>
      <c r="G6" s="8">
        <f t="shared" si="1"/>
        <v>0.58397676767676765</v>
      </c>
      <c r="H6" s="8">
        <f t="shared" si="0"/>
        <v>1.1145451178451178</v>
      </c>
      <c r="I6" s="5"/>
      <c r="J6" s="5"/>
      <c r="K6" s="5"/>
      <c r="L6" s="5"/>
      <c r="M6" s="5"/>
      <c r="N6" s="6"/>
      <c r="O6" s="6"/>
      <c r="P6" s="6"/>
      <c r="Q6" s="6"/>
    </row>
    <row r="7" spans="1:17" x14ac:dyDescent="0.25">
      <c r="A7">
        <v>22.444600000000001</v>
      </c>
      <c r="B7" s="1" t="s">
        <v>34</v>
      </c>
      <c r="C7">
        <v>99</v>
      </c>
      <c r="D7">
        <v>2968221</v>
      </c>
      <c r="E7">
        <v>126715593</v>
      </c>
      <c r="F7">
        <v>247713065</v>
      </c>
      <c r="G7" s="8">
        <f t="shared" si="1"/>
        <v>21.298921380471381</v>
      </c>
      <c r="H7" s="8">
        <f t="shared" si="0"/>
        <v>41.668866161616158</v>
      </c>
      <c r="I7" s="5"/>
      <c r="J7" s="5"/>
      <c r="K7" s="5"/>
      <c r="L7" s="5"/>
      <c r="M7" s="5"/>
      <c r="N7" s="6"/>
      <c r="O7" s="6"/>
      <c r="P7" s="6"/>
      <c r="Q7" s="6"/>
    </row>
    <row r="8" spans="1:17" x14ac:dyDescent="0.25">
      <c r="A8">
        <v>22.778099999999998</v>
      </c>
      <c r="B8" s="1" t="s">
        <v>9</v>
      </c>
      <c r="C8">
        <v>98</v>
      </c>
      <c r="D8">
        <v>5862531</v>
      </c>
      <c r="E8">
        <v>650333138</v>
      </c>
      <c r="F8">
        <v>928348756</v>
      </c>
      <c r="G8" s="8">
        <f t="shared" si="1"/>
        <v>109.45002323232323</v>
      </c>
      <c r="H8" s="8">
        <f t="shared" si="0"/>
        <v>156.25399932659931</v>
      </c>
      <c r="I8" s="5"/>
      <c r="J8" s="5"/>
      <c r="K8" s="5"/>
      <c r="L8" s="5"/>
      <c r="M8" s="5"/>
      <c r="N8" s="6"/>
      <c r="O8" s="6"/>
      <c r="P8" s="6"/>
      <c r="Q8" s="6"/>
    </row>
    <row r="9" spans="1:17" x14ac:dyDescent="0.25">
      <c r="A9">
        <v>23.246099999999998</v>
      </c>
      <c r="B9" s="1" t="s">
        <v>10</v>
      </c>
      <c r="C9">
        <v>99</v>
      </c>
      <c r="D9">
        <v>695138</v>
      </c>
      <c r="E9">
        <v>66371151</v>
      </c>
      <c r="F9">
        <v>4388840</v>
      </c>
      <c r="G9" s="8">
        <f t="shared" si="1"/>
        <v>11.139924410774411</v>
      </c>
      <c r="H9" s="8">
        <f t="shared" si="0"/>
        <v>0.70519191919191915</v>
      </c>
      <c r="I9" s="5"/>
      <c r="J9" s="5"/>
      <c r="K9" s="5"/>
      <c r="L9" s="5"/>
      <c r="M9" s="5"/>
      <c r="N9" s="6"/>
      <c r="O9" s="6"/>
      <c r="P9" s="6"/>
      <c r="Q9" s="6"/>
    </row>
    <row r="10" spans="1:17" x14ac:dyDescent="0.25">
      <c r="A10">
        <v>23.3748</v>
      </c>
      <c r="B10" s="1" t="s">
        <v>12</v>
      </c>
      <c r="C10">
        <v>99</v>
      </c>
      <c r="D10">
        <v>228554</v>
      </c>
      <c r="E10">
        <v>8231641</v>
      </c>
      <c r="F10" s="2">
        <v>72099578</v>
      </c>
      <c r="G10" s="8">
        <f t="shared" si="1"/>
        <v>1.3521281144781145</v>
      </c>
      <c r="H10" s="8">
        <f t="shared" si="0"/>
        <v>12.10430606060606</v>
      </c>
      <c r="I10" s="5"/>
      <c r="J10" s="5"/>
      <c r="K10" s="5"/>
      <c r="L10" s="5"/>
      <c r="M10" s="5"/>
      <c r="N10" s="6"/>
      <c r="O10" s="6"/>
      <c r="P10" s="6"/>
      <c r="Q10" s="6"/>
    </row>
    <row r="11" spans="1:17" x14ac:dyDescent="0.25">
      <c r="A11">
        <v>23.5854</v>
      </c>
      <c r="B11" s="1" t="s">
        <v>36</v>
      </c>
      <c r="C11">
        <v>99</v>
      </c>
      <c r="D11">
        <v>229683</v>
      </c>
      <c r="E11">
        <v>10454643</v>
      </c>
      <c r="F11">
        <v>22444727</v>
      </c>
      <c r="G11" s="8">
        <f t="shared" si="1"/>
        <v>1.7263708754208755</v>
      </c>
      <c r="H11" s="8">
        <f t="shared" si="0"/>
        <v>3.7449035353535352</v>
      </c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>
        <v>24.4453</v>
      </c>
      <c r="B12" s="1" t="s">
        <v>81</v>
      </c>
      <c r="C12">
        <v>99</v>
      </c>
      <c r="D12">
        <v>5955485</v>
      </c>
      <c r="E12">
        <v>995478681</v>
      </c>
      <c r="F12">
        <v>1170501965</v>
      </c>
      <c r="G12" s="8">
        <f t="shared" si="1"/>
        <v>167.55533350168349</v>
      </c>
      <c r="H12" s="8">
        <f t="shared" si="0"/>
        <v>197.02053282828282</v>
      </c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>
        <v>24.731999999999999</v>
      </c>
      <c r="B13" s="1" t="s">
        <v>15</v>
      </c>
      <c r="C13">
        <v>99</v>
      </c>
      <c r="D13">
        <v>5026869</v>
      </c>
      <c r="E13">
        <v>189674118</v>
      </c>
      <c r="F13">
        <v>192287103</v>
      </c>
      <c r="G13" s="8">
        <f t="shared" si="1"/>
        <v>31.897999663299665</v>
      </c>
      <c r="H13" s="8">
        <f t="shared" si="0"/>
        <v>32.337896127946131</v>
      </c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>
        <v>24.819700000000001</v>
      </c>
      <c r="B14" s="4" t="s">
        <v>16</v>
      </c>
      <c r="C14">
        <v>91</v>
      </c>
      <c r="D14">
        <v>1697274</v>
      </c>
      <c r="E14">
        <v>74306026</v>
      </c>
      <c r="F14">
        <v>57299975</v>
      </c>
      <c r="G14" s="8">
        <f t="shared" si="1"/>
        <v>12.475761952861953</v>
      </c>
      <c r="H14" s="8">
        <f t="shared" si="0"/>
        <v>9.6127904040404033</v>
      </c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>
        <v>25.158999999999999</v>
      </c>
      <c r="B15" s="1" t="s">
        <v>57</v>
      </c>
      <c r="C15">
        <v>96</v>
      </c>
      <c r="D15">
        <v>210988</v>
      </c>
      <c r="E15">
        <v>137424072</v>
      </c>
      <c r="F15">
        <v>192287103</v>
      </c>
      <c r="G15" s="8">
        <f t="shared" si="1"/>
        <v>23.101695622895623</v>
      </c>
      <c r="H15" s="8">
        <f t="shared" si="0"/>
        <v>32.337896127946131</v>
      </c>
      <c r="I15" s="5"/>
      <c r="J15" s="5"/>
      <c r="K15" s="5"/>
      <c r="L15" s="5"/>
      <c r="M15" s="5"/>
      <c r="N15" s="6"/>
      <c r="O15" s="6"/>
      <c r="P15" s="6"/>
      <c r="Q15" s="6"/>
    </row>
    <row r="16" spans="1:17" x14ac:dyDescent="0.25">
      <c r="A16">
        <v>25.223400000000002</v>
      </c>
      <c r="B16" s="1" t="s">
        <v>19</v>
      </c>
      <c r="C16">
        <v>99</v>
      </c>
      <c r="D16">
        <v>238781</v>
      </c>
      <c r="E16">
        <v>1170501965</v>
      </c>
      <c r="F16">
        <v>7970259</v>
      </c>
      <c r="G16" s="8">
        <f t="shared" si="1"/>
        <v>197.02053282828282</v>
      </c>
      <c r="H16" s="8">
        <f t="shared" si="0"/>
        <v>1.3081244107744108</v>
      </c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>
        <v>25.223400000000002</v>
      </c>
      <c r="B17" s="1" t="s">
        <v>20</v>
      </c>
      <c r="C17">
        <v>96</v>
      </c>
      <c r="D17">
        <v>173180</v>
      </c>
      <c r="E17">
        <v>11950150</v>
      </c>
      <c r="F17">
        <v>15055365</v>
      </c>
      <c r="G17" s="8">
        <f t="shared" si="1"/>
        <v>1.9781397306397306</v>
      </c>
      <c r="H17" s="8">
        <f t="shared" si="0"/>
        <v>2.5009031986531984</v>
      </c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>
        <v>25.434000000000001</v>
      </c>
      <c r="B18" s="1" t="s">
        <v>21</v>
      </c>
      <c r="C18">
        <v>99</v>
      </c>
      <c r="D18">
        <v>228327</v>
      </c>
      <c r="E18">
        <v>6333610</v>
      </c>
      <c r="F18">
        <v>9882012</v>
      </c>
      <c r="G18" s="8">
        <f t="shared" si="1"/>
        <v>1.0325942760942761</v>
      </c>
      <c r="H18" s="8">
        <f t="shared" si="0"/>
        <v>1.6299683501683502</v>
      </c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>
        <v>25.615300000000001</v>
      </c>
      <c r="B19" s="1" t="s">
        <v>22</v>
      </c>
      <c r="C19">
        <v>91</v>
      </c>
      <c r="D19">
        <v>147583</v>
      </c>
      <c r="F19">
        <v>7221877</v>
      </c>
      <c r="G19" s="8"/>
      <c r="H19" s="8">
        <f t="shared" si="0"/>
        <v>1.1821341750841752</v>
      </c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>
        <v>25.697199999999999</v>
      </c>
      <c r="B20" s="1" t="s">
        <v>22</v>
      </c>
      <c r="C20">
        <v>93</v>
      </c>
      <c r="D20">
        <v>154627</v>
      </c>
      <c r="E20" s="2"/>
      <c r="F20">
        <v>6044298</v>
      </c>
      <c r="G20" s="8"/>
      <c r="H20" s="8">
        <f t="shared" si="0"/>
        <v>0.9838885521885522</v>
      </c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>
        <v>26.1126</v>
      </c>
      <c r="B21" s="1" t="s">
        <v>23</v>
      </c>
      <c r="C21">
        <v>99</v>
      </c>
      <c r="D21">
        <v>1156384</v>
      </c>
      <c r="E21">
        <v>51189570</v>
      </c>
      <c r="G21" s="8">
        <f t="shared" ref="G21:G27" si="2">(E21*100-Intercept_FA)*500/(100*Slope_FA*59.4)</f>
        <v>8.5841026936026932</v>
      </c>
      <c r="H21" s="8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>
        <v>26.270600000000002</v>
      </c>
      <c r="B22" s="1" t="s">
        <v>24</v>
      </c>
      <c r="C22">
        <v>99</v>
      </c>
      <c r="D22">
        <v>1182359</v>
      </c>
      <c r="E22">
        <v>30247783</v>
      </c>
      <c r="G22" s="8">
        <f t="shared" si="2"/>
        <v>5.0585493265993264</v>
      </c>
      <c r="H22" s="8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>
        <v>26.317299999999999</v>
      </c>
      <c r="B23" s="1" t="s">
        <v>39</v>
      </c>
      <c r="C23">
        <v>99</v>
      </c>
      <c r="D23">
        <v>2105951</v>
      </c>
      <c r="E23">
        <v>51482766</v>
      </c>
      <c r="G23" s="8">
        <f t="shared" si="2"/>
        <v>8.6334622895622903</v>
      </c>
      <c r="H23" s="8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>
        <v>27.107099999999999</v>
      </c>
      <c r="B24" s="1" t="s">
        <v>62</v>
      </c>
      <c r="C24">
        <v>95</v>
      </c>
      <c r="D24">
        <v>180750</v>
      </c>
      <c r="E24">
        <v>12709888</v>
      </c>
      <c r="G24" s="8">
        <f t="shared" si="2"/>
        <v>2.1060417508417508</v>
      </c>
      <c r="H24" s="8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>
        <v>27.885100000000001</v>
      </c>
      <c r="B25" s="1" t="s">
        <v>26</v>
      </c>
      <c r="C25">
        <v>99</v>
      </c>
      <c r="D25">
        <v>384247</v>
      </c>
      <c r="E25">
        <v>11477214</v>
      </c>
      <c r="G25" s="8">
        <f t="shared" si="2"/>
        <v>1.8985208754208753</v>
      </c>
      <c r="H25" s="8"/>
      <c r="I25" s="5"/>
      <c r="J25" s="5"/>
      <c r="K25" s="5"/>
      <c r="L25" s="5"/>
      <c r="M25" s="5"/>
    </row>
    <row r="26" spans="1:17" x14ac:dyDescent="0.25">
      <c r="A26">
        <v>28.645700000000001</v>
      </c>
      <c r="B26" s="1" t="s">
        <v>50</v>
      </c>
      <c r="C26">
        <v>94</v>
      </c>
      <c r="D26">
        <v>125529</v>
      </c>
      <c r="E26">
        <v>12164457</v>
      </c>
      <c r="F26">
        <v>8821047</v>
      </c>
      <c r="G26" s="8">
        <f t="shared" si="2"/>
        <v>2.0142183501683504</v>
      </c>
      <c r="H26" s="8">
        <f>(F26*100-Intercept_FA)*500/(100*Slope_FA*59.4)</f>
        <v>1.4513547138047138</v>
      </c>
      <c r="I26" s="6"/>
      <c r="J26" s="6"/>
      <c r="K26" s="6"/>
      <c r="L26" s="6"/>
      <c r="M26" s="6"/>
    </row>
    <row r="27" spans="1:17" x14ac:dyDescent="0.25">
      <c r="A27">
        <v>29.376899999999999</v>
      </c>
      <c r="B27" s="1" t="s">
        <v>51</v>
      </c>
      <c r="C27">
        <v>99</v>
      </c>
      <c r="D27">
        <v>173351</v>
      </c>
      <c r="E27">
        <v>11138454</v>
      </c>
      <c r="G27" s="8">
        <f t="shared" si="2"/>
        <v>1.8414905723905723</v>
      </c>
      <c r="H27" s="8"/>
      <c r="I27" s="6"/>
      <c r="J27" s="6"/>
      <c r="K27" s="6"/>
      <c r="L27" s="6"/>
      <c r="M27" s="6"/>
    </row>
    <row r="28" spans="1:17" x14ac:dyDescent="0.25">
      <c r="I28" s="6"/>
      <c r="J28" s="6"/>
      <c r="K28" s="6"/>
      <c r="L28" s="6"/>
      <c r="M28" s="6"/>
    </row>
    <row r="29" spans="1:17" x14ac:dyDescent="0.25">
      <c r="I29" s="6"/>
      <c r="J29" s="6"/>
      <c r="K29" s="6"/>
      <c r="L29" s="6"/>
      <c r="M29" s="6"/>
    </row>
    <row r="30" spans="1:17" x14ac:dyDescent="0.25">
      <c r="I30" s="6"/>
      <c r="J30" s="6"/>
      <c r="K30" s="6"/>
      <c r="L30" s="6"/>
      <c r="M30" s="6"/>
    </row>
    <row r="31" spans="1:17" x14ac:dyDescent="0.25">
      <c r="I31" s="6"/>
      <c r="J31" s="6"/>
      <c r="K31" s="6"/>
      <c r="L31" s="6"/>
      <c r="M31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4CCFC-7682-4DDE-A166-33560616E0FF}">
  <dimension ref="A1:L32"/>
  <sheetViews>
    <sheetView workbookViewId="0">
      <selection activeCell="G1" sqref="G1"/>
    </sheetView>
  </sheetViews>
  <sheetFormatPr defaultRowHeight="15" x14ac:dyDescent="0.25"/>
  <cols>
    <col min="2" max="2" width="64.85546875" customWidth="1"/>
    <col min="7" max="7" width="10.5703125" bestFit="1" customWidth="1"/>
    <col min="8" max="8" width="10" customWidth="1"/>
  </cols>
  <sheetData>
    <row r="1" spans="1:12" x14ac:dyDescent="0.25">
      <c r="A1" t="s">
        <v>30</v>
      </c>
      <c r="B1" t="s">
        <v>1</v>
      </c>
      <c r="C1" t="s">
        <v>2</v>
      </c>
      <c r="D1" t="s">
        <v>31</v>
      </c>
      <c r="E1" t="s">
        <v>32</v>
      </c>
      <c r="F1" t="s">
        <v>82</v>
      </c>
    </row>
    <row r="2" spans="1:12" x14ac:dyDescent="0.25">
      <c r="A2">
        <v>3.2730000000000001</v>
      </c>
      <c r="B2" s="1" t="s">
        <v>3</v>
      </c>
      <c r="C2">
        <v>86</v>
      </c>
      <c r="D2">
        <v>2736373</v>
      </c>
      <c r="E2">
        <v>37109122</v>
      </c>
      <c r="F2">
        <v>30574239</v>
      </c>
      <c r="G2" s="8">
        <f t="shared" ref="G2:G27" si="0">(100*E2-Intercept_FA)*500/(100*61.2*Slope_FA)</f>
        <v>6.0309022875816991</v>
      </c>
      <c r="H2" s="8">
        <f t="shared" ref="H2:H27" si="1">(100*F2-Intercept_FA)*500/(100*58.1*Slope_FA)</f>
        <v>5.227924096385542</v>
      </c>
    </row>
    <row r="3" spans="1:12" x14ac:dyDescent="0.25">
      <c r="A3">
        <v>12.686</v>
      </c>
      <c r="B3" s="1" t="s">
        <v>59</v>
      </c>
      <c r="C3">
        <v>78</v>
      </c>
      <c r="D3">
        <v>10082</v>
      </c>
      <c r="E3">
        <v>385810</v>
      </c>
      <c r="F3">
        <v>482553</v>
      </c>
      <c r="G3" s="8">
        <f t="shared" si="0"/>
        <v>3.036111111111111E-2</v>
      </c>
      <c r="H3" s="8">
        <f t="shared" si="1"/>
        <v>4.8632185886402751E-2</v>
      </c>
    </row>
    <row r="4" spans="1:12" s="2" customFormat="1" x14ac:dyDescent="0.25">
      <c r="A4">
        <v>18.231000000000002</v>
      </c>
      <c r="B4" s="1" t="s">
        <v>4</v>
      </c>
      <c r="C4">
        <v>98</v>
      </c>
      <c r="D4">
        <v>531064</v>
      </c>
      <c r="E4">
        <v>11887140</v>
      </c>
      <c r="F4">
        <v>11698526</v>
      </c>
      <c r="G4" s="8">
        <f t="shared" si="0"/>
        <v>1.9096633986928104</v>
      </c>
      <c r="H4" s="8">
        <f t="shared" si="1"/>
        <v>1.9790922547332186</v>
      </c>
      <c r="I4"/>
      <c r="J4"/>
      <c r="K4"/>
      <c r="L4"/>
    </row>
    <row r="5" spans="1:12" x14ac:dyDescent="0.25">
      <c r="A5">
        <v>19.408999999999999</v>
      </c>
      <c r="B5" s="1" t="s">
        <v>42</v>
      </c>
      <c r="C5">
        <v>95</v>
      </c>
      <c r="D5">
        <v>17727</v>
      </c>
      <c r="E5">
        <v>393361</v>
      </c>
      <c r="F5">
        <v>415196</v>
      </c>
      <c r="G5" s="8">
        <f t="shared" si="0"/>
        <v>3.1594934640522876E-2</v>
      </c>
      <c r="H5" s="8">
        <f t="shared" si="1"/>
        <v>3.7038898450946642E-2</v>
      </c>
    </row>
    <row r="6" spans="1:12" x14ac:dyDescent="0.25">
      <c r="A6">
        <v>20.562000000000001</v>
      </c>
      <c r="B6" s="1" t="s">
        <v>5</v>
      </c>
      <c r="C6">
        <v>98</v>
      </c>
      <c r="D6">
        <v>3060246</v>
      </c>
      <c r="E6">
        <v>89135427</v>
      </c>
      <c r="F6">
        <v>94495742</v>
      </c>
      <c r="G6" s="8">
        <f t="shared" si="0"/>
        <v>14.53193251633987</v>
      </c>
      <c r="H6" s="8">
        <f t="shared" si="1"/>
        <v>16.22990395869191</v>
      </c>
      <c r="I6" s="2"/>
      <c r="J6" s="2"/>
      <c r="K6" s="2"/>
      <c r="L6" s="2"/>
    </row>
    <row r="7" spans="1:12" x14ac:dyDescent="0.25">
      <c r="A7" s="2">
        <v>21.067</v>
      </c>
      <c r="B7" s="3" t="s">
        <v>55</v>
      </c>
      <c r="C7" s="2">
        <v>80</v>
      </c>
      <c r="D7" s="2">
        <v>27561</v>
      </c>
      <c r="E7" s="2">
        <v>1257674</v>
      </c>
      <c r="F7" s="2">
        <v>938971</v>
      </c>
      <c r="G7" s="8">
        <f t="shared" si="0"/>
        <v>0.17282254901960784</v>
      </c>
      <c r="H7" s="8">
        <f t="shared" si="1"/>
        <v>0.1271895008605852</v>
      </c>
    </row>
    <row r="8" spans="1:12" s="2" customFormat="1" x14ac:dyDescent="0.25">
      <c r="A8" s="2">
        <v>21.199000000000002</v>
      </c>
      <c r="B8" s="3" t="s">
        <v>43</v>
      </c>
      <c r="C8" s="2">
        <v>64</v>
      </c>
      <c r="D8" s="2">
        <v>12551</v>
      </c>
      <c r="E8" s="2">
        <v>332263</v>
      </c>
      <c r="F8" s="2">
        <v>296179</v>
      </c>
      <c r="G8" s="8">
        <f t="shared" si="0"/>
        <v>2.1611601307189542E-2</v>
      </c>
      <c r="H8" s="8">
        <f t="shared" si="1"/>
        <v>1.6554044750430291E-2</v>
      </c>
    </row>
    <row r="9" spans="1:12" s="2" customFormat="1" x14ac:dyDescent="0.25">
      <c r="A9">
        <v>21.593</v>
      </c>
      <c r="B9" s="1" t="s">
        <v>43</v>
      </c>
      <c r="C9">
        <v>98</v>
      </c>
      <c r="D9">
        <v>305685</v>
      </c>
      <c r="E9">
        <v>6820398</v>
      </c>
      <c r="F9">
        <v>7064969</v>
      </c>
      <c r="G9" s="8">
        <f t="shared" si="0"/>
        <v>1.0817643790849674</v>
      </c>
      <c r="H9" s="8">
        <f t="shared" si="1"/>
        <v>1.1815781411359725</v>
      </c>
    </row>
    <row r="10" spans="1:12" s="2" customFormat="1" x14ac:dyDescent="0.25">
      <c r="A10">
        <v>22.462</v>
      </c>
      <c r="B10" s="1" t="s">
        <v>8</v>
      </c>
      <c r="C10">
        <v>99</v>
      </c>
      <c r="D10">
        <v>3322982</v>
      </c>
      <c r="E10">
        <v>247713065</v>
      </c>
      <c r="F10">
        <v>251408940</v>
      </c>
      <c r="G10" s="8">
        <f t="shared" si="0"/>
        <v>40.443311274509803</v>
      </c>
      <c r="H10" s="8">
        <f t="shared" si="1"/>
        <v>43.237339070567984</v>
      </c>
    </row>
    <row r="11" spans="1:12" x14ac:dyDescent="0.25">
      <c r="A11">
        <v>22.79</v>
      </c>
      <c r="B11" s="1" t="s">
        <v>9</v>
      </c>
      <c r="C11">
        <v>95</v>
      </c>
      <c r="D11">
        <v>5857576</v>
      </c>
      <c r="E11">
        <v>928348756</v>
      </c>
      <c r="F11">
        <v>928134598</v>
      </c>
      <c r="G11" s="8">
        <f t="shared" si="0"/>
        <v>151.65829346405229</v>
      </c>
      <c r="H11" s="8">
        <f t="shared" si="1"/>
        <v>159.71335593803786</v>
      </c>
    </row>
    <row r="12" spans="1:12" x14ac:dyDescent="0.25">
      <c r="A12">
        <v>23.09</v>
      </c>
      <c r="B12" s="1" t="s">
        <v>10</v>
      </c>
      <c r="C12">
        <v>98</v>
      </c>
      <c r="D12">
        <v>219792</v>
      </c>
      <c r="E12">
        <v>4388840</v>
      </c>
      <c r="F12">
        <v>3547566</v>
      </c>
      <c r="G12" s="8">
        <f t="shared" si="0"/>
        <v>0.6844509803921569</v>
      </c>
      <c r="H12" s="8">
        <f t="shared" si="1"/>
        <v>0.57617314974182443</v>
      </c>
    </row>
    <row r="13" spans="1:12" x14ac:dyDescent="0.25">
      <c r="A13" s="2">
        <v>23.433</v>
      </c>
      <c r="B13" s="3" t="s">
        <v>12</v>
      </c>
      <c r="C13" s="2">
        <v>56</v>
      </c>
      <c r="D13" s="2">
        <v>778474</v>
      </c>
      <c r="E13" s="2">
        <v>72099578</v>
      </c>
      <c r="F13">
        <v>25166184</v>
      </c>
      <c r="G13" s="8">
        <f t="shared" si="0"/>
        <v>11.74829705882353</v>
      </c>
      <c r="H13" s="8">
        <f t="shared" si="1"/>
        <v>4.2971056798623062</v>
      </c>
    </row>
    <row r="14" spans="1:12" x14ac:dyDescent="0.25">
      <c r="A14">
        <v>23.626000000000001</v>
      </c>
      <c r="B14" s="1" t="s">
        <v>36</v>
      </c>
      <c r="C14">
        <v>98</v>
      </c>
      <c r="D14">
        <v>511003</v>
      </c>
      <c r="E14">
        <v>22444727</v>
      </c>
      <c r="F14">
        <v>25166184</v>
      </c>
      <c r="G14" s="8">
        <f t="shared" si="0"/>
        <v>3.6347593137254903</v>
      </c>
      <c r="H14" s="8">
        <f t="shared" si="1"/>
        <v>4.2971056798623062</v>
      </c>
    </row>
    <row r="15" spans="1:12" s="2" customFormat="1" x14ac:dyDescent="0.25">
      <c r="A15">
        <v>24.468</v>
      </c>
      <c r="B15" s="1" t="s">
        <v>81</v>
      </c>
      <c r="C15">
        <v>99</v>
      </c>
      <c r="D15">
        <v>6095299</v>
      </c>
      <c r="E15">
        <v>1170501965</v>
      </c>
      <c r="F15">
        <v>1192649706</v>
      </c>
      <c r="G15" s="8">
        <f t="shared" si="0"/>
        <v>191.22581127450979</v>
      </c>
      <c r="H15" s="8">
        <f t="shared" si="1"/>
        <v>205.24091325301205</v>
      </c>
      <c r="I15"/>
      <c r="J15"/>
      <c r="K15"/>
      <c r="L15"/>
    </row>
    <row r="16" spans="1:12" x14ac:dyDescent="0.25">
      <c r="A16">
        <v>24.920999999999999</v>
      </c>
      <c r="B16" s="1" t="s">
        <v>15</v>
      </c>
      <c r="C16">
        <v>99</v>
      </c>
      <c r="D16">
        <v>3168155</v>
      </c>
      <c r="E16">
        <v>192287103</v>
      </c>
      <c r="F16">
        <v>200749173</v>
      </c>
      <c r="G16" s="8">
        <f t="shared" si="0"/>
        <v>31.386781535947712</v>
      </c>
      <c r="H16" s="8">
        <f t="shared" si="1"/>
        <v>34.517929948364888</v>
      </c>
    </row>
    <row r="17" spans="1:12" x14ac:dyDescent="0.25">
      <c r="A17">
        <v>25.225000000000001</v>
      </c>
      <c r="B17" s="1" t="s">
        <v>19</v>
      </c>
      <c r="C17">
        <v>99</v>
      </c>
      <c r="D17">
        <v>238781</v>
      </c>
      <c r="E17">
        <v>7970259</v>
      </c>
      <c r="F17">
        <v>6171526</v>
      </c>
      <c r="G17" s="8">
        <f t="shared" si="0"/>
        <v>1.2696501633986927</v>
      </c>
      <c r="H17" s="8">
        <f t="shared" si="1"/>
        <v>1.0278013769363168</v>
      </c>
    </row>
    <row r="18" spans="1:12" x14ac:dyDescent="0.25">
      <c r="A18">
        <v>25.317</v>
      </c>
      <c r="B18" s="1" t="s">
        <v>20</v>
      </c>
      <c r="C18">
        <v>99</v>
      </c>
      <c r="D18">
        <v>309797</v>
      </c>
      <c r="E18">
        <v>15055365</v>
      </c>
      <c r="F18">
        <v>10236034</v>
      </c>
      <c r="G18" s="8">
        <f t="shared" si="0"/>
        <v>2.4273472222222221</v>
      </c>
      <c r="H18" s="8">
        <f t="shared" si="1"/>
        <v>1.7273724612736661</v>
      </c>
    </row>
    <row r="19" spans="1:12" x14ac:dyDescent="0.25">
      <c r="A19">
        <v>25.503</v>
      </c>
      <c r="B19" s="1" t="s">
        <v>21</v>
      </c>
      <c r="C19">
        <v>99</v>
      </c>
      <c r="D19">
        <v>470259</v>
      </c>
      <c r="E19">
        <v>9882012</v>
      </c>
      <c r="F19">
        <v>8953256</v>
      </c>
      <c r="G19" s="8">
        <f t="shared" si="0"/>
        <v>1.5820281045751634</v>
      </c>
      <c r="H19" s="8">
        <f t="shared" si="1"/>
        <v>1.5065845094664372</v>
      </c>
      <c r="I19" s="2"/>
      <c r="J19" s="2"/>
      <c r="K19" s="2"/>
      <c r="L19" s="2"/>
    </row>
    <row r="20" spans="1:12" x14ac:dyDescent="0.25">
      <c r="A20">
        <v>25.617999999999999</v>
      </c>
      <c r="B20" s="1" t="s">
        <v>22</v>
      </c>
      <c r="C20">
        <v>91</v>
      </c>
      <c r="D20">
        <v>147583</v>
      </c>
      <c r="E20">
        <v>7221877</v>
      </c>
      <c r="F20">
        <v>6161315</v>
      </c>
      <c r="G20" s="8">
        <f t="shared" si="0"/>
        <v>1.1473655228758171</v>
      </c>
      <c r="H20" s="8">
        <f t="shared" si="1"/>
        <v>1.0260438898450948</v>
      </c>
    </row>
    <row r="21" spans="1:12" x14ac:dyDescent="0.25">
      <c r="A21">
        <v>25.7</v>
      </c>
      <c r="B21" s="1" t="s">
        <v>22</v>
      </c>
      <c r="C21">
        <v>93</v>
      </c>
      <c r="D21">
        <v>154627</v>
      </c>
      <c r="E21">
        <v>6044298</v>
      </c>
      <c r="F21">
        <v>8611037</v>
      </c>
      <c r="G21" s="8">
        <f t="shared" si="0"/>
        <v>0.95495065359477127</v>
      </c>
      <c r="H21" s="8">
        <f t="shared" si="1"/>
        <v>1.4476827882960412</v>
      </c>
      <c r="I21" s="2"/>
      <c r="J21" s="2"/>
      <c r="K21" s="2"/>
      <c r="L21" s="2"/>
    </row>
    <row r="22" spans="1:12" x14ac:dyDescent="0.25">
      <c r="A22">
        <v>26.111999999999998</v>
      </c>
      <c r="B22" s="1" t="s">
        <v>23</v>
      </c>
      <c r="C22">
        <v>99</v>
      </c>
      <c r="D22">
        <v>1156384</v>
      </c>
      <c r="E22">
        <v>51189570</v>
      </c>
      <c r="F22">
        <v>41714372</v>
      </c>
      <c r="G22" s="8">
        <f t="shared" si="0"/>
        <v>8.3316290849673198</v>
      </c>
      <c r="H22" s="8">
        <f t="shared" si="1"/>
        <v>7.145330808950086</v>
      </c>
    </row>
    <row r="23" spans="1:12" x14ac:dyDescent="0.25">
      <c r="A23">
        <v>26.315999999999999</v>
      </c>
      <c r="B23" s="1" t="s">
        <v>39</v>
      </c>
      <c r="C23">
        <v>99</v>
      </c>
      <c r="D23">
        <v>2105951</v>
      </c>
      <c r="E23">
        <v>51482766</v>
      </c>
      <c r="F23">
        <v>50658585</v>
      </c>
      <c r="G23" s="8">
        <f t="shared" si="0"/>
        <v>8.3795369281045744</v>
      </c>
      <c r="H23" s="8">
        <f t="shared" si="1"/>
        <v>8.6847822719449219</v>
      </c>
    </row>
    <row r="24" spans="1:12" x14ac:dyDescent="0.25">
      <c r="A24">
        <v>27.108000000000001</v>
      </c>
      <c r="B24" s="1" t="s">
        <v>62</v>
      </c>
      <c r="C24">
        <v>95</v>
      </c>
      <c r="D24">
        <v>180750</v>
      </c>
      <c r="E24">
        <v>12709888</v>
      </c>
      <c r="F24">
        <v>9649646</v>
      </c>
      <c r="G24" s="8">
        <f t="shared" si="0"/>
        <v>2.0440993464052286</v>
      </c>
      <c r="H24" s="8">
        <f t="shared" si="1"/>
        <v>1.6264450946643718</v>
      </c>
    </row>
    <row r="25" spans="1:12" s="2" customFormat="1" x14ac:dyDescent="0.25">
      <c r="A25">
        <v>27.887</v>
      </c>
      <c r="B25" s="1" t="s">
        <v>26</v>
      </c>
      <c r="C25">
        <v>99</v>
      </c>
      <c r="D25">
        <v>384247</v>
      </c>
      <c r="E25">
        <v>11477214</v>
      </c>
      <c r="F25">
        <v>10711073</v>
      </c>
      <c r="G25" s="8">
        <f t="shared" si="0"/>
        <v>1.8426820261437908</v>
      </c>
      <c r="H25" s="8">
        <f t="shared" si="1"/>
        <v>1.8091347676419967</v>
      </c>
      <c r="I25"/>
      <c r="J25"/>
      <c r="K25"/>
      <c r="L25"/>
    </row>
    <row r="26" spans="1:12" x14ac:dyDescent="0.25">
      <c r="A26">
        <v>28.643999999999998</v>
      </c>
      <c r="B26" s="1" t="s">
        <v>50</v>
      </c>
      <c r="C26">
        <v>94</v>
      </c>
      <c r="D26">
        <v>125529</v>
      </c>
      <c r="E26">
        <v>8821047</v>
      </c>
      <c r="F26">
        <v>5728757</v>
      </c>
      <c r="G26" s="8">
        <f t="shared" si="0"/>
        <v>1.4086678104575163</v>
      </c>
      <c r="H26" s="8">
        <f t="shared" si="1"/>
        <v>0.95159328743545613</v>
      </c>
    </row>
    <row r="27" spans="1:12" x14ac:dyDescent="0.25">
      <c r="A27">
        <v>29.378</v>
      </c>
      <c r="B27" s="1" t="s">
        <v>51</v>
      </c>
      <c r="C27">
        <v>99</v>
      </c>
      <c r="D27">
        <v>173351</v>
      </c>
      <c r="E27">
        <v>11138454</v>
      </c>
      <c r="F27">
        <v>6444188</v>
      </c>
      <c r="G27" s="8">
        <f t="shared" si="0"/>
        <v>1.7873290849673202</v>
      </c>
      <c r="H27" s="8">
        <f t="shared" si="1"/>
        <v>1.0747311531841652</v>
      </c>
    </row>
    <row r="32" spans="1:12" x14ac:dyDescent="0.25">
      <c r="I32" s="2"/>
      <c r="J32" s="2"/>
      <c r="K32" s="2"/>
      <c r="L32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5BD86-0DAA-4A4E-A9FE-EA726C31C8A4}">
  <dimension ref="A1:E32"/>
  <sheetViews>
    <sheetView workbookViewId="0">
      <selection sqref="A1:E32"/>
    </sheetView>
  </sheetViews>
  <sheetFormatPr defaultRowHeight="15" x14ac:dyDescent="0.25"/>
  <cols>
    <col min="2" max="2" width="56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</row>
    <row r="2" spans="1:5" x14ac:dyDescent="0.25">
      <c r="A2">
        <v>3.2799</v>
      </c>
      <c r="B2" s="1" t="s">
        <v>3</v>
      </c>
      <c r="C2">
        <v>86</v>
      </c>
      <c r="D2">
        <v>2343452</v>
      </c>
      <c r="E2">
        <v>30574239</v>
      </c>
    </row>
    <row r="3" spans="1:5" x14ac:dyDescent="0.25">
      <c r="A3">
        <v>12.6927</v>
      </c>
      <c r="B3" s="1" t="s">
        <v>59</v>
      </c>
      <c r="C3">
        <v>64</v>
      </c>
      <c r="D3">
        <v>11270</v>
      </c>
      <c r="E3">
        <v>482553</v>
      </c>
    </row>
    <row r="4" spans="1:5" x14ac:dyDescent="0.25">
      <c r="A4">
        <v>18.238499999999998</v>
      </c>
      <c r="B4" s="1" t="s">
        <v>4</v>
      </c>
      <c r="C4">
        <v>98</v>
      </c>
      <c r="D4">
        <v>527637</v>
      </c>
      <c r="E4">
        <v>11698526</v>
      </c>
    </row>
    <row r="5" spans="1:5" x14ac:dyDescent="0.25">
      <c r="A5">
        <v>19.414300000000001</v>
      </c>
      <c r="B5" s="1" t="s">
        <v>42</v>
      </c>
      <c r="C5">
        <v>93</v>
      </c>
      <c r="D5">
        <v>16840</v>
      </c>
      <c r="E5">
        <v>415196</v>
      </c>
    </row>
    <row r="6" spans="1:5" s="2" customFormat="1" x14ac:dyDescent="0.25">
      <c r="A6" s="2">
        <v>20.245100000000001</v>
      </c>
      <c r="B6" s="3" t="s">
        <v>63</v>
      </c>
      <c r="C6" s="2">
        <v>60</v>
      </c>
      <c r="D6" s="2">
        <v>53249</v>
      </c>
      <c r="E6" s="2">
        <v>1840411</v>
      </c>
    </row>
    <row r="7" spans="1:5" x14ac:dyDescent="0.25">
      <c r="A7">
        <v>20.566800000000001</v>
      </c>
      <c r="B7" s="1" t="s">
        <v>5</v>
      </c>
      <c r="C7">
        <v>98</v>
      </c>
      <c r="D7">
        <v>3031576</v>
      </c>
      <c r="E7">
        <v>94495742</v>
      </c>
    </row>
    <row r="8" spans="1:5" s="2" customFormat="1" x14ac:dyDescent="0.25">
      <c r="A8" s="2">
        <v>21.069900000000001</v>
      </c>
      <c r="B8" s="3" t="s">
        <v>55</v>
      </c>
      <c r="C8" s="2">
        <v>62</v>
      </c>
      <c r="D8" s="2">
        <v>26230</v>
      </c>
      <c r="E8" s="2">
        <v>938971</v>
      </c>
    </row>
    <row r="9" spans="1:5" s="2" customFormat="1" x14ac:dyDescent="0.25">
      <c r="A9" s="2">
        <v>21.2103</v>
      </c>
      <c r="B9" s="3" t="s">
        <v>7</v>
      </c>
      <c r="C9" s="2">
        <v>59</v>
      </c>
      <c r="D9" s="2">
        <v>9391</v>
      </c>
      <c r="E9" s="2">
        <v>296179</v>
      </c>
    </row>
    <row r="10" spans="1:5" s="2" customFormat="1" x14ac:dyDescent="0.25">
      <c r="A10" s="2">
        <v>21.3215</v>
      </c>
      <c r="B10" s="3" t="s">
        <v>64</v>
      </c>
      <c r="C10" s="2">
        <v>58</v>
      </c>
      <c r="D10" s="2">
        <v>49110</v>
      </c>
      <c r="E10" s="2">
        <v>1255387</v>
      </c>
    </row>
    <row r="11" spans="1:5" x14ac:dyDescent="0.25">
      <c r="A11">
        <v>21.6023</v>
      </c>
      <c r="B11" s="1" t="s">
        <v>43</v>
      </c>
      <c r="C11">
        <v>99</v>
      </c>
      <c r="D11">
        <v>330977</v>
      </c>
      <c r="E11">
        <v>7064969</v>
      </c>
    </row>
    <row r="12" spans="1:5" x14ac:dyDescent="0.25">
      <c r="A12">
        <v>22.4681</v>
      </c>
      <c r="B12" s="1" t="s">
        <v>34</v>
      </c>
      <c r="C12">
        <v>99</v>
      </c>
      <c r="D12">
        <v>3335183</v>
      </c>
      <c r="E12">
        <v>251408940</v>
      </c>
    </row>
    <row r="13" spans="1:5" x14ac:dyDescent="0.25">
      <c r="A13">
        <v>22.7898</v>
      </c>
      <c r="B13" s="1" t="s">
        <v>9</v>
      </c>
      <c r="C13">
        <v>95</v>
      </c>
      <c r="D13">
        <v>5905507</v>
      </c>
      <c r="E13">
        <v>928134598</v>
      </c>
    </row>
    <row r="14" spans="1:5" x14ac:dyDescent="0.25">
      <c r="A14">
        <v>23.099900000000002</v>
      </c>
      <c r="B14" s="1" t="s">
        <v>10</v>
      </c>
      <c r="C14">
        <v>98</v>
      </c>
      <c r="D14">
        <v>156651</v>
      </c>
      <c r="E14">
        <v>3547566</v>
      </c>
    </row>
    <row r="15" spans="1:5" x14ac:dyDescent="0.25">
      <c r="A15">
        <v>23.4392</v>
      </c>
      <c r="B15" s="1" t="s">
        <v>12</v>
      </c>
      <c r="C15">
        <v>99</v>
      </c>
      <c r="D15">
        <v>557349</v>
      </c>
      <c r="E15">
        <v>25166184</v>
      </c>
    </row>
    <row r="16" spans="1:5" x14ac:dyDescent="0.25">
      <c r="A16">
        <v>23.632200000000001</v>
      </c>
      <c r="B16" s="1" t="s">
        <v>13</v>
      </c>
      <c r="C16">
        <v>99</v>
      </c>
      <c r="D16">
        <v>528782</v>
      </c>
      <c r="E16">
        <v>20535412</v>
      </c>
    </row>
    <row r="17" spans="1:5" x14ac:dyDescent="0.25">
      <c r="A17">
        <v>24.474599999999999</v>
      </c>
      <c r="B17" s="1" t="s">
        <v>14</v>
      </c>
      <c r="C17">
        <v>99</v>
      </c>
      <c r="D17">
        <v>6157741</v>
      </c>
      <c r="E17">
        <v>1192649706</v>
      </c>
    </row>
    <row r="18" spans="1:5" x14ac:dyDescent="0.25">
      <c r="A18">
        <v>24.930900000000001</v>
      </c>
      <c r="B18" s="1" t="s">
        <v>15</v>
      </c>
      <c r="C18">
        <v>99</v>
      </c>
      <c r="D18">
        <v>2841169</v>
      </c>
      <c r="E18">
        <v>165381645</v>
      </c>
    </row>
    <row r="19" spans="1:5" s="2" customFormat="1" x14ac:dyDescent="0.25">
      <c r="A19" s="2">
        <v>25.077200000000001</v>
      </c>
      <c r="B19" s="3" t="s">
        <v>65</v>
      </c>
      <c r="C19" s="2">
        <v>45</v>
      </c>
      <c r="D19" s="2">
        <v>385931</v>
      </c>
      <c r="E19" s="2">
        <v>22631641</v>
      </c>
    </row>
    <row r="20" spans="1:5" x14ac:dyDescent="0.25">
      <c r="A20">
        <v>25.229299999999999</v>
      </c>
      <c r="B20" s="1" t="s">
        <v>19</v>
      </c>
      <c r="C20">
        <v>99</v>
      </c>
      <c r="D20">
        <v>213963</v>
      </c>
      <c r="E20">
        <v>6171526</v>
      </c>
    </row>
    <row r="21" spans="1:5" s="2" customFormat="1" x14ac:dyDescent="0.25">
      <c r="A21" s="2">
        <v>25.322900000000001</v>
      </c>
      <c r="B21" s="3" t="s">
        <v>47</v>
      </c>
      <c r="C21" s="2">
        <v>99</v>
      </c>
      <c r="D21" s="2">
        <v>303668</v>
      </c>
      <c r="E21" s="2">
        <v>13483235</v>
      </c>
    </row>
    <row r="22" spans="1:5" x14ac:dyDescent="0.25">
      <c r="A22">
        <v>25.510100000000001</v>
      </c>
      <c r="B22" s="1" t="s">
        <v>21</v>
      </c>
      <c r="C22">
        <v>99</v>
      </c>
      <c r="D22">
        <v>480366</v>
      </c>
      <c r="E22">
        <v>8953256</v>
      </c>
    </row>
    <row r="23" spans="1:5" x14ac:dyDescent="0.25">
      <c r="A23">
        <v>25.627099999999999</v>
      </c>
      <c r="B23" s="1" t="s">
        <v>22</v>
      </c>
      <c r="C23">
        <v>91</v>
      </c>
      <c r="D23">
        <v>136774</v>
      </c>
      <c r="E23">
        <v>6161315</v>
      </c>
    </row>
    <row r="24" spans="1:5" x14ac:dyDescent="0.25">
      <c r="A24">
        <v>25.7148</v>
      </c>
      <c r="B24" s="1" t="s">
        <v>22</v>
      </c>
      <c r="C24">
        <v>94</v>
      </c>
      <c r="D24">
        <v>129763</v>
      </c>
      <c r="E24">
        <v>8611037</v>
      </c>
    </row>
    <row r="25" spans="1:5" x14ac:dyDescent="0.25">
      <c r="A25">
        <v>26.118500000000001</v>
      </c>
      <c r="B25" s="1" t="s">
        <v>48</v>
      </c>
      <c r="C25">
        <v>99</v>
      </c>
      <c r="D25">
        <v>1057224</v>
      </c>
      <c r="E25">
        <v>41714372</v>
      </c>
    </row>
    <row r="26" spans="1:5" x14ac:dyDescent="0.25">
      <c r="A26">
        <v>26.3233</v>
      </c>
      <c r="B26" s="1" t="s">
        <v>39</v>
      </c>
      <c r="C26">
        <v>99</v>
      </c>
      <c r="D26">
        <v>2143524</v>
      </c>
      <c r="E26">
        <v>50658585</v>
      </c>
    </row>
    <row r="27" spans="1:5" x14ac:dyDescent="0.25">
      <c r="A27">
        <v>27.113</v>
      </c>
      <c r="B27" s="1" t="s">
        <v>62</v>
      </c>
      <c r="C27">
        <v>95</v>
      </c>
      <c r="D27">
        <v>155071</v>
      </c>
      <c r="E27">
        <v>9649646</v>
      </c>
    </row>
    <row r="28" spans="1:5" x14ac:dyDescent="0.25">
      <c r="A28">
        <v>27.703900000000001</v>
      </c>
      <c r="B28" s="1" t="s">
        <v>66</v>
      </c>
      <c r="C28">
        <v>95</v>
      </c>
      <c r="D28">
        <v>97857</v>
      </c>
      <c r="E28">
        <v>7425176</v>
      </c>
    </row>
    <row r="29" spans="1:5" x14ac:dyDescent="0.25">
      <c r="A29">
        <v>27.896899999999999</v>
      </c>
      <c r="B29" s="1" t="s">
        <v>67</v>
      </c>
      <c r="C29">
        <v>99</v>
      </c>
      <c r="D29">
        <v>376317</v>
      </c>
      <c r="E29">
        <v>10711073</v>
      </c>
    </row>
    <row r="30" spans="1:5" x14ac:dyDescent="0.25">
      <c r="A30">
        <v>28.657399999999999</v>
      </c>
      <c r="B30" s="1" t="s">
        <v>50</v>
      </c>
      <c r="C30">
        <v>99</v>
      </c>
      <c r="D30">
        <v>96708</v>
      </c>
      <c r="E30">
        <v>5728757</v>
      </c>
    </row>
    <row r="31" spans="1:5" x14ac:dyDescent="0.25">
      <c r="A31">
        <v>29.3887</v>
      </c>
      <c r="B31" s="1" t="s">
        <v>51</v>
      </c>
      <c r="C31">
        <v>99</v>
      </c>
      <c r="D31">
        <v>116072</v>
      </c>
      <c r="E31">
        <v>6444188</v>
      </c>
    </row>
    <row r="32" spans="1:5" s="2" customFormat="1" x14ac:dyDescent="0.25">
      <c r="A32" s="2">
        <v>30.991599999999998</v>
      </c>
      <c r="B32" s="3" t="s">
        <v>50</v>
      </c>
      <c r="C32" s="2">
        <v>15</v>
      </c>
      <c r="D32" s="2">
        <v>40751</v>
      </c>
      <c r="E32" s="2">
        <v>2044011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9A9B1-3558-4EF3-8810-6379F812F3E5}">
  <dimension ref="A1:N33"/>
  <sheetViews>
    <sheetView workbookViewId="0">
      <selection sqref="A1:G24"/>
    </sheetView>
  </sheetViews>
  <sheetFormatPr defaultRowHeight="15" x14ac:dyDescent="0.25"/>
  <cols>
    <col min="2" max="2" width="53.140625" customWidth="1"/>
    <col min="6" max="7" width="9.5703125" bestFit="1" customWidth="1"/>
    <col min="11" max="11" width="48.5703125" customWidth="1"/>
  </cols>
  <sheetData>
    <row r="1" spans="1:13" x14ac:dyDescent="0.25">
      <c r="A1" t="s">
        <v>30</v>
      </c>
      <c r="B1" t="s">
        <v>1</v>
      </c>
      <c r="C1" t="s">
        <v>2</v>
      </c>
      <c r="D1" t="s">
        <v>32</v>
      </c>
      <c r="E1" t="s">
        <v>82</v>
      </c>
      <c r="I1" s="6"/>
      <c r="J1" s="6"/>
      <c r="K1" s="6"/>
      <c r="L1" s="6"/>
      <c r="M1" s="6"/>
    </row>
    <row r="2" spans="1:13" x14ac:dyDescent="0.25">
      <c r="A2">
        <v>3.2730000000000001</v>
      </c>
      <c r="B2" s="1" t="s">
        <v>3</v>
      </c>
      <c r="C2">
        <v>86</v>
      </c>
      <c r="D2">
        <v>37109122</v>
      </c>
      <c r="E2">
        <v>30574239</v>
      </c>
      <c r="F2" s="8">
        <f t="shared" ref="F2:F24" si="0">(100*D2-Intercept_FA)*500/(100*Slope_FA*61.2)</f>
        <v>6.0309022875816991</v>
      </c>
      <c r="G2" s="8">
        <f t="shared" ref="G2:G24" si="1">(100*E2-Intercept_FA)*500/(100*Slope_FA*58.1)</f>
        <v>5.227924096385542</v>
      </c>
      <c r="I2" s="6"/>
      <c r="J2" s="6"/>
      <c r="K2" s="6"/>
      <c r="L2" s="6"/>
      <c r="M2" s="6"/>
    </row>
    <row r="3" spans="1:13" x14ac:dyDescent="0.25">
      <c r="A3">
        <v>12.686</v>
      </c>
      <c r="B3" s="1" t="s">
        <v>59</v>
      </c>
      <c r="C3">
        <v>78</v>
      </c>
      <c r="D3">
        <v>385810</v>
      </c>
      <c r="E3">
        <v>482553</v>
      </c>
      <c r="F3" s="8">
        <f t="shared" si="0"/>
        <v>3.036111111111111E-2</v>
      </c>
      <c r="G3" s="8">
        <f t="shared" si="1"/>
        <v>4.8632185886402751E-2</v>
      </c>
      <c r="I3" s="6"/>
      <c r="J3" s="6"/>
      <c r="K3" s="6"/>
      <c r="L3" s="6"/>
      <c r="M3" s="6"/>
    </row>
    <row r="4" spans="1:13" x14ac:dyDescent="0.25">
      <c r="A4">
        <v>18.231000000000002</v>
      </c>
      <c r="B4" s="1" t="s">
        <v>4</v>
      </c>
      <c r="C4">
        <v>98</v>
      </c>
      <c r="D4">
        <v>11887140</v>
      </c>
      <c r="E4">
        <v>11698526</v>
      </c>
      <c r="F4" s="8">
        <f t="shared" si="0"/>
        <v>1.9096633986928104</v>
      </c>
      <c r="G4" s="8">
        <f t="shared" si="1"/>
        <v>1.9790922547332186</v>
      </c>
      <c r="I4" s="6"/>
      <c r="J4" s="6"/>
      <c r="K4" s="6"/>
      <c r="L4" s="6"/>
      <c r="M4" s="6"/>
    </row>
    <row r="5" spans="1:13" x14ac:dyDescent="0.25">
      <c r="A5">
        <v>19.408999999999999</v>
      </c>
      <c r="B5" s="1" t="s">
        <v>42</v>
      </c>
      <c r="C5">
        <v>95</v>
      </c>
      <c r="D5">
        <v>393361</v>
      </c>
      <c r="E5">
        <v>415196</v>
      </c>
      <c r="F5" s="8">
        <f t="shared" si="0"/>
        <v>3.1594934640522876E-2</v>
      </c>
      <c r="G5" s="8">
        <f t="shared" si="1"/>
        <v>3.7038898450946642E-2</v>
      </c>
      <c r="I5" s="6"/>
      <c r="J5" s="6"/>
      <c r="K5" s="6"/>
      <c r="L5" s="6"/>
      <c r="M5" s="6"/>
    </row>
    <row r="6" spans="1:13" x14ac:dyDescent="0.25">
      <c r="A6">
        <v>20.562000000000001</v>
      </c>
      <c r="B6" s="1" t="s">
        <v>5</v>
      </c>
      <c r="C6">
        <v>98</v>
      </c>
      <c r="D6">
        <v>89135427</v>
      </c>
      <c r="E6">
        <v>94495742</v>
      </c>
      <c r="F6" s="8">
        <f t="shared" si="0"/>
        <v>14.53193251633987</v>
      </c>
      <c r="G6" s="8">
        <f t="shared" si="1"/>
        <v>16.22990395869191</v>
      </c>
      <c r="I6" s="5"/>
      <c r="J6" s="5"/>
      <c r="K6" s="5"/>
      <c r="L6" s="5"/>
      <c r="M6" s="5"/>
    </row>
    <row r="7" spans="1:13" x14ac:dyDescent="0.25">
      <c r="A7">
        <v>21.593</v>
      </c>
      <c r="B7" s="1" t="s">
        <v>43</v>
      </c>
      <c r="C7">
        <v>98</v>
      </c>
      <c r="D7">
        <v>6820398</v>
      </c>
      <c r="E7">
        <v>7064969</v>
      </c>
      <c r="F7" s="8">
        <f t="shared" si="0"/>
        <v>1.0817643790849674</v>
      </c>
      <c r="G7" s="8">
        <f t="shared" si="1"/>
        <v>1.1815781411359725</v>
      </c>
      <c r="I7" s="6"/>
      <c r="J7" s="6"/>
      <c r="K7" s="6"/>
      <c r="L7" s="6"/>
      <c r="M7" s="6"/>
    </row>
    <row r="8" spans="1:13" x14ac:dyDescent="0.25">
      <c r="A8">
        <v>22.462</v>
      </c>
      <c r="B8" s="1" t="s">
        <v>8</v>
      </c>
      <c r="C8">
        <v>99</v>
      </c>
      <c r="D8">
        <v>247713065</v>
      </c>
      <c r="E8">
        <v>251408940</v>
      </c>
      <c r="F8" s="8">
        <f t="shared" si="0"/>
        <v>40.443311274509803</v>
      </c>
      <c r="G8" s="8">
        <f t="shared" si="1"/>
        <v>43.237339070567984</v>
      </c>
      <c r="I8" s="5"/>
      <c r="J8" s="5"/>
      <c r="K8" s="5"/>
      <c r="L8" s="5"/>
      <c r="M8" s="5"/>
    </row>
    <row r="9" spans="1:13" x14ac:dyDescent="0.25">
      <c r="A9">
        <v>22.79</v>
      </c>
      <c r="B9" s="1" t="s">
        <v>9</v>
      </c>
      <c r="C9">
        <v>95</v>
      </c>
      <c r="D9">
        <v>928348756</v>
      </c>
      <c r="E9">
        <v>928134598</v>
      </c>
      <c r="F9" s="8">
        <f t="shared" si="0"/>
        <v>151.65829346405229</v>
      </c>
      <c r="G9" s="8">
        <f t="shared" si="1"/>
        <v>159.71335593803786</v>
      </c>
      <c r="I9" s="5"/>
      <c r="J9" s="5"/>
      <c r="K9" s="5"/>
      <c r="L9" s="5"/>
      <c r="M9" s="5"/>
    </row>
    <row r="10" spans="1:13" x14ac:dyDescent="0.25">
      <c r="A10">
        <v>23.09</v>
      </c>
      <c r="B10" s="1" t="s">
        <v>10</v>
      </c>
      <c r="C10">
        <v>98</v>
      </c>
      <c r="D10">
        <v>4388840</v>
      </c>
      <c r="E10">
        <v>3547566</v>
      </c>
      <c r="F10" s="8">
        <f t="shared" si="0"/>
        <v>0.6844509803921569</v>
      </c>
      <c r="G10" s="8">
        <f t="shared" si="1"/>
        <v>0.57617314974182443</v>
      </c>
      <c r="I10" s="5"/>
      <c r="J10" s="5"/>
      <c r="K10" s="5"/>
      <c r="L10" s="5"/>
      <c r="M10" s="5"/>
    </row>
    <row r="11" spans="1:13" x14ac:dyDescent="0.25">
      <c r="A11">
        <v>23.626000000000001</v>
      </c>
      <c r="B11" s="1" t="s">
        <v>36</v>
      </c>
      <c r="C11">
        <v>98</v>
      </c>
      <c r="D11">
        <v>22444727</v>
      </c>
      <c r="E11">
        <v>25166184</v>
      </c>
      <c r="F11" s="8">
        <f t="shared" si="0"/>
        <v>3.6347593137254903</v>
      </c>
      <c r="G11" s="8">
        <f t="shared" si="1"/>
        <v>4.2971056798623062</v>
      </c>
      <c r="I11" s="6"/>
      <c r="J11" s="6"/>
      <c r="K11" s="6"/>
      <c r="L11" s="6"/>
      <c r="M11" s="6"/>
    </row>
    <row r="12" spans="1:13" x14ac:dyDescent="0.25">
      <c r="A12">
        <v>24.468</v>
      </c>
      <c r="B12" s="1" t="s">
        <v>81</v>
      </c>
      <c r="C12">
        <v>99</v>
      </c>
      <c r="D12">
        <v>1170501965</v>
      </c>
      <c r="E12">
        <v>1192649706</v>
      </c>
      <c r="F12" s="8">
        <f t="shared" si="0"/>
        <v>191.22581127450979</v>
      </c>
      <c r="G12" s="8">
        <f t="shared" si="1"/>
        <v>205.24091325301205</v>
      </c>
      <c r="I12" s="6"/>
      <c r="J12" s="6"/>
      <c r="K12" s="6"/>
      <c r="L12" s="6"/>
      <c r="M12" s="6"/>
    </row>
    <row r="13" spans="1:13" x14ac:dyDescent="0.25">
      <c r="A13">
        <v>24.920999999999999</v>
      </c>
      <c r="B13" s="1" t="s">
        <v>15</v>
      </c>
      <c r="C13">
        <v>99</v>
      </c>
      <c r="D13">
        <v>192287103</v>
      </c>
      <c r="E13">
        <v>200749173</v>
      </c>
      <c r="F13" s="8">
        <f t="shared" si="0"/>
        <v>31.386781535947712</v>
      </c>
      <c r="G13" s="8">
        <f t="shared" si="1"/>
        <v>34.517929948364888</v>
      </c>
      <c r="I13" s="6"/>
      <c r="J13" s="6"/>
      <c r="K13" s="6"/>
      <c r="L13" s="6"/>
      <c r="M13" s="6"/>
    </row>
    <row r="14" spans="1:13" x14ac:dyDescent="0.25">
      <c r="A14">
        <v>25.225000000000001</v>
      </c>
      <c r="B14" s="1" t="s">
        <v>19</v>
      </c>
      <c r="C14">
        <v>99</v>
      </c>
      <c r="D14">
        <v>7970259</v>
      </c>
      <c r="E14">
        <v>6171526</v>
      </c>
      <c r="F14" s="8">
        <f t="shared" si="0"/>
        <v>1.2696501633986927</v>
      </c>
      <c r="G14" s="8">
        <f t="shared" si="1"/>
        <v>1.0278013769363168</v>
      </c>
      <c r="I14" s="6"/>
      <c r="J14" s="6"/>
      <c r="K14" s="6"/>
      <c r="L14" s="6"/>
      <c r="M14" s="6"/>
    </row>
    <row r="15" spans="1:13" x14ac:dyDescent="0.25">
      <c r="A15">
        <v>25.317</v>
      </c>
      <c r="B15" s="1" t="s">
        <v>20</v>
      </c>
      <c r="C15">
        <v>99</v>
      </c>
      <c r="D15">
        <v>15055365</v>
      </c>
      <c r="E15">
        <v>10236034</v>
      </c>
      <c r="F15" s="8">
        <f t="shared" si="0"/>
        <v>2.4273472222222221</v>
      </c>
      <c r="G15" s="8">
        <f t="shared" si="1"/>
        <v>1.7273724612736661</v>
      </c>
      <c r="I15" s="6"/>
      <c r="J15" s="6"/>
      <c r="K15" s="6"/>
      <c r="L15" s="6"/>
      <c r="M15" s="6"/>
    </row>
    <row r="16" spans="1:13" x14ac:dyDescent="0.25">
      <c r="A16">
        <v>25.503</v>
      </c>
      <c r="B16" s="1" t="s">
        <v>21</v>
      </c>
      <c r="C16">
        <v>99</v>
      </c>
      <c r="D16">
        <v>9882012</v>
      </c>
      <c r="E16">
        <v>8953256</v>
      </c>
      <c r="F16" s="8">
        <f t="shared" si="0"/>
        <v>1.5820281045751634</v>
      </c>
      <c r="G16" s="8">
        <f t="shared" si="1"/>
        <v>1.5065845094664372</v>
      </c>
      <c r="I16" s="6"/>
      <c r="J16" s="6"/>
      <c r="K16" s="6"/>
      <c r="L16" s="6"/>
      <c r="M16" s="6"/>
    </row>
    <row r="17" spans="1:14" x14ac:dyDescent="0.25">
      <c r="A17">
        <v>25.617999999999999</v>
      </c>
      <c r="B17" s="1" t="s">
        <v>22</v>
      </c>
      <c r="C17">
        <v>91</v>
      </c>
      <c r="D17">
        <v>7221877</v>
      </c>
      <c r="E17">
        <v>6161315</v>
      </c>
      <c r="F17" s="8">
        <f t="shared" si="0"/>
        <v>1.1473655228758171</v>
      </c>
      <c r="G17" s="8">
        <f t="shared" si="1"/>
        <v>1.0260438898450948</v>
      </c>
      <c r="I17" s="6"/>
      <c r="J17" s="6"/>
      <c r="K17" s="6"/>
      <c r="L17" s="6"/>
      <c r="M17" s="6"/>
    </row>
    <row r="18" spans="1:14" x14ac:dyDescent="0.25">
      <c r="A18">
        <v>25.7</v>
      </c>
      <c r="B18" s="1" t="s">
        <v>22</v>
      </c>
      <c r="C18">
        <v>93</v>
      </c>
      <c r="D18">
        <v>6044298</v>
      </c>
      <c r="E18">
        <v>8611037</v>
      </c>
      <c r="F18" s="8">
        <f t="shared" si="0"/>
        <v>0.95495065359477127</v>
      </c>
      <c r="G18" s="8">
        <f t="shared" si="1"/>
        <v>1.4476827882960412</v>
      </c>
      <c r="I18" s="6"/>
      <c r="J18" s="6"/>
      <c r="K18" s="6"/>
      <c r="L18" s="6"/>
      <c r="M18" s="6"/>
    </row>
    <row r="19" spans="1:14" x14ac:dyDescent="0.25">
      <c r="A19">
        <v>26.111999999999998</v>
      </c>
      <c r="B19" s="1" t="s">
        <v>23</v>
      </c>
      <c r="C19">
        <v>99</v>
      </c>
      <c r="D19">
        <v>51189570</v>
      </c>
      <c r="E19">
        <v>41714372</v>
      </c>
      <c r="F19" s="8">
        <f t="shared" si="0"/>
        <v>8.3316290849673198</v>
      </c>
      <c r="G19" s="8">
        <f t="shared" si="1"/>
        <v>7.145330808950086</v>
      </c>
      <c r="I19" s="5"/>
      <c r="J19" s="5"/>
      <c r="K19" s="5"/>
      <c r="L19" s="5"/>
      <c r="M19" s="5"/>
    </row>
    <row r="20" spans="1:14" x14ac:dyDescent="0.25">
      <c r="A20">
        <v>26.315999999999999</v>
      </c>
      <c r="B20" s="1" t="s">
        <v>39</v>
      </c>
      <c r="C20">
        <v>99</v>
      </c>
      <c r="D20">
        <v>51482766</v>
      </c>
      <c r="E20">
        <v>50658585</v>
      </c>
      <c r="F20" s="8">
        <f t="shared" si="0"/>
        <v>8.3795369281045744</v>
      </c>
      <c r="G20" s="8">
        <f t="shared" si="1"/>
        <v>8.6847822719449219</v>
      </c>
      <c r="I20" s="6"/>
      <c r="J20" s="6"/>
      <c r="K20" s="6"/>
      <c r="L20" s="6"/>
      <c r="M20" s="6"/>
    </row>
    <row r="21" spans="1:14" x14ac:dyDescent="0.25">
      <c r="A21">
        <v>27.108000000000001</v>
      </c>
      <c r="B21" s="1" t="s">
        <v>62</v>
      </c>
      <c r="C21">
        <v>95</v>
      </c>
      <c r="D21">
        <v>12709888</v>
      </c>
      <c r="E21">
        <v>9649646</v>
      </c>
      <c r="F21" s="8">
        <f t="shared" si="0"/>
        <v>2.0440993464052286</v>
      </c>
      <c r="G21" s="8">
        <f t="shared" si="1"/>
        <v>1.6264450946643718</v>
      </c>
      <c r="I21" s="5"/>
      <c r="J21" s="5"/>
      <c r="K21" s="5"/>
      <c r="L21" s="5"/>
      <c r="M21" s="5"/>
    </row>
    <row r="22" spans="1:14" x14ac:dyDescent="0.25">
      <c r="A22">
        <v>27.887</v>
      </c>
      <c r="B22" s="1" t="s">
        <v>26</v>
      </c>
      <c r="C22">
        <v>99</v>
      </c>
      <c r="D22">
        <v>11477214</v>
      </c>
      <c r="E22">
        <v>10711073</v>
      </c>
      <c r="F22" s="8">
        <f t="shared" si="0"/>
        <v>1.8426820261437908</v>
      </c>
      <c r="G22" s="8">
        <f t="shared" si="1"/>
        <v>1.8091347676419967</v>
      </c>
      <c r="I22" s="6"/>
      <c r="J22" s="6"/>
      <c r="K22" s="6"/>
      <c r="L22" s="6"/>
      <c r="M22" s="6"/>
    </row>
    <row r="23" spans="1:14" x14ac:dyDescent="0.25">
      <c r="A23">
        <v>28.643999999999998</v>
      </c>
      <c r="B23" s="1" t="s">
        <v>50</v>
      </c>
      <c r="C23">
        <v>94</v>
      </c>
      <c r="D23">
        <v>8821047</v>
      </c>
      <c r="E23">
        <v>5728757</v>
      </c>
      <c r="F23" s="8">
        <f t="shared" si="0"/>
        <v>1.4086678104575163</v>
      </c>
      <c r="G23" s="8">
        <f t="shared" si="1"/>
        <v>0.95159328743545613</v>
      </c>
      <c r="I23" s="6"/>
      <c r="J23" s="6"/>
      <c r="K23" s="6"/>
      <c r="L23" s="6"/>
      <c r="M23" s="6"/>
    </row>
    <row r="24" spans="1:14" x14ac:dyDescent="0.25">
      <c r="A24">
        <v>29.378</v>
      </c>
      <c r="B24" s="1" t="s">
        <v>51</v>
      </c>
      <c r="C24">
        <v>99</v>
      </c>
      <c r="D24">
        <v>11138454</v>
      </c>
      <c r="E24">
        <v>6444188</v>
      </c>
      <c r="F24" s="8">
        <f t="shared" si="0"/>
        <v>1.7873290849673202</v>
      </c>
      <c r="G24" s="8">
        <f t="shared" si="1"/>
        <v>1.0747311531841652</v>
      </c>
      <c r="I24" s="6"/>
      <c r="J24" s="6"/>
      <c r="K24" s="6"/>
      <c r="L24" s="6"/>
      <c r="M24" s="6"/>
    </row>
    <row r="25" spans="1:14" x14ac:dyDescent="0.25">
      <c r="J25" s="6"/>
      <c r="K25" s="6"/>
      <c r="L25" s="6"/>
      <c r="M25" s="6"/>
      <c r="N25" s="6"/>
    </row>
    <row r="26" spans="1:14" x14ac:dyDescent="0.25">
      <c r="J26" s="6"/>
      <c r="K26" s="6"/>
      <c r="L26" s="6"/>
      <c r="M26" s="6"/>
      <c r="N26" s="6"/>
    </row>
    <row r="27" spans="1:14" x14ac:dyDescent="0.25">
      <c r="J27" s="6"/>
      <c r="K27" s="6"/>
      <c r="L27" s="6"/>
      <c r="M27" s="6"/>
      <c r="N27" s="6"/>
    </row>
    <row r="28" spans="1:14" x14ac:dyDescent="0.25">
      <c r="J28" s="6"/>
      <c r="K28" s="6"/>
      <c r="L28" s="6"/>
      <c r="M28" s="6"/>
      <c r="N28" s="6"/>
    </row>
    <row r="29" spans="1:14" x14ac:dyDescent="0.25">
      <c r="J29" s="6"/>
      <c r="K29" s="6"/>
      <c r="L29" s="6"/>
      <c r="M29" s="6"/>
      <c r="N29" s="6"/>
    </row>
    <row r="30" spans="1:14" x14ac:dyDescent="0.25">
      <c r="J30" s="6"/>
      <c r="K30" s="6"/>
      <c r="L30" s="6"/>
      <c r="M30" s="6"/>
      <c r="N30" s="6"/>
    </row>
    <row r="31" spans="1:14" x14ac:dyDescent="0.25">
      <c r="J31" s="6"/>
      <c r="K31" s="6"/>
      <c r="L31" s="6"/>
      <c r="M31" s="6"/>
      <c r="N31" s="6"/>
    </row>
    <row r="32" spans="1:14" x14ac:dyDescent="0.25">
      <c r="J32" s="5"/>
      <c r="K32" s="5"/>
      <c r="L32" s="5"/>
      <c r="M32" s="5"/>
      <c r="N32" s="5"/>
    </row>
    <row r="33" spans="10:14" x14ac:dyDescent="0.25">
      <c r="J33" s="6"/>
      <c r="K33" s="6"/>
      <c r="L33" s="6"/>
      <c r="M33" s="6"/>
      <c r="N33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13332-8876-4EFF-97F9-3190BF080330}">
  <dimension ref="A1:H30"/>
  <sheetViews>
    <sheetView workbookViewId="0">
      <selection sqref="A1:F29"/>
    </sheetView>
  </sheetViews>
  <sheetFormatPr defaultRowHeight="15" x14ac:dyDescent="0.25"/>
  <cols>
    <col min="2" max="2" width="53.5703125" customWidth="1"/>
    <col min="9" max="9" width="45.71093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F1" t="s">
        <v>32</v>
      </c>
    </row>
    <row r="2" spans="1:8" x14ac:dyDescent="0.25">
      <c r="A2">
        <v>3.2799</v>
      </c>
      <c r="B2" t="s">
        <v>3</v>
      </c>
      <c r="C2">
        <v>87</v>
      </c>
      <c r="D2">
        <v>2435263</v>
      </c>
      <c r="E2">
        <v>31185147</v>
      </c>
      <c r="F2">
        <v>31977435</v>
      </c>
    </row>
    <row r="3" spans="1:8" x14ac:dyDescent="0.25">
      <c r="A3">
        <v>12.698700000000001</v>
      </c>
      <c r="B3" s="1" t="s">
        <v>59</v>
      </c>
      <c r="C3">
        <v>35</v>
      </c>
      <c r="D3">
        <v>29758</v>
      </c>
      <c r="E3">
        <v>350150</v>
      </c>
      <c r="F3">
        <v>546992</v>
      </c>
    </row>
    <row r="4" spans="1:8" x14ac:dyDescent="0.25">
      <c r="A4">
        <v>18.244399999999999</v>
      </c>
      <c r="B4" s="1" t="s">
        <v>4</v>
      </c>
      <c r="C4">
        <v>97</v>
      </c>
      <c r="D4">
        <v>433536</v>
      </c>
      <c r="E4">
        <v>10008926</v>
      </c>
      <c r="F4">
        <v>11775003</v>
      </c>
    </row>
    <row r="5" spans="1:8" s="2" customFormat="1" x14ac:dyDescent="0.25">
      <c r="A5">
        <v>19.420200000000001</v>
      </c>
      <c r="B5" s="1" t="s">
        <v>42</v>
      </c>
      <c r="C5">
        <v>94</v>
      </c>
      <c r="D5">
        <v>14338</v>
      </c>
      <c r="E5">
        <v>293746</v>
      </c>
      <c r="F5">
        <v>352409</v>
      </c>
      <c r="G5"/>
      <c r="H5"/>
    </row>
    <row r="6" spans="1:8" x14ac:dyDescent="0.25">
      <c r="A6">
        <v>20.566800000000001</v>
      </c>
      <c r="B6" s="1" t="s">
        <v>5</v>
      </c>
      <c r="C6">
        <v>98</v>
      </c>
      <c r="D6">
        <v>2695264</v>
      </c>
      <c r="E6">
        <v>74997221</v>
      </c>
      <c r="F6">
        <v>86293920</v>
      </c>
      <c r="G6" s="2"/>
    </row>
    <row r="7" spans="1:8" s="2" customFormat="1" x14ac:dyDescent="0.25">
      <c r="A7">
        <v>21.6081</v>
      </c>
      <c r="B7" s="1" t="s">
        <v>43</v>
      </c>
      <c r="C7">
        <v>99</v>
      </c>
      <c r="D7">
        <v>267649</v>
      </c>
      <c r="E7">
        <v>5294364</v>
      </c>
      <c r="F7">
        <v>6375707</v>
      </c>
      <c r="G7"/>
      <c r="H7"/>
    </row>
    <row r="8" spans="1:8" s="2" customFormat="1" x14ac:dyDescent="0.25">
      <c r="A8">
        <v>22.4739</v>
      </c>
      <c r="B8" s="1" t="s">
        <v>34</v>
      </c>
      <c r="C8">
        <v>99</v>
      </c>
      <c r="D8">
        <v>3333153</v>
      </c>
      <c r="E8">
        <v>226877777</v>
      </c>
      <c r="F8">
        <v>249988298</v>
      </c>
      <c r="H8"/>
    </row>
    <row r="9" spans="1:8" s="2" customFormat="1" x14ac:dyDescent="0.25">
      <c r="A9">
        <v>22.7898</v>
      </c>
      <c r="B9" s="1" t="s">
        <v>9</v>
      </c>
      <c r="C9">
        <v>97</v>
      </c>
      <c r="D9">
        <v>6155740</v>
      </c>
      <c r="E9">
        <v>816081149</v>
      </c>
      <c r="F9">
        <v>853067635</v>
      </c>
      <c r="H9"/>
    </row>
    <row r="10" spans="1:8" x14ac:dyDescent="0.25">
      <c r="A10">
        <v>23.064800000000002</v>
      </c>
      <c r="B10" s="1" t="s">
        <v>10</v>
      </c>
      <c r="C10">
        <v>78</v>
      </c>
      <c r="D10">
        <v>130042</v>
      </c>
      <c r="E10">
        <v>3697603</v>
      </c>
      <c r="F10">
        <v>4003312</v>
      </c>
      <c r="G10" s="2"/>
    </row>
    <row r="11" spans="1:8" x14ac:dyDescent="0.25">
      <c r="A11">
        <v>23.175899999999999</v>
      </c>
      <c r="B11" s="1" t="s">
        <v>68</v>
      </c>
      <c r="C11">
        <v>99</v>
      </c>
      <c r="D11">
        <v>222963</v>
      </c>
      <c r="E11">
        <v>9492940</v>
      </c>
      <c r="F11">
        <v>9628374</v>
      </c>
    </row>
    <row r="12" spans="1:8" x14ac:dyDescent="0.25">
      <c r="A12">
        <v>23.339700000000001</v>
      </c>
      <c r="B12" s="1" t="s">
        <v>11</v>
      </c>
      <c r="C12">
        <v>96</v>
      </c>
      <c r="D12">
        <v>740086</v>
      </c>
      <c r="E12">
        <v>24067722</v>
      </c>
      <c r="F12">
        <v>37460457</v>
      </c>
    </row>
    <row r="13" spans="1:8" x14ac:dyDescent="0.25">
      <c r="A13">
        <v>23.427499999999998</v>
      </c>
      <c r="B13" s="1" t="s">
        <v>12</v>
      </c>
      <c r="C13">
        <v>99</v>
      </c>
      <c r="D13">
        <v>381118</v>
      </c>
      <c r="E13">
        <v>10722785</v>
      </c>
      <c r="F13">
        <v>20329445</v>
      </c>
    </row>
    <row r="14" spans="1:8" x14ac:dyDescent="0.25">
      <c r="A14">
        <v>23.6264</v>
      </c>
      <c r="B14" s="1" t="s">
        <v>36</v>
      </c>
      <c r="C14">
        <v>99</v>
      </c>
      <c r="D14">
        <v>462691</v>
      </c>
      <c r="E14">
        <v>16119666</v>
      </c>
      <c r="F14">
        <v>20329445</v>
      </c>
    </row>
    <row r="15" spans="1:8" x14ac:dyDescent="0.25">
      <c r="A15">
        <v>24.462900000000001</v>
      </c>
      <c r="B15" s="1" t="s">
        <v>81</v>
      </c>
      <c r="C15">
        <v>99</v>
      </c>
      <c r="D15">
        <v>6228258</v>
      </c>
      <c r="E15">
        <v>1051038548</v>
      </c>
      <c r="F15">
        <v>1048902571</v>
      </c>
    </row>
    <row r="16" spans="1:8" x14ac:dyDescent="0.25">
      <c r="A16">
        <v>24.854900000000001</v>
      </c>
      <c r="B16" s="1" t="s">
        <v>15</v>
      </c>
      <c r="C16">
        <v>99</v>
      </c>
      <c r="D16">
        <v>3992495</v>
      </c>
      <c r="E16">
        <v>212335026</v>
      </c>
      <c r="F16">
        <v>181395995</v>
      </c>
    </row>
    <row r="17" spans="1:8" x14ac:dyDescent="0.25">
      <c r="A17">
        <v>25.071300000000001</v>
      </c>
      <c r="B17" s="1" t="s">
        <v>18</v>
      </c>
      <c r="C17">
        <v>99</v>
      </c>
      <c r="D17">
        <v>1805845</v>
      </c>
      <c r="E17">
        <v>61616909</v>
      </c>
      <c r="F17">
        <v>51086363</v>
      </c>
    </row>
    <row r="18" spans="1:8" x14ac:dyDescent="0.25">
      <c r="A18">
        <v>25.229299999999999</v>
      </c>
      <c r="B18" s="1" t="s">
        <v>19</v>
      </c>
      <c r="C18">
        <v>99</v>
      </c>
      <c r="D18">
        <v>235528</v>
      </c>
      <c r="E18">
        <v>8513477</v>
      </c>
      <c r="F18">
        <v>7809334</v>
      </c>
    </row>
    <row r="19" spans="1:8" x14ac:dyDescent="0.25">
      <c r="A19">
        <v>25.287800000000001</v>
      </c>
      <c r="B19" s="1" t="s">
        <v>20</v>
      </c>
      <c r="C19">
        <v>99</v>
      </c>
      <c r="D19">
        <v>241220</v>
      </c>
      <c r="E19">
        <v>11708780</v>
      </c>
      <c r="F19">
        <v>13299290</v>
      </c>
    </row>
    <row r="20" spans="1:8" x14ac:dyDescent="0.25">
      <c r="A20">
        <v>25.486699999999999</v>
      </c>
      <c r="B20" s="1" t="s">
        <v>21</v>
      </c>
      <c r="C20">
        <v>99</v>
      </c>
      <c r="D20">
        <v>361424</v>
      </c>
      <c r="E20">
        <v>7709185</v>
      </c>
      <c r="F20">
        <v>8737130</v>
      </c>
    </row>
    <row r="21" spans="1:8" x14ac:dyDescent="0.25">
      <c r="A21">
        <v>25.609500000000001</v>
      </c>
      <c r="B21" s="1" t="s">
        <v>22</v>
      </c>
      <c r="C21">
        <v>87</v>
      </c>
      <c r="D21">
        <v>122402</v>
      </c>
      <c r="E21">
        <v>5934524</v>
      </c>
      <c r="F21">
        <v>6264186</v>
      </c>
    </row>
    <row r="22" spans="1:8" x14ac:dyDescent="0.25">
      <c r="A22">
        <v>25.691500000000001</v>
      </c>
      <c r="B22" s="1" t="s">
        <v>22</v>
      </c>
      <c r="C22">
        <v>90</v>
      </c>
      <c r="D22">
        <v>133765</v>
      </c>
      <c r="E22">
        <v>11181408</v>
      </c>
      <c r="F22">
        <v>12029646</v>
      </c>
    </row>
    <row r="23" spans="1:8" x14ac:dyDescent="0.25">
      <c r="A23">
        <v>25.937100000000001</v>
      </c>
      <c r="B23" s="1" t="s">
        <v>22</v>
      </c>
      <c r="C23">
        <v>93</v>
      </c>
      <c r="D23">
        <v>221580</v>
      </c>
      <c r="E23">
        <v>14184874</v>
      </c>
      <c r="F23">
        <v>15322183</v>
      </c>
    </row>
    <row r="24" spans="1:8" x14ac:dyDescent="0.25">
      <c r="A24">
        <v>26.1068</v>
      </c>
      <c r="B24" s="1" t="s">
        <v>23</v>
      </c>
      <c r="C24">
        <v>99</v>
      </c>
      <c r="D24">
        <v>856649</v>
      </c>
      <c r="E24">
        <v>38486236</v>
      </c>
      <c r="F24">
        <v>43200049</v>
      </c>
    </row>
    <row r="25" spans="1:8" x14ac:dyDescent="0.25">
      <c r="A25">
        <v>26.317399999999999</v>
      </c>
      <c r="B25" s="1" t="s">
        <v>39</v>
      </c>
      <c r="C25">
        <v>99</v>
      </c>
      <c r="D25">
        <v>1623558</v>
      </c>
      <c r="E25">
        <v>37874356</v>
      </c>
      <c r="F25">
        <v>45034372</v>
      </c>
    </row>
    <row r="26" spans="1:8" x14ac:dyDescent="0.25">
      <c r="A26">
        <v>27.1188</v>
      </c>
      <c r="B26" s="1" t="s">
        <v>62</v>
      </c>
      <c r="C26">
        <v>98</v>
      </c>
      <c r="D26">
        <v>135656</v>
      </c>
      <c r="E26">
        <v>6369124</v>
      </c>
      <c r="F26">
        <v>6779767</v>
      </c>
    </row>
    <row r="27" spans="1:8" x14ac:dyDescent="0.25">
      <c r="A27">
        <v>27.902799999999999</v>
      </c>
      <c r="B27" s="1" t="s">
        <v>26</v>
      </c>
      <c r="C27">
        <v>99</v>
      </c>
      <c r="D27">
        <v>269838</v>
      </c>
      <c r="E27">
        <v>7932454</v>
      </c>
      <c r="F27">
        <v>11383383</v>
      </c>
    </row>
    <row r="28" spans="1:8" x14ac:dyDescent="0.25">
      <c r="A28">
        <v>28.6633</v>
      </c>
      <c r="B28" s="1" t="s">
        <v>50</v>
      </c>
      <c r="C28">
        <v>99</v>
      </c>
      <c r="D28">
        <v>79306</v>
      </c>
      <c r="E28">
        <v>5288585</v>
      </c>
      <c r="F28">
        <v>5623262</v>
      </c>
    </row>
    <row r="29" spans="1:8" s="2" customFormat="1" x14ac:dyDescent="0.25">
      <c r="A29">
        <v>29.394500000000001</v>
      </c>
      <c r="B29" s="1" t="s">
        <v>51</v>
      </c>
      <c r="C29">
        <v>95</v>
      </c>
      <c r="D29">
        <v>95326</v>
      </c>
      <c r="E29">
        <v>5336869</v>
      </c>
      <c r="F29">
        <v>6403378</v>
      </c>
      <c r="G29"/>
      <c r="H29"/>
    </row>
    <row r="30" spans="1:8" x14ac:dyDescent="0.25">
      <c r="G30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66B3-B3E3-46AF-AB05-5D28C14C8F01}">
  <dimension ref="A1:H30"/>
  <sheetViews>
    <sheetView workbookViewId="0">
      <selection sqref="A1:H30"/>
    </sheetView>
  </sheetViews>
  <sheetFormatPr defaultRowHeight="15" x14ac:dyDescent="0.25"/>
  <cols>
    <col min="2" max="2" width="52.42578125" customWidth="1"/>
    <col min="7" max="8" width="9.5703125" bestFit="1" customWidth="1"/>
  </cols>
  <sheetData>
    <row r="1" spans="1:8" x14ac:dyDescent="0.25">
      <c r="B1" t="s">
        <v>106</v>
      </c>
    </row>
    <row r="2" spans="1:8" x14ac:dyDescent="0.25">
      <c r="A2" t="s">
        <v>0</v>
      </c>
      <c r="B2" t="s">
        <v>1</v>
      </c>
      <c r="C2" t="s">
        <v>2</v>
      </c>
      <c r="D2" t="s">
        <v>31</v>
      </c>
      <c r="E2" t="s">
        <v>32</v>
      </c>
      <c r="F2" t="s">
        <v>32</v>
      </c>
    </row>
    <row r="3" spans="1:8" x14ac:dyDescent="0.25">
      <c r="A3">
        <v>3.2799</v>
      </c>
      <c r="B3" t="s">
        <v>3</v>
      </c>
      <c r="C3">
        <v>87</v>
      </c>
      <c r="D3">
        <v>2435263</v>
      </c>
      <c r="E3">
        <v>31185147</v>
      </c>
      <c r="F3">
        <v>31977435</v>
      </c>
      <c r="G3" s="8">
        <f t="shared" ref="G3:G30" si="0">(E3*100-Intercept_FA)*500/(100*Slope_FA*64.8)</f>
        <v>4.7816584876543207</v>
      </c>
      <c r="H3" s="8">
        <f t="shared" ref="H3:H30" si="1">(F3*100-Intercept_FA)*500/(100*Slope_FA*63.7)</f>
        <v>4.9886083202511777</v>
      </c>
    </row>
    <row r="4" spans="1:8" x14ac:dyDescent="0.25">
      <c r="A4">
        <v>12.698700000000001</v>
      </c>
      <c r="B4" s="1" t="s">
        <v>59</v>
      </c>
      <c r="C4">
        <v>35</v>
      </c>
      <c r="D4">
        <v>29758</v>
      </c>
      <c r="E4">
        <v>350150</v>
      </c>
      <c r="F4">
        <v>546992</v>
      </c>
      <c r="G4" s="8">
        <f t="shared" si="0"/>
        <v>2.3171296296296297E-2</v>
      </c>
      <c r="H4" s="8">
        <f t="shared" si="1"/>
        <v>5.4472841444270018E-2</v>
      </c>
    </row>
    <row r="5" spans="1:8" x14ac:dyDescent="0.25">
      <c r="A5">
        <v>18.244399999999999</v>
      </c>
      <c r="B5" s="1" t="s">
        <v>4</v>
      </c>
      <c r="C5">
        <v>97</v>
      </c>
      <c r="D5">
        <v>433536</v>
      </c>
      <c r="E5">
        <v>10008926</v>
      </c>
      <c r="F5">
        <v>11775003</v>
      </c>
      <c r="G5" s="8">
        <f t="shared" si="0"/>
        <v>1.5137231481481481</v>
      </c>
      <c r="H5" s="8">
        <f t="shared" si="1"/>
        <v>1.8171119309262167</v>
      </c>
    </row>
    <row r="6" spans="1:8" x14ac:dyDescent="0.25">
      <c r="A6">
        <v>19.420200000000001</v>
      </c>
      <c r="B6" s="1" t="s">
        <v>42</v>
      </c>
      <c r="C6">
        <v>94</v>
      </c>
      <c r="D6">
        <v>14338</v>
      </c>
      <c r="E6">
        <v>293746</v>
      </c>
      <c r="F6">
        <v>352409</v>
      </c>
      <c r="G6" s="8">
        <f t="shared" si="0"/>
        <v>1.4466975308641975E-2</v>
      </c>
      <c r="H6" s="8">
        <f t="shared" si="1"/>
        <v>2.3926059654631082E-2</v>
      </c>
    </row>
    <row r="7" spans="1:8" x14ac:dyDescent="0.25">
      <c r="A7">
        <v>20.566800000000001</v>
      </c>
      <c r="B7" s="1" t="s">
        <v>5</v>
      </c>
      <c r="C7">
        <v>98</v>
      </c>
      <c r="D7">
        <v>2695264</v>
      </c>
      <c r="E7">
        <v>74997221</v>
      </c>
      <c r="F7">
        <v>86293920</v>
      </c>
      <c r="G7" s="8">
        <f t="shared" si="0"/>
        <v>11.542781018518518</v>
      </c>
      <c r="H7" s="8">
        <f t="shared" si="1"/>
        <v>13.515529042386186</v>
      </c>
    </row>
    <row r="8" spans="1:8" x14ac:dyDescent="0.25">
      <c r="A8">
        <v>21.6081</v>
      </c>
      <c r="B8" s="1" t="s">
        <v>43</v>
      </c>
      <c r="C8">
        <v>99</v>
      </c>
      <c r="D8">
        <v>267649</v>
      </c>
      <c r="E8">
        <v>5294364</v>
      </c>
      <c r="F8">
        <v>6375707</v>
      </c>
      <c r="G8" s="8">
        <f t="shared" si="0"/>
        <v>0.7861672839506173</v>
      </c>
      <c r="H8" s="8">
        <f t="shared" si="1"/>
        <v>0.96949874411302983</v>
      </c>
    </row>
    <row r="9" spans="1:8" x14ac:dyDescent="0.25">
      <c r="A9">
        <v>22.4739</v>
      </c>
      <c r="B9" s="1" t="s">
        <v>34</v>
      </c>
      <c r="C9">
        <v>99</v>
      </c>
      <c r="D9">
        <v>3333153</v>
      </c>
      <c r="E9">
        <v>226877777</v>
      </c>
      <c r="F9">
        <v>249988298</v>
      </c>
      <c r="G9" s="8">
        <f t="shared" si="0"/>
        <v>34.981138425925927</v>
      </c>
      <c r="H9" s="8">
        <f t="shared" si="1"/>
        <v>39.213233594976451</v>
      </c>
    </row>
    <row r="10" spans="1:8" x14ac:dyDescent="0.25">
      <c r="A10">
        <v>22.7898</v>
      </c>
      <c r="B10" s="1" t="s">
        <v>9</v>
      </c>
      <c r="C10">
        <v>97</v>
      </c>
      <c r="D10">
        <v>6155740</v>
      </c>
      <c r="E10">
        <v>816081149</v>
      </c>
      <c r="F10">
        <v>853067635</v>
      </c>
      <c r="G10" s="8">
        <f t="shared" si="0"/>
        <v>125.90758472222223</v>
      </c>
      <c r="H10" s="8">
        <f t="shared" si="1"/>
        <v>133.88816875981161</v>
      </c>
    </row>
    <row r="11" spans="1:8" x14ac:dyDescent="0.25">
      <c r="A11">
        <v>23.064800000000002</v>
      </c>
      <c r="B11" s="1" t="s">
        <v>10</v>
      </c>
      <c r="C11">
        <v>78</v>
      </c>
      <c r="D11">
        <v>130042</v>
      </c>
      <c r="E11">
        <v>3697603</v>
      </c>
      <c r="F11">
        <v>4003312</v>
      </c>
      <c r="G11" s="8">
        <f t="shared" si="0"/>
        <v>0.53975354938271602</v>
      </c>
      <c r="H11" s="8">
        <f t="shared" si="1"/>
        <v>0.59706624803767661</v>
      </c>
    </row>
    <row r="12" spans="1:8" x14ac:dyDescent="0.25">
      <c r="A12">
        <v>23.175899999999999</v>
      </c>
      <c r="B12" s="1" t="s">
        <v>68</v>
      </c>
      <c r="C12">
        <v>99</v>
      </c>
      <c r="D12">
        <v>222963</v>
      </c>
      <c r="E12">
        <v>9492940</v>
      </c>
      <c r="F12">
        <v>9628374</v>
      </c>
      <c r="G12" s="8">
        <f t="shared" si="0"/>
        <v>1.4340956790123456</v>
      </c>
      <c r="H12" s="8">
        <f t="shared" si="1"/>
        <v>1.4801215070643643</v>
      </c>
    </row>
    <row r="13" spans="1:8" x14ac:dyDescent="0.25">
      <c r="A13">
        <v>23.339700000000001</v>
      </c>
      <c r="B13" s="1" t="s">
        <v>11</v>
      </c>
      <c r="C13">
        <v>96</v>
      </c>
      <c r="D13">
        <v>740086</v>
      </c>
      <c r="E13">
        <v>24067722</v>
      </c>
      <c r="F13">
        <v>37460457</v>
      </c>
      <c r="G13" s="8">
        <f t="shared" si="0"/>
        <v>3.6832904320987656</v>
      </c>
      <c r="H13" s="8">
        <f t="shared" si="1"/>
        <v>5.8493653061224489</v>
      </c>
    </row>
    <row r="14" spans="1:8" x14ac:dyDescent="0.25">
      <c r="A14">
        <v>23.427499999999998</v>
      </c>
      <c r="B14" s="1" t="s">
        <v>12</v>
      </c>
      <c r="C14">
        <v>99</v>
      </c>
      <c r="D14">
        <v>381118</v>
      </c>
      <c r="E14">
        <v>20722785</v>
      </c>
      <c r="F14">
        <v>20329445</v>
      </c>
      <c r="G14" s="8">
        <f t="shared" si="0"/>
        <v>3.1670964506172838</v>
      </c>
      <c r="H14" s="8">
        <f t="shared" si="1"/>
        <v>3.1600384615384614</v>
      </c>
    </row>
    <row r="15" spans="1:8" x14ac:dyDescent="0.25">
      <c r="A15">
        <v>23.6264</v>
      </c>
      <c r="B15" s="1" t="s">
        <v>36</v>
      </c>
      <c r="C15">
        <v>99</v>
      </c>
      <c r="D15">
        <v>462691</v>
      </c>
      <c r="E15">
        <v>16119666</v>
      </c>
      <c r="F15">
        <v>20329445</v>
      </c>
      <c r="G15" s="8">
        <f t="shared" si="0"/>
        <v>2.4567385802469137</v>
      </c>
      <c r="H15" s="8">
        <f t="shared" si="1"/>
        <v>3.1600384615384614</v>
      </c>
    </row>
    <row r="16" spans="1:8" x14ac:dyDescent="0.25">
      <c r="A16">
        <v>24.462900000000001</v>
      </c>
      <c r="B16" s="1" t="s">
        <v>81</v>
      </c>
      <c r="C16">
        <v>99</v>
      </c>
      <c r="D16">
        <v>6228258</v>
      </c>
      <c r="E16">
        <v>1051038548</v>
      </c>
      <c r="F16">
        <v>1048902571</v>
      </c>
      <c r="G16" s="8">
        <f t="shared" si="0"/>
        <v>162.1664425925926</v>
      </c>
      <c r="H16" s="8">
        <f t="shared" si="1"/>
        <v>164.63148681318683</v>
      </c>
    </row>
    <row r="17" spans="1:8" x14ac:dyDescent="0.25">
      <c r="A17">
        <v>24.854900000000001</v>
      </c>
      <c r="B17" s="1" t="s">
        <v>15</v>
      </c>
      <c r="C17">
        <v>99</v>
      </c>
      <c r="D17">
        <v>3992495</v>
      </c>
      <c r="E17">
        <v>212335026</v>
      </c>
      <c r="F17">
        <v>181395995</v>
      </c>
      <c r="G17" s="8">
        <f t="shared" si="0"/>
        <v>32.736886728395064</v>
      </c>
      <c r="H17" s="8">
        <f t="shared" si="1"/>
        <v>28.445211145996861</v>
      </c>
    </row>
    <row r="18" spans="1:8" x14ac:dyDescent="0.25">
      <c r="A18">
        <v>25.071300000000001</v>
      </c>
      <c r="B18" s="1" t="s">
        <v>18</v>
      </c>
      <c r="C18">
        <v>99</v>
      </c>
      <c r="D18">
        <v>1805845</v>
      </c>
      <c r="E18">
        <v>61616909</v>
      </c>
      <c r="F18">
        <v>51086363</v>
      </c>
      <c r="G18" s="8">
        <f t="shared" si="0"/>
        <v>9.4779180555555556</v>
      </c>
      <c r="H18" s="8">
        <f t="shared" si="1"/>
        <v>7.9884400313971744</v>
      </c>
    </row>
    <row r="19" spans="1:8" x14ac:dyDescent="0.25">
      <c r="A19">
        <v>25.229299999999999</v>
      </c>
      <c r="B19" s="1" t="s">
        <v>19</v>
      </c>
      <c r="C19">
        <v>99</v>
      </c>
      <c r="D19">
        <v>235528</v>
      </c>
      <c r="E19">
        <v>8513477</v>
      </c>
      <c r="F19">
        <v>7809334</v>
      </c>
      <c r="G19" s="8">
        <f t="shared" si="0"/>
        <v>1.2829439814814816</v>
      </c>
      <c r="H19" s="8">
        <f t="shared" si="1"/>
        <v>1.1945579277864993</v>
      </c>
    </row>
    <row r="20" spans="1:8" x14ac:dyDescent="0.25">
      <c r="A20">
        <v>25.287800000000001</v>
      </c>
      <c r="B20" s="1" t="s">
        <v>20</v>
      </c>
      <c r="C20">
        <v>99</v>
      </c>
      <c r="D20">
        <v>241220</v>
      </c>
      <c r="E20">
        <v>11708780</v>
      </c>
      <c r="F20">
        <v>13299290</v>
      </c>
      <c r="G20" s="8">
        <f t="shared" si="0"/>
        <v>1.7760462962962964</v>
      </c>
      <c r="H20" s="8">
        <f t="shared" si="1"/>
        <v>2.056403453689168</v>
      </c>
    </row>
    <row r="21" spans="1:8" x14ac:dyDescent="0.25">
      <c r="A21">
        <v>25.486699999999999</v>
      </c>
      <c r="B21" s="1" t="s">
        <v>21</v>
      </c>
      <c r="C21">
        <v>99</v>
      </c>
      <c r="D21">
        <v>361424</v>
      </c>
      <c r="E21">
        <v>7709185</v>
      </c>
      <c r="F21">
        <v>8737130</v>
      </c>
      <c r="G21" s="8">
        <f t="shared" si="0"/>
        <v>1.1588248456790124</v>
      </c>
      <c r="H21" s="8">
        <f t="shared" si="1"/>
        <v>1.3402087912087912</v>
      </c>
    </row>
    <row r="22" spans="1:8" x14ac:dyDescent="0.25">
      <c r="A22">
        <v>25.609500000000001</v>
      </c>
      <c r="B22" s="1" t="s">
        <v>22</v>
      </c>
      <c r="C22">
        <v>87</v>
      </c>
      <c r="D22">
        <v>122402</v>
      </c>
      <c r="E22">
        <v>5934524</v>
      </c>
      <c r="F22">
        <v>6264186</v>
      </c>
      <c r="G22" s="8">
        <f t="shared" si="0"/>
        <v>0.88495740740740736</v>
      </c>
      <c r="H22" s="8">
        <f t="shared" si="1"/>
        <v>0.95199152276295129</v>
      </c>
    </row>
    <row r="23" spans="1:8" x14ac:dyDescent="0.25">
      <c r="A23">
        <v>25.691500000000001</v>
      </c>
      <c r="B23" s="1" t="s">
        <v>22</v>
      </c>
      <c r="C23">
        <v>90</v>
      </c>
      <c r="D23">
        <v>133765</v>
      </c>
      <c r="E23">
        <v>11181408</v>
      </c>
      <c r="F23">
        <v>12029646</v>
      </c>
      <c r="G23" s="8">
        <f t="shared" si="0"/>
        <v>1.6946617283950618</v>
      </c>
      <c r="H23" s="8">
        <f t="shared" si="1"/>
        <v>1.857087284144427</v>
      </c>
    </row>
    <row r="24" spans="1:8" x14ac:dyDescent="0.25">
      <c r="A24">
        <v>25.937100000000001</v>
      </c>
      <c r="B24" s="1" t="s">
        <v>22</v>
      </c>
      <c r="C24">
        <v>93</v>
      </c>
      <c r="D24">
        <v>221580</v>
      </c>
      <c r="E24">
        <v>14184874</v>
      </c>
      <c r="F24">
        <v>15322183</v>
      </c>
      <c r="G24" s="8">
        <f t="shared" si="0"/>
        <v>2.1581595679012344</v>
      </c>
      <c r="H24" s="8">
        <f t="shared" si="1"/>
        <v>2.3739690737833596</v>
      </c>
    </row>
    <row r="25" spans="1:8" x14ac:dyDescent="0.25">
      <c r="A25">
        <v>26.1068</v>
      </c>
      <c r="B25" s="1" t="s">
        <v>23</v>
      </c>
      <c r="C25">
        <v>99</v>
      </c>
      <c r="D25">
        <v>856649</v>
      </c>
      <c r="E25">
        <v>38486236</v>
      </c>
      <c r="F25">
        <v>43200049</v>
      </c>
      <c r="G25" s="8">
        <f t="shared" si="0"/>
        <v>5.9083697530864194</v>
      </c>
      <c r="H25" s="8">
        <f t="shared" si="1"/>
        <v>6.7504001569858714</v>
      </c>
    </row>
    <row r="26" spans="1:8" x14ac:dyDescent="0.25">
      <c r="A26">
        <v>26.317399999999999</v>
      </c>
      <c r="B26" s="1" t="s">
        <v>39</v>
      </c>
      <c r="C26">
        <v>99</v>
      </c>
      <c r="D26">
        <v>1623558</v>
      </c>
      <c r="E26">
        <v>37874356</v>
      </c>
      <c r="F26">
        <v>45034372</v>
      </c>
      <c r="G26" s="8">
        <f t="shared" si="0"/>
        <v>5.813943827160494</v>
      </c>
      <c r="H26" s="8">
        <f t="shared" si="1"/>
        <v>7.0383629513343795</v>
      </c>
    </row>
    <row r="27" spans="1:8" x14ac:dyDescent="0.25">
      <c r="A27">
        <v>27.1188</v>
      </c>
      <c r="B27" s="1" t="s">
        <v>62</v>
      </c>
      <c r="C27">
        <v>98</v>
      </c>
      <c r="D27">
        <v>135656</v>
      </c>
      <c r="E27">
        <v>6369124</v>
      </c>
      <c r="F27">
        <v>6779767</v>
      </c>
      <c r="G27" s="8">
        <f t="shared" si="0"/>
        <v>0.95202530864197532</v>
      </c>
      <c r="H27" s="8">
        <f t="shared" si="1"/>
        <v>1.0329304552590266</v>
      </c>
    </row>
    <row r="28" spans="1:8" x14ac:dyDescent="0.25">
      <c r="A28">
        <v>27.902799999999999</v>
      </c>
      <c r="B28" s="1" t="s">
        <v>26</v>
      </c>
      <c r="C28">
        <v>99</v>
      </c>
      <c r="D28">
        <v>269838</v>
      </c>
      <c r="E28">
        <v>7932454</v>
      </c>
      <c r="F28">
        <v>11383383</v>
      </c>
      <c r="G28" s="8">
        <f t="shared" si="0"/>
        <v>1.1932799382716048</v>
      </c>
      <c r="H28" s="8">
        <f t="shared" si="1"/>
        <v>1.7556331240188383</v>
      </c>
    </row>
    <row r="29" spans="1:8" x14ac:dyDescent="0.25">
      <c r="A29">
        <v>28.6633</v>
      </c>
      <c r="B29" s="1" t="s">
        <v>50</v>
      </c>
      <c r="C29">
        <v>99</v>
      </c>
      <c r="D29">
        <v>79306</v>
      </c>
      <c r="E29">
        <v>5288585</v>
      </c>
      <c r="F29">
        <v>5623262</v>
      </c>
      <c r="G29" s="8">
        <f t="shared" si="0"/>
        <v>0.78527546296296291</v>
      </c>
      <c r="H29" s="8">
        <f t="shared" si="1"/>
        <v>0.85137551020408164</v>
      </c>
    </row>
    <row r="30" spans="1:8" x14ac:dyDescent="0.25">
      <c r="A30">
        <v>29.394500000000001</v>
      </c>
      <c r="B30" s="1" t="s">
        <v>51</v>
      </c>
      <c r="C30">
        <v>95</v>
      </c>
      <c r="D30">
        <v>95326</v>
      </c>
      <c r="E30">
        <v>5336869</v>
      </c>
      <c r="F30">
        <v>6403378</v>
      </c>
      <c r="G30" s="8">
        <f t="shared" si="0"/>
        <v>0.79272669753086422</v>
      </c>
      <c r="H30" s="8">
        <f t="shared" si="1"/>
        <v>0.97384270015698582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C27AA-1CA7-43A6-8E3B-AB2BE2A4D9E0}">
  <dimension ref="A1:F29"/>
  <sheetViews>
    <sheetView workbookViewId="0">
      <selection activeCell="B45" sqref="B45"/>
    </sheetView>
  </sheetViews>
  <sheetFormatPr defaultRowHeight="15" x14ac:dyDescent="0.25"/>
  <cols>
    <col min="2" max="2" width="63.7109375" customWidth="1"/>
    <col min="6" max="6" width="9.5703125" bestFit="1" customWidth="1"/>
  </cols>
  <sheetData>
    <row r="1" spans="1:6" x14ac:dyDescent="0.25">
      <c r="B1" t="s">
        <v>100</v>
      </c>
    </row>
    <row r="2" spans="1:6" x14ac:dyDescent="0.25">
      <c r="A2" t="s">
        <v>0</v>
      </c>
      <c r="B2" t="s">
        <v>1</v>
      </c>
      <c r="C2" t="s">
        <v>2</v>
      </c>
      <c r="D2" t="s">
        <v>31</v>
      </c>
      <c r="E2" t="s">
        <v>32</v>
      </c>
    </row>
    <row r="3" spans="1:6" x14ac:dyDescent="0.25">
      <c r="A3">
        <v>3.2976999999999999</v>
      </c>
      <c r="B3" s="1" t="s">
        <v>3</v>
      </c>
      <c r="C3">
        <v>86</v>
      </c>
      <c r="D3">
        <v>2602883</v>
      </c>
      <c r="E3">
        <v>33121412</v>
      </c>
      <c r="F3" s="8">
        <f t="shared" ref="F3:F29" si="0">(100*E3-Intercept_FA)*500/(100*Slope_FA*49.6)</f>
        <v>6.637381451612903</v>
      </c>
    </row>
    <row r="4" spans="1:6" x14ac:dyDescent="0.25">
      <c r="A4">
        <v>12.704599999999999</v>
      </c>
      <c r="B4" s="1" t="s">
        <v>75</v>
      </c>
      <c r="C4">
        <v>90</v>
      </c>
      <c r="D4">
        <v>13325</v>
      </c>
      <c r="E4">
        <v>508395</v>
      </c>
      <c r="F4" s="8">
        <f t="shared" si="0"/>
        <v>6.2176411290322579E-2</v>
      </c>
    </row>
    <row r="5" spans="1:6" x14ac:dyDescent="0.25">
      <c r="A5">
        <v>18.2563</v>
      </c>
      <c r="B5" s="1" t="s">
        <v>4</v>
      </c>
      <c r="C5">
        <v>97</v>
      </c>
      <c r="D5">
        <v>490856</v>
      </c>
      <c r="E5">
        <v>11311132</v>
      </c>
      <c r="F5" s="8">
        <f t="shared" si="0"/>
        <v>2.2401475806451612</v>
      </c>
    </row>
    <row r="6" spans="1:6" x14ac:dyDescent="0.25">
      <c r="A6">
        <v>19.432099999999998</v>
      </c>
      <c r="B6" s="1" t="s">
        <v>42</v>
      </c>
      <c r="C6">
        <v>96</v>
      </c>
      <c r="D6">
        <v>17290</v>
      </c>
      <c r="E6">
        <v>393208</v>
      </c>
      <c r="F6" s="8">
        <f t="shared" si="0"/>
        <v>3.8953225806451615E-2</v>
      </c>
    </row>
    <row r="7" spans="1:6" x14ac:dyDescent="0.25">
      <c r="A7">
        <v>20.584599999999998</v>
      </c>
      <c r="B7" s="1" t="s">
        <v>5</v>
      </c>
      <c r="C7">
        <v>98</v>
      </c>
      <c r="D7">
        <v>2891731</v>
      </c>
      <c r="E7">
        <v>85922940</v>
      </c>
      <c r="F7" s="8">
        <f t="shared" si="0"/>
        <v>17.282850806451613</v>
      </c>
    </row>
    <row r="8" spans="1:6" x14ac:dyDescent="0.25">
      <c r="A8">
        <v>21.62</v>
      </c>
      <c r="B8" s="1" t="s">
        <v>43</v>
      </c>
      <c r="C8">
        <v>98</v>
      </c>
      <c r="D8">
        <v>335370</v>
      </c>
      <c r="E8">
        <v>6457015</v>
      </c>
      <c r="F8" s="8">
        <f t="shared" si="0"/>
        <v>1.2614949596774194</v>
      </c>
    </row>
    <row r="9" spans="1:6" x14ac:dyDescent="0.25">
      <c r="A9">
        <v>22.491700000000002</v>
      </c>
      <c r="B9" s="1" t="s">
        <v>34</v>
      </c>
      <c r="C9">
        <v>99</v>
      </c>
      <c r="D9">
        <v>3529020</v>
      </c>
      <c r="E9">
        <v>255134569</v>
      </c>
      <c r="F9" s="8">
        <f t="shared" si="0"/>
        <v>51.398098588709679</v>
      </c>
    </row>
    <row r="10" spans="1:6" x14ac:dyDescent="0.25">
      <c r="A10">
        <v>22.79</v>
      </c>
      <c r="B10" s="1" t="s">
        <v>9</v>
      </c>
      <c r="C10">
        <v>94</v>
      </c>
      <c r="D10">
        <v>6173989</v>
      </c>
      <c r="E10">
        <v>825160112</v>
      </c>
      <c r="F10" s="8">
        <f t="shared" si="0"/>
        <v>166.32260322580646</v>
      </c>
    </row>
    <row r="11" spans="1:6" x14ac:dyDescent="0.25">
      <c r="A11">
        <v>23.100100000000001</v>
      </c>
      <c r="B11" s="1" t="s">
        <v>10</v>
      </c>
      <c r="C11">
        <v>70</v>
      </c>
      <c r="D11">
        <v>145690</v>
      </c>
      <c r="E11">
        <v>3654058</v>
      </c>
      <c r="F11" s="8">
        <f t="shared" si="0"/>
        <v>0.69638266129032256</v>
      </c>
    </row>
    <row r="12" spans="1:6" x14ac:dyDescent="0.25">
      <c r="A12">
        <v>23.4452</v>
      </c>
      <c r="B12" s="1" t="s">
        <v>12</v>
      </c>
      <c r="C12">
        <v>99</v>
      </c>
      <c r="D12">
        <v>439463</v>
      </c>
      <c r="E12">
        <v>12458834</v>
      </c>
      <c r="F12" s="8">
        <f t="shared" si="0"/>
        <v>2.4715391129032258</v>
      </c>
    </row>
    <row r="13" spans="1:6" x14ac:dyDescent="0.25">
      <c r="A13">
        <v>23.65</v>
      </c>
      <c r="B13" s="1" t="s">
        <v>36</v>
      </c>
      <c r="C13">
        <v>98</v>
      </c>
      <c r="D13">
        <v>532344</v>
      </c>
      <c r="E13">
        <v>20357982</v>
      </c>
      <c r="F13" s="8">
        <f t="shared" si="0"/>
        <v>4.0641092741935481</v>
      </c>
    </row>
    <row r="14" spans="1:6" x14ac:dyDescent="0.25">
      <c r="A14">
        <v>24.463100000000001</v>
      </c>
      <c r="B14" s="1" t="s">
        <v>44</v>
      </c>
      <c r="C14">
        <v>99</v>
      </c>
      <c r="D14">
        <v>6403500</v>
      </c>
      <c r="E14">
        <v>957186113</v>
      </c>
      <c r="F14" s="8">
        <f t="shared" si="0"/>
        <v>192.94074858870968</v>
      </c>
    </row>
    <row r="15" spans="1:6" x14ac:dyDescent="0.25">
      <c r="A15">
        <v>24.773199999999999</v>
      </c>
      <c r="B15" s="1" t="s">
        <v>37</v>
      </c>
      <c r="C15">
        <v>49</v>
      </c>
      <c r="D15">
        <v>1570648</v>
      </c>
      <c r="E15">
        <v>92948186</v>
      </c>
      <c r="F15" s="8">
        <f t="shared" si="0"/>
        <v>18.699231048387098</v>
      </c>
    </row>
    <row r="16" spans="1:6" x14ac:dyDescent="0.25">
      <c r="A16">
        <v>24.901900000000001</v>
      </c>
      <c r="B16" s="1" t="s">
        <v>15</v>
      </c>
      <c r="C16">
        <v>99</v>
      </c>
      <c r="D16">
        <v>2998585</v>
      </c>
      <c r="E16">
        <v>168261588</v>
      </c>
      <c r="F16" s="8">
        <f t="shared" si="0"/>
        <v>33.883384677419357</v>
      </c>
    </row>
    <row r="17" spans="1:6" x14ac:dyDescent="0.25">
      <c r="A17">
        <v>25.059899999999999</v>
      </c>
      <c r="B17" s="1" t="s">
        <v>17</v>
      </c>
      <c r="C17">
        <v>99</v>
      </c>
      <c r="D17">
        <v>476068</v>
      </c>
      <c r="E17">
        <v>21770913</v>
      </c>
      <c r="F17" s="8">
        <f t="shared" si="0"/>
        <v>4.3489743951612905</v>
      </c>
    </row>
    <row r="18" spans="1:6" x14ac:dyDescent="0.25">
      <c r="A18">
        <v>25.223600000000001</v>
      </c>
      <c r="B18" s="1" t="s">
        <v>76</v>
      </c>
      <c r="C18">
        <v>99</v>
      </c>
      <c r="D18">
        <v>212711</v>
      </c>
      <c r="E18">
        <v>6393414</v>
      </c>
      <c r="F18" s="8">
        <f t="shared" si="0"/>
        <v>1.2486721774193548</v>
      </c>
    </row>
    <row r="19" spans="1:6" x14ac:dyDescent="0.25">
      <c r="A19">
        <v>25.317299999999999</v>
      </c>
      <c r="B19" s="1" t="s">
        <v>20</v>
      </c>
      <c r="C19">
        <v>99</v>
      </c>
      <c r="D19">
        <v>291306</v>
      </c>
      <c r="E19">
        <v>13486273</v>
      </c>
      <c r="F19" s="8">
        <f t="shared" si="0"/>
        <v>2.6786840725806451</v>
      </c>
    </row>
    <row r="20" spans="1:6" x14ac:dyDescent="0.25">
      <c r="A20">
        <v>25.510300000000001</v>
      </c>
      <c r="B20" s="1" t="s">
        <v>21</v>
      </c>
      <c r="C20">
        <v>99</v>
      </c>
      <c r="D20">
        <v>448670</v>
      </c>
      <c r="E20">
        <v>9127578</v>
      </c>
      <c r="F20" s="8">
        <f t="shared" si="0"/>
        <v>1.7999149193548387</v>
      </c>
    </row>
    <row r="21" spans="1:6" x14ac:dyDescent="0.25">
      <c r="A21">
        <v>25.633199999999999</v>
      </c>
      <c r="B21" s="1" t="s">
        <v>22</v>
      </c>
      <c r="C21">
        <v>86</v>
      </c>
      <c r="D21">
        <v>136417</v>
      </c>
      <c r="E21">
        <v>6251245</v>
      </c>
      <c r="F21" s="8">
        <f t="shared" si="0"/>
        <v>1.2200090725806452</v>
      </c>
    </row>
    <row r="22" spans="1:6" x14ac:dyDescent="0.25">
      <c r="A22">
        <v>25.7209</v>
      </c>
      <c r="B22" s="1" t="s">
        <v>22</v>
      </c>
      <c r="C22">
        <v>94</v>
      </c>
      <c r="D22">
        <v>119715</v>
      </c>
      <c r="E22">
        <v>5344030</v>
      </c>
      <c r="F22" s="8">
        <f t="shared" si="0"/>
        <v>1.0371028225806451</v>
      </c>
    </row>
    <row r="23" spans="1:6" x14ac:dyDescent="0.25">
      <c r="A23">
        <v>26.130400000000002</v>
      </c>
      <c r="B23" s="1" t="s">
        <v>48</v>
      </c>
      <c r="C23">
        <v>99</v>
      </c>
      <c r="D23">
        <v>1035180</v>
      </c>
      <c r="E23">
        <v>41939110</v>
      </c>
      <c r="F23" s="8">
        <f t="shared" si="0"/>
        <v>8.4151431451612897</v>
      </c>
    </row>
    <row r="24" spans="1:6" x14ac:dyDescent="0.25">
      <c r="A24">
        <v>26.335100000000001</v>
      </c>
      <c r="B24" s="1" t="s">
        <v>39</v>
      </c>
      <c r="C24">
        <v>99</v>
      </c>
      <c r="D24">
        <v>1960467</v>
      </c>
      <c r="E24">
        <v>45205890</v>
      </c>
      <c r="F24" s="8">
        <f t="shared" si="0"/>
        <v>9.0737681451612904</v>
      </c>
    </row>
    <row r="25" spans="1:6" x14ac:dyDescent="0.25">
      <c r="A25">
        <v>26.803100000000001</v>
      </c>
      <c r="B25" s="1" t="s">
        <v>22</v>
      </c>
      <c r="C25">
        <v>50</v>
      </c>
      <c r="D25">
        <v>104747</v>
      </c>
      <c r="E25">
        <v>6127041</v>
      </c>
      <c r="F25" s="8">
        <f t="shared" si="0"/>
        <v>1.1949679435483871</v>
      </c>
    </row>
    <row r="26" spans="1:6" x14ac:dyDescent="0.25">
      <c r="A26">
        <v>27.136600000000001</v>
      </c>
      <c r="B26" s="1" t="s">
        <v>62</v>
      </c>
      <c r="C26">
        <v>98</v>
      </c>
      <c r="D26">
        <v>139976</v>
      </c>
      <c r="E26">
        <v>6675236</v>
      </c>
      <c r="F26" s="8">
        <f t="shared" si="0"/>
        <v>1.3054911290322582</v>
      </c>
    </row>
    <row r="27" spans="1:6" x14ac:dyDescent="0.25">
      <c r="A27">
        <v>27.920500000000001</v>
      </c>
      <c r="B27" s="1" t="s">
        <v>67</v>
      </c>
      <c r="C27">
        <v>99</v>
      </c>
      <c r="D27">
        <v>363869</v>
      </c>
      <c r="E27">
        <v>12863903</v>
      </c>
      <c r="F27" s="8">
        <f t="shared" si="0"/>
        <v>2.5532062500000001</v>
      </c>
    </row>
    <row r="28" spans="1:6" x14ac:dyDescent="0.25">
      <c r="A28">
        <v>28.681000000000001</v>
      </c>
      <c r="B28" s="1" t="s">
        <v>50</v>
      </c>
      <c r="C28">
        <v>99</v>
      </c>
      <c r="D28">
        <v>106363</v>
      </c>
      <c r="E28">
        <v>7326226</v>
      </c>
      <c r="F28" s="8">
        <f t="shared" si="0"/>
        <v>1.4367391129032259</v>
      </c>
    </row>
    <row r="29" spans="1:6" x14ac:dyDescent="0.25">
      <c r="A29">
        <v>29.412299999999998</v>
      </c>
      <c r="B29" s="1" t="s">
        <v>51</v>
      </c>
      <c r="C29">
        <v>96</v>
      </c>
      <c r="D29">
        <v>121981</v>
      </c>
      <c r="E29">
        <v>8789673</v>
      </c>
      <c r="F29" s="8">
        <f t="shared" si="0"/>
        <v>1.7317889112903226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71F19-BC75-4839-8643-0D999F6BE22F}">
  <dimension ref="A1:E36"/>
  <sheetViews>
    <sheetView workbookViewId="0">
      <selection activeCell="C35" sqref="C35"/>
    </sheetView>
  </sheetViews>
  <sheetFormatPr defaultRowHeight="15" x14ac:dyDescent="0.25"/>
  <cols>
    <col min="2" max="2" width="54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</row>
    <row r="2" spans="1:5" x14ac:dyDescent="0.25">
      <c r="A2">
        <v>3.286</v>
      </c>
      <c r="B2" t="s">
        <v>3</v>
      </c>
      <c r="C2">
        <v>86</v>
      </c>
      <c r="D2">
        <v>2385425</v>
      </c>
      <c r="E2">
        <v>31977435</v>
      </c>
    </row>
    <row r="3" spans="1:5" x14ac:dyDescent="0.25">
      <c r="A3">
        <v>12.698700000000001</v>
      </c>
      <c r="B3" s="1" t="s">
        <v>59</v>
      </c>
      <c r="C3">
        <v>83</v>
      </c>
      <c r="D3">
        <v>13137</v>
      </c>
      <c r="E3">
        <v>546992</v>
      </c>
    </row>
    <row r="4" spans="1:5" x14ac:dyDescent="0.25">
      <c r="A4">
        <v>15.693899999999999</v>
      </c>
      <c r="B4" s="1" t="s">
        <v>59</v>
      </c>
      <c r="C4">
        <v>35</v>
      </c>
      <c r="D4">
        <v>29758</v>
      </c>
      <c r="E4">
        <v>1128705</v>
      </c>
    </row>
    <row r="5" spans="1:5" x14ac:dyDescent="0.25">
      <c r="A5">
        <v>18.250399999999999</v>
      </c>
      <c r="B5" s="1" t="s">
        <v>4</v>
      </c>
      <c r="C5">
        <v>98</v>
      </c>
      <c r="D5">
        <v>530648</v>
      </c>
      <c r="E5">
        <v>11775003</v>
      </c>
    </row>
    <row r="6" spans="1:5" x14ac:dyDescent="0.25">
      <c r="A6">
        <v>19.426200000000001</v>
      </c>
      <c r="B6" s="1" t="s">
        <v>42</v>
      </c>
      <c r="C6">
        <v>95</v>
      </c>
      <c r="D6">
        <v>18347</v>
      </c>
      <c r="E6">
        <v>352409</v>
      </c>
    </row>
    <row r="7" spans="1:5" s="2" customFormat="1" x14ac:dyDescent="0.25">
      <c r="A7" s="2">
        <v>20.327100000000002</v>
      </c>
      <c r="B7" s="3" t="s">
        <v>69</v>
      </c>
      <c r="C7" s="2">
        <v>41</v>
      </c>
      <c r="D7" s="2">
        <v>45406</v>
      </c>
      <c r="E7" s="2">
        <v>1097408</v>
      </c>
    </row>
    <row r="8" spans="1:5" x14ac:dyDescent="0.25">
      <c r="A8">
        <v>20.578700000000001</v>
      </c>
      <c r="B8" s="1" t="s">
        <v>5</v>
      </c>
      <c r="C8">
        <v>98</v>
      </c>
      <c r="D8">
        <v>2904999</v>
      </c>
      <c r="E8">
        <v>86293920</v>
      </c>
    </row>
    <row r="9" spans="1:5" x14ac:dyDescent="0.25">
      <c r="A9">
        <v>21.222200000000001</v>
      </c>
      <c r="B9" s="1" t="s">
        <v>7</v>
      </c>
      <c r="C9">
        <v>74</v>
      </c>
      <c r="D9">
        <v>7948</v>
      </c>
      <c r="E9">
        <v>213747</v>
      </c>
    </row>
    <row r="10" spans="1:5" s="2" customFormat="1" x14ac:dyDescent="0.25">
      <c r="A10" s="2">
        <v>21.333300000000001</v>
      </c>
      <c r="B10" s="3" t="s">
        <v>70</v>
      </c>
      <c r="C10" s="2">
        <v>51</v>
      </c>
      <c r="D10" s="2">
        <v>49369</v>
      </c>
      <c r="E10" s="2">
        <v>1455576</v>
      </c>
    </row>
    <row r="11" spans="1:5" s="2" customFormat="1" x14ac:dyDescent="0.25">
      <c r="A11" s="2">
        <v>21.444500000000001</v>
      </c>
      <c r="B11" s="3" t="s">
        <v>60</v>
      </c>
      <c r="C11" s="2">
        <v>47</v>
      </c>
      <c r="D11" s="2">
        <v>30598</v>
      </c>
      <c r="E11" s="2">
        <v>715640</v>
      </c>
    </row>
    <row r="12" spans="1:5" x14ac:dyDescent="0.25">
      <c r="A12">
        <v>21.614100000000001</v>
      </c>
      <c r="B12" s="1" t="s">
        <v>7</v>
      </c>
      <c r="C12">
        <v>99</v>
      </c>
      <c r="D12">
        <v>302871</v>
      </c>
      <c r="E12">
        <v>6375707</v>
      </c>
    </row>
    <row r="13" spans="1:5" x14ac:dyDescent="0.25">
      <c r="A13">
        <v>22.485800000000001</v>
      </c>
      <c r="B13" s="1" t="s">
        <v>34</v>
      </c>
      <c r="C13">
        <v>99</v>
      </c>
      <c r="D13">
        <v>3303058</v>
      </c>
      <c r="E13">
        <v>249988298</v>
      </c>
    </row>
    <row r="14" spans="1:5" x14ac:dyDescent="0.25">
      <c r="A14">
        <v>22.7959</v>
      </c>
      <c r="B14" s="1" t="s">
        <v>71</v>
      </c>
      <c r="C14">
        <v>96</v>
      </c>
      <c r="D14">
        <v>6150033</v>
      </c>
      <c r="E14">
        <v>853067635</v>
      </c>
    </row>
    <row r="15" spans="1:5" x14ac:dyDescent="0.25">
      <c r="A15">
        <v>23.094200000000001</v>
      </c>
      <c r="B15" s="1" t="s">
        <v>10</v>
      </c>
      <c r="C15">
        <v>97</v>
      </c>
      <c r="D15">
        <v>166395</v>
      </c>
      <c r="E15">
        <v>4003312</v>
      </c>
    </row>
    <row r="16" spans="1:5" x14ac:dyDescent="0.25">
      <c r="A16">
        <v>23.1995</v>
      </c>
      <c r="B16" s="1" t="s">
        <v>68</v>
      </c>
      <c r="C16">
        <v>98</v>
      </c>
      <c r="D16">
        <v>201766</v>
      </c>
      <c r="E16">
        <v>9628374</v>
      </c>
    </row>
    <row r="17" spans="1:5" x14ac:dyDescent="0.25">
      <c r="A17">
        <v>23.357500000000002</v>
      </c>
      <c r="B17" s="1" t="s">
        <v>11</v>
      </c>
      <c r="C17">
        <v>95</v>
      </c>
      <c r="D17">
        <v>524709</v>
      </c>
      <c r="E17">
        <v>37460457</v>
      </c>
    </row>
    <row r="18" spans="1:5" x14ac:dyDescent="0.25">
      <c r="A18">
        <v>23.644100000000002</v>
      </c>
      <c r="B18" s="1" t="s">
        <v>36</v>
      </c>
      <c r="C18">
        <v>98</v>
      </c>
      <c r="D18">
        <v>546605</v>
      </c>
      <c r="E18">
        <v>20329445</v>
      </c>
    </row>
    <row r="19" spans="1:5" x14ac:dyDescent="0.25">
      <c r="A19">
        <v>24.469000000000001</v>
      </c>
      <c r="B19" s="1" t="s">
        <v>44</v>
      </c>
      <c r="C19">
        <v>99</v>
      </c>
      <c r="D19">
        <v>6277202</v>
      </c>
      <c r="E19">
        <v>1048902571</v>
      </c>
    </row>
    <row r="20" spans="1:5" x14ac:dyDescent="0.25">
      <c r="A20">
        <v>24.896000000000001</v>
      </c>
      <c r="B20" s="1" t="s">
        <v>15</v>
      </c>
      <c r="C20">
        <v>99</v>
      </c>
      <c r="D20">
        <v>3301937</v>
      </c>
      <c r="E20">
        <v>181395995</v>
      </c>
    </row>
    <row r="21" spans="1:5" x14ac:dyDescent="0.25">
      <c r="A21">
        <v>25.1066</v>
      </c>
      <c r="B21" s="1" t="s">
        <v>18</v>
      </c>
      <c r="C21">
        <v>99</v>
      </c>
      <c r="D21">
        <v>1501344</v>
      </c>
      <c r="E21">
        <v>51086363</v>
      </c>
    </row>
    <row r="22" spans="1:5" x14ac:dyDescent="0.25">
      <c r="A22">
        <v>25.223600000000001</v>
      </c>
      <c r="B22" s="1" t="s">
        <v>19</v>
      </c>
      <c r="C22">
        <v>99</v>
      </c>
      <c r="D22">
        <v>223625</v>
      </c>
      <c r="E22">
        <v>7809334</v>
      </c>
    </row>
    <row r="23" spans="1:5" x14ac:dyDescent="0.25">
      <c r="A23">
        <v>25.3172</v>
      </c>
      <c r="B23" s="1" t="s">
        <v>20</v>
      </c>
      <c r="C23">
        <v>99</v>
      </c>
      <c r="D23">
        <v>296191</v>
      </c>
      <c r="E23">
        <v>13299290</v>
      </c>
    </row>
    <row r="24" spans="1:5" x14ac:dyDescent="0.25">
      <c r="A24">
        <v>25.510300000000001</v>
      </c>
      <c r="B24" s="1" t="s">
        <v>21</v>
      </c>
      <c r="C24">
        <v>99</v>
      </c>
      <c r="D24">
        <v>445677</v>
      </c>
      <c r="E24">
        <v>8737130</v>
      </c>
    </row>
    <row r="25" spans="1:5" x14ac:dyDescent="0.25">
      <c r="A25">
        <v>25.627300000000002</v>
      </c>
      <c r="B25" s="1" t="s">
        <v>22</v>
      </c>
      <c r="C25">
        <v>93</v>
      </c>
      <c r="D25">
        <v>133678</v>
      </c>
      <c r="E25">
        <v>6264186</v>
      </c>
    </row>
    <row r="26" spans="1:5" x14ac:dyDescent="0.25">
      <c r="A26">
        <v>25.715</v>
      </c>
      <c r="B26" s="1" t="s">
        <v>22</v>
      </c>
      <c r="C26">
        <v>83</v>
      </c>
      <c r="D26">
        <v>142562</v>
      </c>
      <c r="E26">
        <v>12029646</v>
      </c>
    </row>
    <row r="27" spans="1:5" x14ac:dyDescent="0.25">
      <c r="A27">
        <v>25.954899999999999</v>
      </c>
      <c r="B27" s="1" t="s">
        <v>22</v>
      </c>
      <c r="C27">
        <v>91</v>
      </c>
      <c r="D27">
        <v>240962</v>
      </c>
      <c r="E27">
        <v>15322183</v>
      </c>
    </row>
    <row r="28" spans="1:5" x14ac:dyDescent="0.25">
      <c r="A28">
        <v>26.124500000000001</v>
      </c>
      <c r="B28" s="1" t="s">
        <v>23</v>
      </c>
      <c r="C28">
        <v>99</v>
      </c>
      <c r="D28">
        <v>987441</v>
      </c>
      <c r="E28">
        <v>43200049</v>
      </c>
    </row>
    <row r="29" spans="1:5" x14ac:dyDescent="0.25">
      <c r="A29">
        <v>26.3293</v>
      </c>
      <c r="B29" s="1" t="s">
        <v>39</v>
      </c>
      <c r="C29">
        <v>99</v>
      </c>
      <c r="D29">
        <v>1864325</v>
      </c>
      <c r="E29">
        <v>45034372</v>
      </c>
    </row>
    <row r="30" spans="1:5" s="2" customFormat="1" x14ac:dyDescent="0.25">
      <c r="A30" s="2">
        <v>26.7973</v>
      </c>
      <c r="B30" s="3" t="s">
        <v>72</v>
      </c>
      <c r="C30" s="2">
        <v>42</v>
      </c>
      <c r="D30" s="2">
        <v>134653</v>
      </c>
      <c r="E30" s="2">
        <v>7439180</v>
      </c>
    </row>
    <row r="31" spans="1:5" x14ac:dyDescent="0.25">
      <c r="A31">
        <v>27.130700000000001</v>
      </c>
      <c r="B31" s="1" t="s">
        <v>77</v>
      </c>
      <c r="C31">
        <v>99</v>
      </c>
      <c r="D31">
        <v>149097</v>
      </c>
      <c r="E31">
        <v>6779767</v>
      </c>
    </row>
    <row r="32" spans="1:5" x14ac:dyDescent="0.25">
      <c r="A32">
        <v>27.715699999999998</v>
      </c>
      <c r="B32" s="1" t="s">
        <v>73</v>
      </c>
      <c r="C32">
        <v>53</v>
      </c>
      <c r="D32">
        <v>96891</v>
      </c>
      <c r="E32">
        <v>7859594</v>
      </c>
    </row>
    <row r="33" spans="1:5" x14ac:dyDescent="0.25">
      <c r="A33">
        <v>27.908799999999999</v>
      </c>
      <c r="B33" s="1" t="s">
        <v>78</v>
      </c>
      <c r="C33">
        <v>99</v>
      </c>
      <c r="D33">
        <v>342228</v>
      </c>
      <c r="E33">
        <v>11383383</v>
      </c>
    </row>
    <row r="34" spans="1:5" s="2" customFormat="1" x14ac:dyDescent="0.25">
      <c r="A34" s="2">
        <v>28.055</v>
      </c>
      <c r="B34" s="3" t="s">
        <v>74</v>
      </c>
      <c r="C34" s="2">
        <v>40</v>
      </c>
      <c r="D34" s="2">
        <v>68559</v>
      </c>
      <c r="E34" s="2">
        <v>3907401</v>
      </c>
    </row>
    <row r="35" spans="1:5" x14ac:dyDescent="0.25">
      <c r="A35">
        <v>28.6693</v>
      </c>
      <c r="B35" s="1" t="s">
        <v>79</v>
      </c>
      <c r="C35">
        <v>96</v>
      </c>
      <c r="D35">
        <v>92000</v>
      </c>
      <c r="E35">
        <v>5623262</v>
      </c>
    </row>
    <row r="36" spans="1:5" x14ac:dyDescent="0.25">
      <c r="A36">
        <v>29.400500000000001</v>
      </c>
      <c r="B36" s="1" t="s">
        <v>80</v>
      </c>
      <c r="C36">
        <v>99</v>
      </c>
      <c r="D36">
        <v>103340</v>
      </c>
      <c r="E36">
        <v>6403378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81245-FECE-4A48-9070-F23EA7B6F202}">
  <dimension ref="A2:E20"/>
  <sheetViews>
    <sheetView workbookViewId="0">
      <selection activeCell="B45" sqref="B45"/>
    </sheetView>
  </sheetViews>
  <sheetFormatPr defaultRowHeight="15" x14ac:dyDescent="0.25"/>
  <cols>
    <col min="1" max="1" width="9.28515625" bestFit="1" customWidth="1"/>
    <col min="2" max="2" width="45.85546875" customWidth="1"/>
    <col min="3" max="4" width="9.28515625" bestFit="1" customWidth="1"/>
    <col min="5" max="5" width="10" bestFit="1" customWidth="1"/>
  </cols>
  <sheetData>
    <row r="2" spans="1:5" x14ac:dyDescent="0.25">
      <c r="A2" t="s">
        <v>0</v>
      </c>
      <c r="B2" t="s">
        <v>1</v>
      </c>
      <c r="C2" t="s">
        <v>2</v>
      </c>
      <c r="D2" t="s">
        <v>31</v>
      </c>
      <c r="E2" t="s">
        <v>32</v>
      </c>
    </row>
    <row r="3" spans="1:5" x14ac:dyDescent="0.25">
      <c r="A3">
        <v>3.2625999999999999</v>
      </c>
      <c r="B3" t="s">
        <v>3</v>
      </c>
      <c r="C3">
        <v>91</v>
      </c>
      <c r="D3">
        <v>2580884</v>
      </c>
      <c r="E3">
        <v>31912146</v>
      </c>
    </row>
    <row r="4" spans="1:5" x14ac:dyDescent="0.25">
      <c r="A4">
        <v>18.215299999999999</v>
      </c>
      <c r="B4" s="1" t="s">
        <v>4</v>
      </c>
      <c r="C4">
        <v>97</v>
      </c>
      <c r="D4">
        <v>54721</v>
      </c>
      <c r="E4">
        <v>2467617</v>
      </c>
    </row>
    <row r="5" spans="1:5" x14ac:dyDescent="0.25">
      <c r="A5">
        <v>20.4968</v>
      </c>
      <c r="B5" s="1" t="s">
        <v>5</v>
      </c>
      <c r="C5">
        <v>99</v>
      </c>
      <c r="D5">
        <v>827699</v>
      </c>
      <c r="E5">
        <v>17100379</v>
      </c>
    </row>
    <row r="6" spans="1:5" x14ac:dyDescent="0.25">
      <c r="A6">
        <v>20.935500000000001</v>
      </c>
      <c r="B6" s="1" t="s">
        <v>33</v>
      </c>
      <c r="C6">
        <v>99</v>
      </c>
      <c r="D6">
        <v>286480</v>
      </c>
      <c r="E6">
        <v>9197888</v>
      </c>
    </row>
    <row r="7" spans="1:5" x14ac:dyDescent="0.25">
      <c r="A7">
        <v>22.386299999999999</v>
      </c>
      <c r="B7" s="1" t="s">
        <v>34</v>
      </c>
      <c r="C7">
        <v>99</v>
      </c>
      <c r="D7">
        <v>2095171</v>
      </c>
      <c r="E7">
        <v>52514148</v>
      </c>
    </row>
    <row r="8" spans="1:5" x14ac:dyDescent="0.25">
      <c r="A8">
        <v>22.667100000000001</v>
      </c>
      <c r="B8" s="1" t="s">
        <v>9</v>
      </c>
      <c r="C8">
        <v>99</v>
      </c>
      <c r="D8">
        <v>5187335</v>
      </c>
      <c r="E8">
        <v>285551027</v>
      </c>
    </row>
    <row r="9" spans="1:5" x14ac:dyDescent="0.25">
      <c r="A9">
        <v>22.866</v>
      </c>
      <c r="B9" s="1" t="s">
        <v>35</v>
      </c>
      <c r="C9">
        <v>99</v>
      </c>
      <c r="D9">
        <v>299017</v>
      </c>
      <c r="E9">
        <v>15908079</v>
      </c>
    </row>
    <row r="10" spans="1:5" x14ac:dyDescent="0.25">
      <c r="A10">
        <v>23.351600000000001</v>
      </c>
      <c r="B10" s="1" t="s">
        <v>10</v>
      </c>
      <c r="C10">
        <v>99</v>
      </c>
      <c r="D10">
        <v>2946460</v>
      </c>
      <c r="E10">
        <v>443952481</v>
      </c>
    </row>
    <row r="11" spans="1:5" x14ac:dyDescent="0.25">
      <c r="A11">
        <v>23.5563</v>
      </c>
      <c r="B11" s="1" t="s">
        <v>36</v>
      </c>
      <c r="C11">
        <v>95</v>
      </c>
      <c r="D11">
        <v>185481</v>
      </c>
      <c r="E11">
        <v>7742537</v>
      </c>
    </row>
    <row r="12" spans="1:5" x14ac:dyDescent="0.25">
      <c r="A12">
        <v>24.428000000000001</v>
      </c>
      <c r="B12" s="1" t="s">
        <v>37</v>
      </c>
      <c r="C12">
        <v>99</v>
      </c>
      <c r="D12">
        <v>6107125</v>
      </c>
      <c r="E12">
        <v>675406370</v>
      </c>
    </row>
    <row r="13" spans="1:5" x14ac:dyDescent="0.25">
      <c r="A13">
        <v>24.5625</v>
      </c>
      <c r="B13" s="1" t="s">
        <v>15</v>
      </c>
      <c r="C13">
        <v>99</v>
      </c>
      <c r="D13">
        <v>3406739</v>
      </c>
      <c r="E13">
        <v>99916879</v>
      </c>
    </row>
    <row r="14" spans="1:5" x14ac:dyDescent="0.25">
      <c r="A14">
        <v>25.042200000000001</v>
      </c>
      <c r="B14" s="1" t="s">
        <v>38</v>
      </c>
      <c r="C14">
        <v>98</v>
      </c>
      <c r="D14">
        <v>4413261</v>
      </c>
      <c r="E14">
        <v>774640387</v>
      </c>
    </row>
    <row r="15" spans="1:5" x14ac:dyDescent="0.25">
      <c r="A15">
        <v>25.124199999999998</v>
      </c>
      <c r="B15" s="1" t="s">
        <v>17</v>
      </c>
      <c r="C15">
        <v>94</v>
      </c>
      <c r="D15">
        <v>2184053</v>
      </c>
      <c r="E15">
        <v>117831265</v>
      </c>
    </row>
    <row r="16" spans="1:5" x14ac:dyDescent="0.25">
      <c r="A16">
        <v>25.404900000000001</v>
      </c>
      <c r="B16" s="1" t="s">
        <v>21</v>
      </c>
      <c r="C16">
        <v>93</v>
      </c>
      <c r="D16">
        <v>291109</v>
      </c>
      <c r="E16">
        <v>12964087</v>
      </c>
    </row>
    <row r="17" spans="1:5" x14ac:dyDescent="0.25">
      <c r="A17">
        <v>26.247399999999999</v>
      </c>
      <c r="B17" s="1" t="s">
        <v>39</v>
      </c>
      <c r="C17">
        <v>99</v>
      </c>
      <c r="D17">
        <v>385844</v>
      </c>
      <c r="E17">
        <v>16552736</v>
      </c>
    </row>
    <row r="18" spans="1:5" s="2" customFormat="1" x14ac:dyDescent="0.25">
      <c r="A18" s="2">
        <v>27.791799999999999</v>
      </c>
      <c r="B18" s="3" t="s">
        <v>40</v>
      </c>
      <c r="C18" s="2">
        <v>64</v>
      </c>
      <c r="D18" s="2">
        <v>3112198</v>
      </c>
      <c r="E18" s="2">
        <v>158506848</v>
      </c>
    </row>
    <row r="19" spans="1:5" x14ac:dyDescent="0.25">
      <c r="A19">
        <v>29.189900000000002</v>
      </c>
      <c r="B19" s="1" t="s">
        <v>28</v>
      </c>
      <c r="C19">
        <v>95</v>
      </c>
      <c r="D19">
        <v>3404241</v>
      </c>
      <c r="E19">
        <v>200855143</v>
      </c>
    </row>
    <row r="20" spans="1:5" x14ac:dyDescent="0.25">
      <c r="A20">
        <v>29.306899999999999</v>
      </c>
      <c r="B20" s="1" t="s">
        <v>29</v>
      </c>
      <c r="C20">
        <v>90</v>
      </c>
      <c r="D20">
        <v>883022</v>
      </c>
      <c r="E20">
        <v>50640087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6508C-6283-4C2F-AA06-3DACFA6E57C3}">
  <dimension ref="A1:O54"/>
  <sheetViews>
    <sheetView workbookViewId="0">
      <pane ySplit="1" topLeftCell="A2" activePane="bottomLeft" state="frozen"/>
      <selection pane="bottomLeft" activeCell="C15" sqref="C15"/>
    </sheetView>
  </sheetViews>
  <sheetFormatPr defaultRowHeight="15" x14ac:dyDescent="0.25"/>
  <cols>
    <col min="1" max="1" width="13.7109375" customWidth="1"/>
    <col min="2" max="2" width="37" customWidth="1"/>
    <col min="3" max="3" width="9.5703125" bestFit="1" customWidth="1"/>
    <col min="4" max="5" width="9.5703125" customWidth="1"/>
    <col min="6" max="7" width="9.5703125" bestFit="1" customWidth="1"/>
    <col min="11" max="11" width="9.140625" style="6"/>
  </cols>
  <sheetData>
    <row r="1" spans="1:15" x14ac:dyDescent="0.25">
      <c r="A1" t="s">
        <v>99</v>
      </c>
      <c r="C1" t="s">
        <v>102</v>
      </c>
      <c r="D1" t="s">
        <v>102</v>
      </c>
      <c r="E1" t="s">
        <v>107</v>
      </c>
      <c r="F1" t="s">
        <v>103</v>
      </c>
      <c r="G1" t="s">
        <v>104</v>
      </c>
      <c r="H1" t="s">
        <v>104</v>
      </c>
      <c r="I1" t="s">
        <v>104</v>
      </c>
      <c r="J1" t="s">
        <v>105</v>
      </c>
      <c r="K1" s="6" t="s">
        <v>105</v>
      </c>
      <c r="M1" t="s">
        <v>101</v>
      </c>
      <c r="N1" t="s">
        <v>109</v>
      </c>
    </row>
    <row r="2" spans="1:15" x14ac:dyDescent="0.25">
      <c r="C2" t="s">
        <v>34</v>
      </c>
      <c r="E2" t="s">
        <v>12</v>
      </c>
      <c r="F2" t="s">
        <v>108</v>
      </c>
      <c r="G2" t="s">
        <v>81</v>
      </c>
      <c r="H2" t="s">
        <v>19</v>
      </c>
      <c r="I2" t="s">
        <v>76</v>
      </c>
      <c r="J2" t="s">
        <v>110</v>
      </c>
      <c r="K2" s="6" t="s">
        <v>22</v>
      </c>
      <c r="L2" t="s">
        <v>22</v>
      </c>
      <c r="M2" t="s">
        <v>20</v>
      </c>
      <c r="N2" t="s">
        <v>23</v>
      </c>
    </row>
    <row r="3" spans="1:15" x14ac:dyDescent="0.25">
      <c r="A3" t="s">
        <v>98</v>
      </c>
    </row>
    <row r="4" spans="1:15" x14ac:dyDescent="0.25">
      <c r="A4" t="s">
        <v>98</v>
      </c>
    </row>
    <row r="5" spans="1:15" x14ac:dyDescent="0.25">
      <c r="A5" t="s">
        <v>95</v>
      </c>
    </row>
    <row r="6" spans="1:15" x14ac:dyDescent="0.25">
      <c r="A6" t="s">
        <v>95</v>
      </c>
    </row>
    <row r="7" spans="1:15" x14ac:dyDescent="0.25">
      <c r="A7" s="6" t="s">
        <v>92</v>
      </c>
      <c r="C7" s="11">
        <v>21.298921380471381</v>
      </c>
      <c r="E7" s="11">
        <v>1.3521281144781145</v>
      </c>
      <c r="F7" s="11">
        <v>12.475761952861953</v>
      </c>
      <c r="G7" s="11">
        <v>167.55533350168349</v>
      </c>
      <c r="H7" s="11"/>
      <c r="K7" s="11">
        <v>1.1821341750841752</v>
      </c>
      <c r="L7" s="11"/>
      <c r="M7" s="11">
        <v>1.9781397306397306</v>
      </c>
      <c r="N7" s="8">
        <v>8.5841026936026932</v>
      </c>
    </row>
    <row r="8" spans="1:15" x14ac:dyDescent="0.25">
      <c r="A8" s="6" t="s">
        <v>92</v>
      </c>
      <c r="C8" s="11">
        <v>41.668866161616158</v>
      </c>
      <c r="E8" s="11">
        <v>12.10430606060606</v>
      </c>
      <c r="F8" s="11">
        <v>9.6127904040404033</v>
      </c>
      <c r="G8" s="11">
        <v>197.02053282828282</v>
      </c>
      <c r="H8" s="11">
        <v>1.3081244107744108</v>
      </c>
      <c r="K8" s="11">
        <v>0.9838885521885522</v>
      </c>
      <c r="L8" s="8"/>
      <c r="M8" s="11">
        <v>2.5009031986531984</v>
      </c>
    </row>
    <row r="9" spans="1:15" s="6" customFormat="1" x14ac:dyDescent="0.25">
      <c r="A9" s="6" t="s">
        <v>94</v>
      </c>
      <c r="C9" s="11">
        <v>33.572781164383564</v>
      </c>
      <c r="E9" s="11">
        <v>1.7699366438356163</v>
      </c>
      <c r="F9" s="11">
        <v>8.4453553082191775</v>
      </c>
      <c r="G9" s="11">
        <v>177.22754195205479</v>
      </c>
      <c r="H9" s="11">
        <v>1.2380003424657535</v>
      </c>
      <c r="L9" s="11">
        <v>1.1287900684931507</v>
      </c>
      <c r="N9" s="11">
        <v>6.5104226027397258</v>
      </c>
      <c r="O9" s="11"/>
    </row>
    <row r="10" spans="1:15" s="6" customFormat="1" x14ac:dyDescent="0.25">
      <c r="A10" s="6" t="s">
        <v>94</v>
      </c>
      <c r="C10" s="11">
        <v>24.888778947368422</v>
      </c>
      <c r="E10" s="11">
        <v>1.3540103448275862</v>
      </c>
      <c r="F10" s="11">
        <v>10.453589473684211</v>
      </c>
      <c r="G10" s="11">
        <v>185.0369450090744</v>
      </c>
      <c r="H10" s="11">
        <v>1.6704738656987297</v>
      </c>
      <c r="L10" s="11">
        <v>1.8998845890410958</v>
      </c>
      <c r="N10" s="11"/>
      <c r="O10" s="11"/>
    </row>
    <row r="11" spans="1:15" s="6" customFormat="1" x14ac:dyDescent="0.25">
      <c r="A11" s="6" t="s">
        <v>93</v>
      </c>
      <c r="C11" s="11">
        <v>12.190363261648745</v>
      </c>
      <c r="F11" s="11">
        <v>12.068214516129032</v>
      </c>
      <c r="G11" s="11">
        <v>207.2445858422939</v>
      </c>
      <c r="L11" s="11">
        <v>0.68882867383512547</v>
      </c>
    </row>
    <row r="12" spans="1:15" s="6" customFormat="1" x14ac:dyDescent="0.25">
      <c r="A12" s="6" t="s">
        <v>93</v>
      </c>
      <c r="C12" s="11">
        <v>12.827604324324325</v>
      </c>
      <c r="F12" s="11">
        <v>6.4979012972972976</v>
      </c>
      <c r="G12" s="11">
        <v>125.01889610810811</v>
      </c>
      <c r="L12" s="11">
        <v>0.67821924324324323</v>
      </c>
    </row>
    <row r="13" spans="1:15" s="9" customFormat="1" x14ac:dyDescent="0.25">
      <c r="A13" s="9" t="s">
        <v>97</v>
      </c>
      <c r="C13" s="10">
        <v>51.398098588709679</v>
      </c>
      <c r="D13" s="10"/>
      <c r="E13" s="10">
        <v>2.4715391129032258</v>
      </c>
      <c r="F13" s="10">
        <v>18.699231048387098</v>
      </c>
      <c r="G13" s="10">
        <v>192.94074858870968</v>
      </c>
      <c r="H13" s="10">
        <v>1.2486721774193548</v>
      </c>
      <c r="L13" s="11">
        <v>1.0371028225806451</v>
      </c>
      <c r="M13" s="10">
        <v>2.6786840725806451</v>
      </c>
      <c r="N13" s="10">
        <v>8.4151431451612897</v>
      </c>
    </row>
    <row r="14" spans="1:15" s="9" customFormat="1" x14ac:dyDescent="0.25">
      <c r="A14" s="9" t="s">
        <v>97</v>
      </c>
      <c r="K14" s="6"/>
    </row>
    <row r="15" spans="1:15" x14ac:dyDescent="0.25">
      <c r="A15" t="s">
        <v>96</v>
      </c>
    </row>
    <row r="16" spans="1:15" x14ac:dyDescent="0.25">
      <c r="A16" t="s">
        <v>96</v>
      </c>
    </row>
    <row r="17" spans="1:14" x14ac:dyDescent="0.25">
      <c r="A17" t="s">
        <v>91</v>
      </c>
      <c r="C17" s="8">
        <v>40.443311274509803</v>
      </c>
      <c r="G17" s="8">
        <v>191.22581127450979</v>
      </c>
      <c r="H17" s="8">
        <v>1.2696501633986927</v>
      </c>
      <c r="L17" s="8">
        <v>0.95495065359477127</v>
      </c>
      <c r="M17" s="8">
        <v>2.4273472222222221</v>
      </c>
      <c r="N17" s="8">
        <v>8.3316290849673198</v>
      </c>
    </row>
    <row r="18" spans="1:14" x14ac:dyDescent="0.25">
      <c r="A18" t="s">
        <v>91</v>
      </c>
      <c r="C18" s="8">
        <v>43.237339070567984</v>
      </c>
      <c r="G18" s="8">
        <v>205.24091325301205</v>
      </c>
      <c r="H18" s="8">
        <v>1.0278013769363168</v>
      </c>
      <c r="L18" s="8">
        <v>1.4476827882960412</v>
      </c>
      <c r="M18" s="8">
        <v>1.7273724612736661</v>
      </c>
      <c r="N18" s="8">
        <v>7.145330808950086</v>
      </c>
    </row>
    <row r="19" spans="1:14" x14ac:dyDescent="0.25">
      <c r="A19" t="s">
        <v>90</v>
      </c>
      <c r="C19" s="11">
        <v>34.981138425925927</v>
      </c>
      <c r="D19" s="11">
        <v>1.4340956790123456</v>
      </c>
      <c r="E19" s="11">
        <v>3.1670964506172838</v>
      </c>
      <c r="F19" s="11">
        <v>9.4779180555555556</v>
      </c>
      <c r="G19" s="11">
        <v>162.1664425925926</v>
      </c>
      <c r="H19" s="11">
        <v>1.2829439814814816</v>
      </c>
      <c r="I19" s="11"/>
      <c r="L19" s="11">
        <v>2.1581595679012344</v>
      </c>
      <c r="M19" s="11">
        <v>1.7760462962962964</v>
      </c>
      <c r="N19" s="8">
        <v>5.9083697530864194</v>
      </c>
    </row>
    <row r="20" spans="1:14" x14ac:dyDescent="0.25">
      <c r="A20" t="s">
        <v>90</v>
      </c>
      <c r="C20" s="11">
        <v>39.213233594976451</v>
      </c>
      <c r="D20" s="11">
        <v>1.4801215070643643</v>
      </c>
      <c r="E20" s="11">
        <v>3.1600384615384614</v>
      </c>
      <c r="F20" s="11">
        <v>7.9884400313971744</v>
      </c>
      <c r="G20" s="11">
        <v>164.63148681318683</v>
      </c>
      <c r="H20" s="11">
        <v>1.1945579277864993</v>
      </c>
      <c r="I20" s="11"/>
      <c r="L20" s="11">
        <v>2.3739690737833596</v>
      </c>
      <c r="M20" s="11">
        <v>2.056403453689168</v>
      </c>
      <c r="N20" s="8">
        <v>6.7504001569858714</v>
      </c>
    </row>
    <row r="22" spans="1:14" x14ac:dyDescent="0.25">
      <c r="A22" s="6"/>
      <c r="B22" s="6"/>
      <c r="C22" s="6"/>
      <c r="D22" s="6"/>
      <c r="E22" s="6"/>
      <c r="F22" s="6"/>
      <c r="G22" s="6"/>
      <c r="H22" s="6"/>
    </row>
    <row r="23" spans="1:14" x14ac:dyDescent="0.25">
      <c r="A23" s="6"/>
      <c r="B23" s="6"/>
      <c r="C23" s="11"/>
      <c r="D23" s="6"/>
      <c r="E23" s="6"/>
      <c r="F23" s="11"/>
      <c r="G23" s="11"/>
      <c r="H23" s="6"/>
      <c r="I23" s="6"/>
    </row>
    <row r="24" spans="1:14" x14ac:dyDescent="0.25">
      <c r="A24" s="6"/>
      <c r="B24" s="6"/>
      <c r="C24" s="11"/>
      <c r="D24" s="6"/>
      <c r="E24" s="6"/>
      <c r="F24" s="11"/>
      <c r="G24" s="11"/>
      <c r="H24" s="11"/>
      <c r="I24" s="6"/>
    </row>
    <row r="25" spans="1:14" x14ac:dyDescent="0.25">
      <c r="A25" s="6"/>
      <c r="B25" s="6"/>
      <c r="C25" s="11"/>
      <c r="D25" s="6"/>
      <c r="E25" s="6"/>
      <c r="F25" s="11"/>
      <c r="G25" s="11"/>
      <c r="H25" s="11"/>
      <c r="I25" s="6"/>
    </row>
    <row r="26" spans="1:14" x14ac:dyDescent="0.25">
      <c r="A26" s="6"/>
      <c r="B26" s="6"/>
      <c r="C26" s="11"/>
      <c r="D26" s="6"/>
      <c r="E26" s="6"/>
      <c r="F26" s="11"/>
      <c r="G26" s="11"/>
      <c r="H26" s="11"/>
      <c r="I26" s="6"/>
    </row>
    <row r="27" spans="1:14" x14ac:dyDescent="0.25">
      <c r="A27" s="6"/>
      <c r="B27" s="6"/>
      <c r="C27" s="11"/>
      <c r="D27" s="6"/>
      <c r="E27" s="6"/>
      <c r="F27" s="11"/>
      <c r="G27" s="11"/>
      <c r="H27" s="11"/>
      <c r="I27" s="11"/>
    </row>
    <row r="28" spans="1:14" x14ac:dyDescent="0.25">
      <c r="A28" s="6"/>
      <c r="B28" s="6"/>
      <c r="C28" s="11"/>
      <c r="D28" s="6"/>
      <c r="E28" s="6"/>
      <c r="F28" s="11"/>
      <c r="G28" s="11"/>
      <c r="H28" s="11"/>
      <c r="I28" s="6"/>
    </row>
    <row r="29" spans="1:14" x14ac:dyDescent="0.25">
      <c r="A29" s="6"/>
      <c r="B29" s="6"/>
      <c r="C29" s="11"/>
      <c r="D29" s="6"/>
      <c r="E29" s="6"/>
      <c r="F29" s="11"/>
      <c r="G29" s="11"/>
      <c r="H29" s="11"/>
      <c r="I29" s="6"/>
    </row>
    <row r="30" spans="1:14" x14ac:dyDescent="0.25">
      <c r="A30" s="6"/>
      <c r="B30" s="6"/>
      <c r="C30" s="11"/>
      <c r="D30" s="6"/>
      <c r="E30" s="6"/>
      <c r="F30" s="11"/>
      <c r="G30" s="11"/>
      <c r="H30" s="11"/>
      <c r="I30" s="6"/>
    </row>
    <row r="31" spans="1:14" x14ac:dyDescent="0.25">
      <c r="A31" s="6"/>
      <c r="B31" s="6"/>
      <c r="C31" s="11"/>
      <c r="D31" s="6"/>
      <c r="E31" s="6"/>
      <c r="F31" s="11"/>
      <c r="G31" s="11"/>
      <c r="H31" s="11"/>
      <c r="I31" s="6"/>
    </row>
    <row r="32" spans="1:14" x14ac:dyDescent="0.25">
      <c r="A32" s="6"/>
      <c r="B32" s="6"/>
      <c r="C32" s="11"/>
      <c r="D32" s="6"/>
      <c r="E32" s="6"/>
      <c r="F32" s="11"/>
      <c r="G32" s="11"/>
      <c r="H32" s="11"/>
      <c r="I32" s="6"/>
    </row>
    <row r="33" spans="1:9" x14ac:dyDescent="0.25">
      <c r="A33" s="6"/>
      <c r="B33" s="6"/>
      <c r="C33" s="11"/>
      <c r="D33" s="6"/>
      <c r="E33" s="6"/>
      <c r="F33" s="11"/>
      <c r="G33" s="11"/>
      <c r="H33" s="11"/>
      <c r="I33" s="6"/>
    </row>
    <row r="34" spans="1:9" x14ac:dyDescent="0.25">
      <c r="A34" s="6"/>
      <c r="B34" s="6"/>
      <c r="C34" s="11"/>
      <c r="D34" s="6"/>
      <c r="E34" s="6"/>
      <c r="F34" s="11"/>
      <c r="G34" s="11"/>
      <c r="H34" s="11"/>
      <c r="I34" s="6"/>
    </row>
    <row r="35" spans="1:9" x14ac:dyDescent="0.25">
      <c r="A35" s="6"/>
      <c r="B35" s="6"/>
      <c r="C35" s="11"/>
      <c r="D35" s="6"/>
      <c r="E35" s="6"/>
      <c r="F35" s="11"/>
      <c r="G35" s="11"/>
      <c r="H35" s="11"/>
      <c r="I35" s="6"/>
    </row>
    <row r="36" spans="1:9" x14ac:dyDescent="0.25">
      <c r="A36" s="6"/>
      <c r="B36" s="6"/>
      <c r="C36" s="11"/>
      <c r="D36" s="6"/>
      <c r="E36" s="6"/>
      <c r="F36" s="11"/>
      <c r="G36" s="11"/>
      <c r="H36" s="11"/>
      <c r="I36" s="6"/>
    </row>
    <row r="37" spans="1:9" x14ac:dyDescent="0.25">
      <c r="A37" s="6"/>
      <c r="B37" s="6"/>
      <c r="C37" s="11"/>
      <c r="D37" s="6"/>
      <c r="E37" s="6"/>
      <c r="F37" s="11"/>
      <c r="G37" s="11"/>
      <c r="H37" s="11"/>
      <c r="I37" s="6"/>
    </row>
    <row r="38" spans="1:9" x14ac:dyDescent="0.25">
      <c r="A38" s="6"/>
      <c r="B38" s="6"/>
      <c r="C38" s="11"/>
      <c r="D38" s="6"/>
      <c r="E38" s="6"/>
      <c r="F38" s="11"/>
      <c r="G38" s="11"/>
      <c r="H38" s="11"/>
      <c r="I38" s="6"/>
    </row>
    <row r="39" spans="1:9" x14ac:dyDescent="0.25">
      <c r="A39" s="6"/>
      <c r="B39" s="6"/>
      <c r="C39" s="11"/>
      <c r="D39" s="6"/>
      <c r="E39" s="6"/>
      <c r="F39" s="11"/>
      <c r="G39" s="11"/>
      <c r="H39" s="6"/>
    </row>
    <row r="40" spans="1:9" x14ac:dyDescent="0.25">
      <c r="A40" s="6"/>
      <c r="B40" s="6"/>
      <c r="C40" s="11"/>
      <c r="D40" s="6"/>
      <c r="E40" s="6"/>
      <c r="F40" s="11"/>
      <c r="G40" s="11"/>
      <c r="H40" s="6"/>
    </row>
    <row r="41" spans="1:9" x14ac:dyDescent="0.25">
      <c r="A41" s="6"/>
      <c r="B41" s="6"/>
      <c r="C41" s="11"/>
      <c r="D41" s="6"/>
      <c r="E41" s="6"/>
      <c r="F41" s="11"/>
      <c r="G41" s="11"/>
      <c r="H41" s="6"/>
    </row>
    <row r="42" spans="1:9" x14ac:dyDescent="0.25">
      <c r="A42" s="6"/>
      <c r="B42" s="6"/>
      <c r="C42" s="11"/>
      <c r="D42" s="6"/>
      <c r="E42" s="6"/>
      <c r="F42" s="11"/>
      <c r="G42" s="11"/>
      <c r="H42" s="6"/>
    </row>
    <row r="43" spans="1:9" x14ac:dyDescent="0.25">
      <c r="A43" s="6"/>
      <c r="B43" s="6"/>
      <c r="C43" s="11"/>
      <c r="D43" s="6"/>
      <c r="E43" s="6"/>
      <c r="F43" s="11"/>
      <c r="G43" s="11"/>
      <c r="H43" s="6"/>
    </row>
    <row r="44" spans="1:9" x14ac:dyDescent="0.25">
      <c r="A44" s="6"/>
      <c r="B44" s="6"/>
      <c r="C44" s="11"/>
      <c r="D44" s="6"/>
      <c r="E44" s="6"/>
      <c r="F44" s="11"/>
      <c r="G44" s="11"/>
      <c r="H44" s="6"/>
    </row>
    <row r="45" spans="1:9" x14ac:dyDescent="0.25">
      <c r="A45" s="6"/>
      <c r="B45" s="6"/>
      <c r="C45" s="11"/>
      <c r="D45" s="6"/>
      <c r="E45" s="6"/>
      <c r="F45" s="11"/>
      <c r="G45" s="11"/>
      <c r="H45" s="6"/>
    </row>
    <row r="46" spans="1:9" x14ac:dyDescent="0.25">
      <c r="A46" s="6"/>
      <c r="B46" s="6"/>
      <c r="C46" s="11"/>
      <c r="D46" s="6"/>
      <c r="E46" s="6"/>
      <c r="F46" s="11"/>
      <c r="G46" s="11"/>
      <c r="H46" s="6"/>
    </row>
    <row r="47" spans="1:9" x14ac:dyDescent="0.25">
      <c r="A47" s="6"/>
      <c r="B47" s="6"/>
      <c r="C47" s="11"/>
      <c r="D47" s="6"/>
      <c r="E47" s="6"/>
      <c r="F47" s="11"/>
      <c r="G47" s="11"/>
      <c r="H47" s="6"/>
    </row>
    <row r="48" spans="1:9" x14ac:dyDescent="0.25">
      <c r="A48" s="6"/>
      <c r="B48" s="6"/>
      <c r="C48" s="11"/>
      <c r="D48" s="6"/>
      <c r="E48" s="6"/>
      <c r="F48" s="11"/>
      <c r="G48" s="11"/>
      <c r="H48" s="6"/>
    </row>
    <row r="49" spans="1:8" x14ac:dyDescent="0.25">
      <c r="A49" s="6"/>
      <c r="B49" s="6"/>
      <c r="C49" s="11"/>
      <c r="D49" s="6"/>
      <c r="E49" s="6"/>
      <c r="F49" s="11"/>
      <c r="G49" s="11"/>
      <c r="H49" s="6"/>
    </row>
    <row r="50" spans="1:8" x14ac:dyDescent="0.25">
      <c r="A50" s="6"/>
      <c r="B50" s="6"/>
      <c r="C50" s="11"/>
      <c r="D50" s="6"/>
      <c r="E50" s="6"/>
      <c r="F50" s="11"/>
      <c r="G50" s="11"/>
      <c r="H50" s="6"/>
    </row>
    <row r="51" spans="1:8" x14ac:dyDescent="0.25">
      <c r="A51" s="6"/>
      <c r="B51" s="6"/>
      <c r="C51" s="11"/>
      <c r="D51" s="6"/>
      <c r="E51" s="6"/>
      <c r="F51" s="11"/>
      <c r="G51" s="11"/>
      <c r="H51" s="6"/>
    </row>
    <row r="52" spans="1:8" x14ac:dyDescent="0.25">
      <c r="C52" s="8"/>
      <c r="F52" s="8"/>
      <c r="G52" s="8"/>
    </row>
    <row r="53" spans="1:8" x14ac:dyDescent="0.25">
      <c r="C53" s="8"/>
    </row>
    <row r="54" spans="1:8" x14ac:dyDescent="0.25">
      <c r="C5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33A9-D220-4CAD-A751-56E2BC8497B4}">
  <dimension ref="A1:N28"/>
  <sheetViews>
    <sheetView workbookViewId="0">
      <selection sqref="A1:H17"/>
    </sheetView>
  </sheetViews>
  <sheetFormatPr defaultRowHeight="15" x14ac:dyDescent="0.25"/>
  <cols>
    <col min="2" max="2" width="45.7109375" customWidth="1"/>
    <col min="7" max="8" width="10.5703125" bestFit="1" customWidth="1"/>
    <col min="11" max="11" width="64.28515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J1" t="s">
        <v>0</v>
      </c>
      <c r="K1" t="s">
        <v>1</v>
      </c>
      <c r="L1" t="s">
        <v>2</v>
      </c>
      <c r="M1" t="s">
        <v>31</v>
      </c>
      <c r="N1" t="s">
        <v>32</v>
      </c>
    </row>
    <row r="2" spans="1:14" x14ac:dyDescent="0.25">
      <c r="A2">
        <v>3.2625999999999999</v>
      </c>
      <c r="B2" t="s">
        <v>3</v>
      </c>
      <c r="C2">
        <v>91</v>
      </c>
      <c r="D2">
        <v>2580884</v>
      </c>
      <c r="E2">
        <v>31912146</v>
      </c>
      <c r="F2">
        <v>31015266</v>
      </c>
      <c r="G2" s="8">
        <f>(E2*100-Intercept_FA)*500/(100*Slope_FA*92.5)</f>
        <v>3.4283401081081082</v>
      </c>
      <c r="H2" s="8">
        <f>(F2*100-Intercept_FA)*500/(100*Slope_FA*92.5)</f>
        <v>3.331380108108108</v>
      </c>
      <c r="J2">
        <v>3.2686000000000002</v>
      </c>
      <c r="K2" t="s">
        <v>3</v>
      </c>
      <c r="L2">
        <v>91</v>
      </c>
      <c r="M2">
        <v>2352298</v>
      </c>
      <c r="N2">
        <v>31015266</v>
      </c>
    </row>
    <row r="3" spans="1:14" x14ac:dyDescent="0.25">
      <c r="A3">
        <v>18.215299999999999</v>
      </c>
      <c r="B3" s="1" t="s">
        <v>4</v>
      </c>
      <c r="C3">
        <v>97</v>
      </c>
      <c r="D3">
        <v>54721</v>
      </c>
      <c r="E3">
        <v>2467617</v>
      </c>
      <c r="F3">
        <v>4387931</v>
      </c>
      <c r="G3" s="8">
        <f t="shared" ref="G3:G16" si="0">(E3*100-Intercept_FA)*500/(100*Slope_FA*55.8)</f>
        <v>0.40638297491039427</v>
      </c>
      <c r="H3" s="8">
        <f t="shared" ref="H3:H16" si="1">(F3*100-Intercept_FA)*500/(100*Slope_FA*92.5)</f>
        <v>0.45274929729729729</v>
      </c>
      <c r="J3">
        <v>18.215399999999999</v>
      </c>
      <c r="K3" s="1" t="s">
        <v>4</v>
      </c>
      <c r="L3">
        <v>98</v>
      </c>
      <c r="M3">
        <v>120806</v>
      </c>
      <c r="N3">
        <v>4387931</v>
      </c>
    </row>
    <row r="4" spans="1:14" x14ac:dyDescent="0.25">
      <c r="A4">
        <v>20.4968</v>
      </c>
      <c r="B4" s="1" t="s">
        <v>5</v>
      </c>
      <c r="C4">
        <v>99</v>
      </c>
      <c r="D4">
        <v>827699</v>
      </c>
      <c r="E4">
        <v>26298267</v>
      </c>
      <c r="F4">
        <v>44239920</v>
      </c>
      <c r="G4" s="8">
        <f t="shared" si="0"/>
        <v>4.6771087813620076</v>
      </c>
      <c r="H4" s="8">
        <f t="shared" si="1"/>
        <v>4.7610724324324325</v>
      </c>
      <c r="J4">
        <v>20.502800000000001</v>
      </c>
      <c r="K4" s="1" t="s">
        <v>5</v>
      </c>
      <c r="L4">
        <v>99</v>
      </c>
      <c r="M4">
        <v>2224683</v>
      </c>
      <c r="N4">
        <v>44239920</v>
      </c>
    </row>
    <row r="5" spans="1:14" x14ac:dyDescent="0.25">
      <c r="A5">
        <v>22.386299999999999</v>
      </c>
      <c r="B5" s="1" t="s">
        <v>34</v>
      </c>
      <c r="C5">
        <v>99</v>
      </c>
      <c r="D5">
        <v>2095171</v>
      </c>
      <c r="E5">
        <v>52514148</v>
      </c>
      <c r="F5">
        <v>118855340</v>
      </c>
      <c r="G5" s="8">
        <f t="shared" si="0"/>
        <v>9.3752953405017916</v>
      </c>
      <c r="H5" s="8">
        <f t="shared" si="1"/>
        <v>12.827604324324325</v>
      </c>
      <c r="J5" s="2">
        <v>21.391999999999999</v>
      </c>
      <c r="K5" s="3" t="s">
        <v>6</v>
      </c>
      <c r="L5" s="2">
        <v>43</v>
      </c>
      <c r="M5" s="2">
        <v>13513</v>
      </c>
      <c r="N5" s="2">
        <v>352973</v>
      </c>
    </row>
    <row r="6" spans="1:14" x14ac:dyDescent="0.25">
      <c r="A6">
        <v>22.667100000000001</v>
      </c>
      <c r="B6" s="1" t="s">
        <v>9</v>
      </c>
      <c r="C6">
        <v>99</v>
      </c>
      <c r="D6">
        <v>5187335</v>
      </c>
      <c r="E6">
        <v>285551027</v>
      </c>
      <c r="F6">
        <v>673766610</v>
      </c>
      <c r="G6" s="8">
        <f t="shared" si="0"/>
        <v>51.138176881720433</v>
      </c>
      <c r="H6" s="8">
        <f t="shared" si="1"/>
        <v>72.818011891891885</v>
      </c>
      <c r="J6">
        <v>21.561699999999998</v>
      </c>
      <c r="K6" s="1" t="s">
        <v>7</v>
      </c>
      <c r="L6">
        <v>99</v>
      </c>
      <c r="M6">
        <v>97787</v>
      </c>
      <c r="N6">
        <v>2177197</v>
      </c>
    </row>
    <row r="7" spans="1:14" x14ac:dyDescent="0.25">
      <c r="A7">
        <v>22.866</v>
      </c>
      <c r="B7" s="1" t="s">
        <v>35</v>
      </c>
      <c r="C7">
        <v>99</v>
      </c>
      <c r="D7">
        <v>299017</v>
      </c>
      <c r="E7">
        <v>15908079</v>
      </c>
      <c r="F7">
        <v>118855340</v>
      </c>
      <c r="G7" s="8">
        <f t="shared" si="0"/>
        <v>2.8150679211469534</v>
      </c>
      <c r="H7" s="8">
        <f t="shared" si="1"/>
        <v>12.827604324324325</v>
      </c>
      <c r="J7">
        <v>22.4099</v>
      </c>
      <c r="K7" s="1" t="s">
        <v>8</v>
      </c>
      <c r="L7">
        <v>99</v>
      </c>
      <c r="M7">
        <v>3254199</v>
      </c>
      <c r="N7">
        <v>118855340</v>
      </c>
    </row>
    <row r="8" spans="1:14" x14ac:dyDescent="0.25">
      <c r="A8">
        <v>23.351600000000001</v>
      </c>
      <c r="B8" s="1" t="s">
        <v>10</v>
      </c>
      <c r="C8">
        <v>99</v>
      </c>
      <c r="D8">
        <v>2946460</v>
      </c>
      <c r="E8">
        <v>443952481</v>
      </c>
      <c r="F8">
        <v>27560487</v>
      </c>
      <c r="G8" s="8">
        <f t="shared" si="0"/>
        <v>79.525534229390686</v>
      </c>
      <c r="H8" s="8">
        <f t="shared" si="1"/>
        <v>2.9578904864864866</v>
      </c>
      <c r="J8">
        <v>22.760899999999999</v>
      </c>
      <c r="K8" s="1" t="s">
        <v>9</v>
      </c>
      <c r="L8">
        <v>98</v>
      </c>
      <c r="M8">
        <v>6519404</v>
      </c>
      <c r="N8">
        <v>673766610</v>
      </c>
    </row>
    <row r="9" spans="1:14" x14ac:dyDescent="0.25">
      <c r="A9">
        <v>23.5563</v>
      </c>
      <c r="B9" s="1" t="s">
        <v>36</v>
      </c>
      <c r="C9">
        <v>95</v>
      </c>
      <c r="D9">
        <v>185481</v>
      </c>
      <c r="E9">
        <v>7742537</v>
      </c>
      <c r="F9">
        <v>5371199</v>
      </c>
      <c r="G9" s="8">
        <f t="shared" si="0"/>
        <v>1.3517091397849463</v>
      </c>
      <c r="H9" s="8">
        <f t="shared" si="1"/>
        <v>0.55904854054054054</v>
      </c>
      <c r="J9">
        <v>23.1587</v>
      </c>
      <c r="K9" s="1" t="s">
        <v>10</v>
      </c>
      <c r="L9">
        <v>99</v>
      </c>
      <c r="M9">
        <v>557269</v>
      </c>
      <c r="N9">
        <v>27560487</v>
      </c>
    </row>
    <row r="10" spans="1:14" x14ac:dyDescent="0.25">
      <c r="A10">
        <v>24.428000000000001</v>
      </c>
      <c r="B10" s="1" t="s">
        <v>37</v>
      </c>
      <c r="C10">
        <v>99</v>
      </c>
      <c r="D10">
        <v>6107125</v>
      </c>
      <c r="E10">
        <v>67540637</v>
      </c>
      <c r="F10">
        <v>60305587</v>
      </c>
      <c r="G10" s="8">
        <f t="shared" si="0"/>
        <v>12.068214516129032</v>
      </c>
      <c r="H10" s="8">
        <f t="shared" si="1"/>
        <v>6.4979012972972976</v>
      </c>
      <c r="J10">
        <v>23.252300000000002</v>
      </c>
      <c r="K10" s="1" t="s">
        <v>11</v>
      </c>
      <c r="L10">
        <v>93</v>
      </c>
      <c r="M10">
        <v>175819</v>
      </c>
      <c r="N10">
        <v>4709608</v>
      </c>
    </row>
    <row r="11" spans="1:14" x14ac:dyDescent="0.25">
      <c r="A11">
        <v>24.434000000000001</v>
      </c>
      <c r="B11" s="1" t="s">
        <v>14</v>
      </c>
      <c r="C11">
        <v>99</v>
      </c>
      <c r="D11">
        <v>6550909</v>
      </c>
      <c r="E11">
        <v>1156624789</v>
      </c>
      <c r="F11">
        <v>1156624789</v>
      </c>
      <c r="G11" s="8">
        <f t="shared" si="0"/>
        <v>207.2445858422939</v>
      </c>
      <c r="H11" s="8">
        <f t="shared" si="1"/>
        <v>125.01889610810811</v>
      </c>
      <c r="J11">
        <v>23.3401</v>
      </c>
      <c r="K11" s="1" t="s">
        <v>12</v>
      </c>
      <c r="L11">
        <v>99</v>
      </c>
      <c r="M11">
        <v>168131</v>
      </c>
      <c r="N11">
        <v>5371199</v>
      </c>
    </row>
    <row r="12" spans="1:14" x14ac:dyDescent="0.25">
      <c r="A12">
        <v>24.5625</v>
      </c>
      <c r="B12" s="1" t="s">
        <v>15</v>
      </c>
      <c r="C12">
        <v>99</v>
      </c>
      <c r="D12">
        <v>3406739</v>
      </c>
      <c r="E12">
        <v>99916879</v>
      </c>
      <c r="F12">
        <v>213250479</v>
      </c>
      <c r="G12" s="8">
        <f t="shared" si="0"/>
        <v>17.870408422939068</v>
      </c>
      <c r="H12" s="8">
        <f t="shared" si="1"/>
        <v>23.032484216216215</v>
      </c>
      <c r="J12">
        <v>23.5565</v>
      </c>
      <c r="K12" s="1" t="s">
        <v>13</v>
      </c>
      <c r="L12">
        <v>99</v>
      </c>
      <c r="M12">
        <v>184326</v>
      </c>
      <c r="N12">
        <v>6954416</v>
      </c>
    </row>
    <row r="13" spans="1:14" x14ac:dyDescent="0.25">
      <c r="A13">
        <v>25.124199999999998</v>
      </c>
      <c r="B13" s="1" t="s">
        <v>17</v>
      </c>
      <c r="C13">
        <v>94</v>
      </c>
      <c r="D13">
        <v>2184053</v>
      </c>
      <c r="E13">
        <v>117831265</v>
      </c>
      <c r="F13">
        <v>13546896</v>
      </c>
      <c r="G13" s="8">
        <f t="shared" si="0"/>
        <v>21.080871863799285</v>
      </c>
      <c r="H13" s="8">
        <f t="shared" si="1"/>
        <v>1.4429076756756756</v>
      </c>
      <c r="J13">
        <v>24.434000000000001</v>
      </c>
      <c r="K13" s="1" t="s">
        <v>14</v>
      </c>
      <c r="L13">
        <v>99</v>
      </c>
      <c r="M13">
        <v>6550909</v>
      </c>
      <c r="N13">
        <v>1156624789</v>
      </c>
    </row>
    <row r="14" spans="1:14" x14ac:dyDescent="0.25">
      <c r="A14">
        <v>25.404900000000001</v>
      </c>
      <c r="B14" s="1" t="s">
        <v>21</v>
      </c>
      <c r="C14">
        <v>93</v>
      </c>
      <c r="D14">
        <v>291109</v>
      </c>
      <c r="E14">
        <v>12964087</v>
      </c>
      <c r="F14">
        <v>3840162</v>
      </c>
      <c r="G14" s="8">
        <f t="shared" si="0"/>
        <v>2.2874707885304661</v>
      </c>
      <c r="H14" s="8">
        <f t="shared" si="1"/>
        <v>0.39353102702702702</v>
      </c>
      <c r="J14">
        <v>24.6797</v>
      </c>
      <c r="K14" s="1" t="s">
        <v>15</v>
      </c>
      <c r="L14">
        <v>99</v>
      </c>
      <c r="M14">
        <v>5554818</v>
      </c>
      <c r="N14">
        <v>213250479</v>
      </c>
    </row>
    <row r="15" spans="1:14" x14ac:dyDescent="0.25">
      <c r="A15">
        <v>25.516300000000001</v>
      </c>
      <c r="B15" s="1" t="s">
        <v>22</v>
      </c>
      <c r="C15">
        <v>94</v>
      </c>
      <c r="D15">
        <v>68853</v>
      </c>
      <c r="E15">
        <v>4043664</v>
      </c>
      <c r="F15">
        <v>6473528</v>
      </c>
      <c r="G15" s="8">
        <f t="shared" si="0"/>
        <v>0.68882867383512547</v>
      </c>
      <c r="H15" s="8">
        <f t="shared" si="1"/>
        <v>0.67821924324324323</v>
      </c>
      <c r="J15">
        <v>24.761600000000001</v>
      </c>
      <c r="K15" s="1" t="s">
        <v>16</v>
      </c>
      <c r="L15">
        <v>99</v>
      </c>
      <c r="M15">
        <v>1823429</v>
      </c>
      <c r="N15">
        <v>60305587</v>
      </c>
    </row>
    <row r="16" spans="1:14" x14ac:dyDescent="0.25">
      <c r="A16">
        <v>26.247399999999999</v>
      </c>
      <c r="B16" s="1" t="s">
        <v>39</v>
      </c>
      <c r="C16">
        <v>99</v>
      </c>
      <c r="D16">
        <v>385844</v>
      </c>
      <c r="E16">
        <v>16552736</v>
      </c>
      <c r="F16">
        <v>19169681</v>
      </c>
      <c r="G16" s="8">
        <f t="shared" si="0"/>
        <v>2.9305978494623655</v>
      </c>
      <c r="H16" s="8">
        <f t="shared" si="1"/>
        <v>2.0507763243243242</v>
      </c>
      <c r="J16">
        <v>24.8903</v>
      </c>
      <c r="K16" s="1" t="s">
        <v>17</v>
      </c>
      <c r="L16">
        <v>99</v>
      </c>
      <c r="M16">
        <v>692254</v>
      </c>
      <c r="N16">
        <v>13546896</v>
      </c>
    </row>
    <row r="17" spans="1:14" x14ac:dyDescent="0.25">
      <c r="F17" s="6"/>
      <c r="G17" s="2"/>
      <c r="J17">
        <v>24.9313</v>
      </c>
      <c r="K17" s="1" t="s">
        <v>18</v>
      </c>
      <c r="L17">
        <v>99</v>
      </c>
      <c r="M17">
        <v>522936</v>
      </c>
      <c r="N17">
        <v>15321561</v>
      </c>
    </row>
    <row r="18" spans="1:14" x14ac:dyDescent="0.25">
      <c r="A18" s="6"/>
      <c r="B18" s="6"/>
      <c r="C18" s="6"/>
      <c r="D18" s="6"/>
      <c r="F18" s="6"/>
      <c r="J18">
        <v>25.077500000000001</v>
      </c>
      <c r="K18" s="1" t="s">
        <v>19</v>
      </c>
      <c r="L18">
        <v>99</v>
      </c>
      <c r="M18">
        <v>219727</v>
      </c>
      <c r="N18">
        <v>6782086</v>
      </c>
    </row>
    <row r="19" spans="1:14" x14ac:dyDescent="0.25">
      <c r="J19">
        <v>25.177</v>
      </c>
      <c r="K19" s="1" t="s">
        <v>20</v>
      </c>
      <c r="L19">
        <v>95</v>
      </c>
      <c r="M19">
        <v>120937</v>
      </c>
      <c r="N19">
        <v>7720880</v>
      </c>
    </row>
    <row r="20" spans="1:14" x14ac:dyDescent="0.25">
      <c r="J20">
        <v>25.3934</v>
      </c>
      <c r="K20" s="1" t="s">
        <v>21</v>
      </c>
      <c r="L20">
        <v>99</v>
      </c>
      <c r="M20">
        <v>156868</v>
      </c>
      <c r="N20">
        <v>3840162</v>
      </c>
    </row>
    <row r="21" spans="1:14" x14ac:dyDescent="0.25">
      <c r="D21" t="s">
        <v>85</v>
      </c>
      <c r="J21">
        <v>25.516300000000001</v>
      </c>
      <c r="K21" s="1" t="s">
        <v>22</v>
      </c>
      <c r="L21">
        <v>94</v>
      </c>
      <c r="M21">
        <v>68853</v>
      </c>
      <c r="N21">
        <v>4043664</v>
      </c>
    </row>
    <row r="22" spans="1:14" x14ac:dyDescent="0.25">
      <c r="D22" t="s">
        <v>86</v>
      </c>
      <c r="J22">
        <v>25.884799999999998</v>
      </c>
      <c r="K22" s="1" t="s">
        <v>22</v>
      </c>
      <c r="L22">
        <v>95</v>
      </c>
      <c r="M22">
        <v>96565</v>
      </c>
      <c r="N22">
        <v>6473528</v>
      </c>
    </row>
    <row r="23" spans="1:14" x14ac:dyDescent="0.25">
      <c r="J23">
        <v>26.025200000000002</v>
      </c>
      <c r="K23" s="1" t="s">
        <v>23</v>
      </c>
      <c r="L23">
        <v>99</v>
      </c>
      <c r="M23">
        <v>392055</v>
      </c>
      <c r="N23">
        <v>19437790</v>
      </c>
    </row>
    <row r="24" spans="1:14" x14ac:dyDescent="0.25">
      <c r="C24" t="s">
        <v>88</v>
      </c>
      <c r="D24" s="7">
        <v>50000000</v>
      </c>
      <c r="J24">
        <v>26.235800000000001</v>
      </c>
      <c r="K24" s="1" t="s">
        <v>24</v>
      </c>
      <c r="L24">
        <v>99</v>
      </c>
      <c r="M24">
        <v>806024</v>
      </c>
      <c r="N24">
        <v>19169681</v>
      </c>
    </row>
    <row r="25" spans="1:14" x14ac:dyDescent="0.25">
      <c r="C25" t="s">
        <v>87</v>
      </c>
      <c r="D25" s="7">
        <v>20000000</v>
      </c>
      <c r="J25" s="2">
        <v>27.7334</v>
      </c>
      <c r="K25" s="3" t="s">
        <v>25</v>
      </c>
      <c r="L25" s="2">
        <v>87</v>
      </c>
      <c r="M25" s="2">
        <v>560764</v>
      </c>
      <c r="N25" s="2">
        <v>16690728</v>
      </c>
    </row>
    <row r="26" spans="1:14" x14ac:dyDescent="0.25">
      <c r="J26">
        <v>27.832899999999999</v>
      </c>
      <c r="K26" s="1" t="s">
        <v>26</v>
      </c>
      <c r="L26">
        <v>96</v>
      </c>
      <c r="M26">
        <v>188078</v>
      </c>
      <c r="N26">
        <v>9226189</v>
      </c>
    </row>
    <row r="27" spans="1:14" x14ac:dyDescent="0.25">
      <c r="J27" s="2">
        <v>28.593399999999999</v>
      </c>
      <c r="K27" s="3" t="s">
        <v>27</v>
      </c>
      <c r="L27" s="2">
        <v>76</v>
      </c>
      <c r="M27" s="2">
        <v>56327</v>
      </c>
      <c r="N27" s="2">
        <v>3588663</v>
      </c>
    </row>
    <row r="28" spans="1:14" x14ac:dyDescent="0.25">
      <c r="J28">
        <v>29.102399999999999</v>
      </c>
      <c r="K28" s="1" t="s">
        <v>28</v>
      </c>
      <c r="L28">
        <v>95</v>
      </c>
      <c r="M28">
        <v>526058</v>
      </c>
      <c r="N28">
        <v>25138881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D7F0E-A87D-4F16-BB24-C6D583400411}">
  <dimension ref="A1:N29"/>
  <sheetViews>
    <sheetView tabSelected="1" workbookViewId="0">
      <selection sqref="A1:G30"/>
    </sheetView>
  </sheetViews>
  <sheetFormatPr defaultRowHeight="15" x14ac:dyDescent="0.25"/>
  <cols>
    <col min="2" max="2" width="64.140625" customWidth="1"/>
    <col min="6" max="6" width="9.5703125" bestFit="1" customWidth="1"/>
    <col min="7" max="7" width="9.5703125" customWidth="1"/>
    <col min="10" max="10" width="46.42578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I1" t="s">
        <v>0</v>
      </c>
      <c r="J1" t="s">
        <v>1</v>
      </c>
      <c r="K1" t="s">
        <v>2</v>
      </c>
      <c r="L1" t="s">
        <v>31</v>
      </c>
      <c r="M1" t="s">
        <v>32</v>
      </c>
    </row>
    <row r="2" spans="1:14" x14ac:dyDescent="0.25">
      <c r="A2">
        <v>3.274</v>
      </c>
      <c r="B2" t="s">
        <v>3</v>
      </c>
      <c r="C2">
        <v>91</v>
      </c>
      <c r="D2">
        <v>2520279</v>
      </c>
      <c r="E2">
        <v>31910035</v>
      </c>
      <c r="F2" s="8">
        <f t="shared" ref="F2:F29" si="0">(E2*100-Intercept_FA)*500/(58.4*Slope_FA*100)</f>
        <v>5.4298005136986305</v>
      </c>
      <c r="G2" s="8"/>
      <c r="I2">
        <v>3.2682000000000002</v>
      </c>
      <c r="J2" t="s">
        <v>3</v>
      </c>
      <c r="K2">
        <v>87</v>
      </c>
      <c r="L2">
        <v>2406680</v>
      </c>
      <c r="M2">
        <v>31262051</v>
      </c>
      <c r="N2" s="8">
        <f t="shared" ref="N2:N23" si="1">(100*M2-Intercept_FA)*500/(55.1*Slope_FA*100)</f>
        <v>5.6373958257713248</v>
      </c>
    </row>
    <row r="3" spans="1:14" s="2" customFormat="1" x14ac:dyDescent="0.25">
      <c r="A3" s="2">
        <v>15.664300000000001</v>
      </c>
      <c r="B3" s="3" t="s">
        <v>41</v>
      </c>
      <c r="C3" s="2">
        <v>18</v>
      </c>
      <c r="D3" s="2">
        <v>25167</v>
      </c>
      <c r="E3" s="2">
        <v>1130207</v>
      </c>
      <c r="F3" s="8">
        <f t="shared" si="0"/>
        <v>0.15928202054794521</v>
      </c>
      <c r="G3" s="8"/>
      <c r="I3">
        <v>20.5258</v>
      </c>
      <c r="J3" s="1" t="s">
        <v>5</v>
      </c>
      <c r="K3">
        <v>98</v>
      </c>
      <c r="L3">
        <v>2167286</v>
      </c>
      <c r="M3">
        <v>49163989</v>
      </c>
      <c r="N3" s="8">
        <f t="shared" si="1"/>
        <v>8.8863863883847554</v>
      </c>
    </row>
    <row r="4" spans="1:14" x14ac:dyDescent="0.25">
      <c r="A4">
        <v>18.209099999999999</v>
      </c>
      <c r="B4" s="1" t="s">
        <v>41</v>
      </c>
      <c r="C4">
        <v>98</v>
      </c>
      <c r="D4">
        <v>302587</v>
      </c>
      <c r="E4">
        <v>8081860</v>
      </c>
      <c r="F4" s="8">
        <f t="shared" si="0"/>
        <v>1.3496335616438355</v>
      </c>
      <c r="G4" s="8"/>
      <c r="I4" s="2">
        <v>21.186900000000001</v>
      </c>
      <c r="J4" s="3" t="s">
        <v>43</v>
      </c>
      <c r="K4" s="2">
        <v>58</v>
      </c>
      <c r="L4" s="2">
        <v>8441</v>
      </c>
      <c r="M4" s="2">
        <v>215538</v>
      </c>
      <c r="N4" s="8">
        <f t="shared" si="1"/>
        <v>2.8199637023593464E-3</v>
      </c>
    </row>
    <row r="5" spans="1:14" x14ac:dyDescent="0.25">
      <c r="A5">
        <v>19.385000000000002</v>
      </c>
      <c r="B5" s="1" t="s">
        <v>42</v>
      </c>
      <c r="C5">
        <v>91</v>
      </c>
      <c r="D5">
        <v>9967</v>
      </c>
      <c r="E5">
        <v>206999</v>
      </c>
      <c r="F5" s="8">
        <f t="shared" si="0"/>
        <v>1.198458904109589E-3</v>
      </c>
      <c r="G5" s="8"/>
      <c r="I5">
        <v>21.578800000000001</v>
      </c>
      <c r="J5" s="1" t="s">
        <v>43</v>
      </c>
      <c r="K5">
        <v>98</v>
      </c>
      <c r="L5">
        <v>142665</v>
      </c>
      <c r="M5">
        <v>3635356</v>
      </c>
      <c r="N5" s="8">
        <f t="shared" si="1"/>
        <v>0.62347658802177863</v>
      </c>
    </row>
    <row r="6" spans="1:14" x14ac:dyDescent="0.25">
      <c r="A6">
        <v>20.525700000000001</v>
      </c>
      <c r="B6" s="1" t="s">
        <v>5</v>
      </c>
      <c r="C6">
        <v>98</v>
      </c>
      <c r="D6">
        <v>2581880</v>
      </c>
      <c r="E6">
        <v>64589604</v>
      </c>
      <c r="F6" s="8">
        <f t="shared" si="0"/>
        <v>11.025617123287672</v>
      </c>
      <c r="G6" s="8">
        <v>8.8863863883847554</v>
      </c>
      <c r="I6">
        <v>22.433</v>
      </c>
      <c r="J6" s="1" t="s">
        <v>34</v>
      </c>
      <c r="K6">
        <v>99</v>
      </c>
      <c r="L6">
        <v>2880031</v>
      </c>
      <c r="M6">
        <v>137337172</v>
      </c>
      <c r="N6" s="8">
        <f t="shared" si="1"/>
        <v>24.888778947368422</v>
      </c>
    </row>
    <row r="7" spans="1:14" s="2" customFormat="1" x14ac:dyDescent="0.25">
      <c r="A7" s="2">
        <v>21.1751</v>
      </c>
      <c r="B7" s="3" t="s">
        <v>42</v>
      </c>
      <c r="C7" s="2">
        <v>50</v>
      </c>
      <c r="D7" s="2">
        <v>9243</v>
      </c>
      <c r="E7" s="2">
        <v>273874</v>
      </c>
      <c r="F7" s="8">
        <f t="shared" si="0"/>
        <v>1.2649657534246576E-2</v>
      </c>
      <c r="G7" s="8"/>
      <c r="I7">
        <v>22.7605</v>
      </c>
      <c r="J7" s="1" t="s">
        <v>9</v>
      </c>
      <c r="K7">
        <v>98</v>
      </c>
      <c r="L7">
        <v>5897622</v>
      </c>
      <c r="M7">
        <v>697393807</v>
      </c>
      <c r="N7" s="8">
        <f t="shared" si="1"/>
        <v>126.53245136116152</v>
      </c>
    </row>
    <row r="8" spans="1:14" x14ac:dyDescent="0.25">
      <c r="A8">
        <v>21.567</v>
      </c>
      <c r="B8" s="1" t="s">
        <v>43</v>
      </c>
      <c r="C8">
        <v>98</v>
      </c>
      <c r="D8">
        <v>203079</v>
      </c>
      <c r="E8">
        <v>4519070</v>
      </c>
      <c r="F8" s="8">
        <f t="shared" si="0"/>
        <v>0.73956678082191785</v>
      </c>
      <c r="G8" s="8">
        <v>0.62347658802177863</v>
      </c>
      <c r="I8">
        <v>23.205200000000001</v>
      </c>
      <c r="J8" s="1" t="s">
        <v>10</v>
      </c>
      <c r="K8">
        <v>99</v>
      </c>
      <c r="L8">
        <v>537648</v>
      </c>
      <c r="M8">
        <v>44523834</v>
      </c>
      <c r="N8" s="8">
        <f t="shared" si="1"/>
        <v>8.0442529945553538</v>
      </c>
    </row>
    <row r="9" spans="1:14" x14ac:dyDescent="0.25">
      <c r="A9">
        <v>22.427</v>
      </c>
      <c r="B9" s="1" t="s">
        <v>34</v>
      </c>
      <c r="C9">
        <v>99</v>
      </c>
      <c r="D9">
        <v>3225776</v>
      </c>
      <c r="E9">
        <v>196265042</v>
      </c>
      <c r="F9" s="8">
        <f t="shared" si="0"/>
        <v>33.572781164383564</v>
      </c>
      <c r="G9" s="8">
        <v>24.888778947368422</v>
      </c>
      <c r="I9">
        <v>23.281199999999998</v>
      </c>
      <c r="J9" s="1" t="s">
        <v>11</v>
      </c>
      <c r="K9">
        <v>97</v>
      </c>
      <c r="L9">
        <v>372025</v>
      </c>
      <c r="M9">
        <v>10498109</v>
      </c>
      <c r="N9" s="8">
        <f t="shared" si="1"/>
        <v>1.8689852994555354</v>
      </c>
    </row>
    <row r="10" spans="1:14" x14ac:dyDescent="0.25">
      <c r="A10">
        <v>22.748699999999999</v>
      </c>
      <c r="B10" s="1" t="s">
        <v>9</v>
      </c>
      <c r="C10">
        <v>98</v>
      </c>
      <c r="D10">
        <v>5882611</v>
      </c>
      <c r="E10">
        <v>806867640</v>
      </c>
      <c r="F10" s="8">
        <f t="shared" si="0"/>
        <v>138.1280205479452</v>
      </c>
      <c r="G10" s="8">
        <v>126.53245136116152</v>
      </c>
      <c r="I10">
        <v>23.369</v>
      </c>
      <c r="J10" s="1" t="s">
        <v>52</v>
      </c>
      <c r="K10">
        <v>94</v>
      </c>
      <c r="L10">
        <v>236335</v>
      </c>
      <c r="M10">
        <v>7660597</v>
      </c>
      <c r="N10" s="8">
        <f t="shared" si="1"/>
        <v>1.3540103448275862</v>
      </c>
    </row>
    <row r="11" spans="1:14" x14ac:dyDescent="0.25">
      <c r="A11">
        <v>23.000299999999999</v>
      </c>
      <c r="B11" s="1" t="s">
        <v>10</v>
      </c>
      <c r="C11">
        <v>93</v>
      </c>
      <c r="D11">
        <v>157588</v>
      </c>
      <c r="E11">
        <v>3400914</v>
      </c>
      <c r="F11" s="8">
        <f t="shared" si="0"/>
        <v>0.54810171232876714</v>
      </c>
      <c r="G11" s="8">
        <v>8.0442529945553538</v>
      </c>
      <c r="I11">
        <v>23.579599999999999</v>
      </c>
      <c r="J11" s="1" t="s">
        <v>36</v>
      </c>
      <c r="K11">
        <v>98</v>
      </c>
      <c r="L11">
        <v>279934</v>
      </c>
      <c r="M11">
        <v>15972842</v>
      </c>
      <c r="N11" s="8">
        <f t="shared" si="1"/>
        <v>2.8625847549909258</v>
      </c>
    </row>
    <row r="12" spans="1:14" x14ac:dyDescent="0.25">
      <c r="A12">
        <v>23.263500000000001</v>
      </c>
      <c r="B12" s="1" t="s">
        <v>10</v>
      </c>
      <c r="C12">
        <v>99</v>
      </c>
      <c r="D12">
        <v>509504</v>
      </c>
      <c r="E12">
        <v>44829994</v>
      </c>
      <c r="F12" s="8">
        <f t="shared" si="0"/>
        <v>7.6421222602739727</v>
      </c>
      <c r="G12" s="8">
        <v>1.8689852994555354</v>
      </c>
      <c r="I12">
        <v>24.439499999999999</v>
      </c>
      <c r="J12" s="1" t="s">
        <v>14</v>
      </c>
      <c r="K12">
        <v>99</v>
      </c>
      <c r="L12">
        <v>5983608</v>
      </c>
      <c r="M12">
        <v>1019753567</v>
      </c>
      <c r="N12" s="8">
        <f t="shared" si="1"/>
        <v>185.0369450090744</v>
      </c>
    </row>
    <row r="13" spans="1:14" x14ac:dyDescent="0.25">
      <c r="A13">
        <v>23.374700000000001</v>
      </c>
      <c r="B13" s="1" t="s">
        <v>12</v>
      </c>
      <c r="C13">
        <v>99</v>
      </c>
      <c r="D13">
        <v>324403</v>
      </c>
      <c r="E13">
        <v>10536430</v>
      </c>
      <c r="F13" s="8">
        <f t="shared" si="0"/>
        <v>1.7699366438356163</v>
      </c>
      <c r="G13" s="8">
        <v>1.3540103448275862</v>
      </c>
      <c r="I13">
        <v>24.731999999999999</v>
      </c>
      <c r="J13" s="1" t="s">
        <v>15</v>
      </c>
      <c r="K13">
        <v>99</v>
      </c>
      <c r="L13">
        <v>5239582</v>
      </c>
      <c r="M13">
        <v>213265287</v>
      </c>
      <c r="N13" s="8">
        <f t="shared" si="1"/>
        <v>38.668836116152448</v>
      </c>
    </row>
    <row r="14" spans="1:14" x14ac:dyDescent="0.25">
      <c r="A14">
        <v>23.5794</v>
      </c>
      <c r="B14" s="1" t="s">
        <v>36</v>
      </c>
      <c r="C14">
        <v>99</v>
      </c>
      <c r="D14">
        <v>385186</v>
      </c>
      <c r="E14">
        <v>15710487</v>
      </c>
      <c r="F14" s="8">
        <f t="shared" si="0"/>
        <v>2.6559053082191779</v>
      </c>
      <c r="G14" s="8">
        <v>2.8625847549909258</v>
      </c>
      <c r="I14">
        <v>24.8081</v>
      </c>
      <c r="J14" s="1" t="s">
        <v>45</v>
      </c>
      <c r="K14">
        <v>96</v>
      </c>
      <c r="L14">
        <v>1754661</v>
      </c>
      <c r="M14">
        <v>57799278</v>
      </c>
      <c r="N14" s="8">
        <f t="shared" si="1"/>
        <v>10.453589473684211</v>
      </c>
    </row>
    <row r="15" spans="1:14" x14ac:dyDescent="0.25">
      <c r="A15">
        <v>24.416</v>
      </c>
      <c r="B15" s="1" t="s">
        <v>44</v>
      </c>
      <c r="C15">
        <v>99</v>
      </c>
      <c r="D15">
        <v>6116114</v>
      </c>
      <c r="E15">
        <v>1035208845</v>
      </c>
      <c r="F15" s="8">
        <f t="shared" si="0"/>
        <v>177.22754195205479</v>
      </c>
      <c r="G15" s="8">
        <v>185.0369450090744</v>
      </c>
      <c r="I15">
        <v>24.971900000000002</v>
      </c>
      <c r="J15" s="1" t="s">
        <v>18</v>
      </c>
      <c r="K15">
        <v>99</v>
      </c>
      <c r="L15">
        <v>1087530</v>
      </c>
      <c r="M15">
        <v>39411615</v>
      </c>
      <c r="N15" s="8">
        <f t="shared" si="1"/>
        <v>7.1164455535390196</v>
      </c>
    </row>
    <row r="16" spans="1:14" x14ac:dyDescent="0.25">
      <c r="A16">
        <v>24.784500000000001</v>
      </c>
      <c r="B16" s="1" t="s">
        <v>15</v>
      </c>
      <c r="C16">
        <v>99</v>
      </c>
      <c r="D16">
        <v>4769102</v>
      </c>
      <c r="E16">
        <v>203109335</v>
      </c>
      <c r="F16" s="8">
        <f t="shared" si="0"/>
        <v>34.74474914383562</v>
      </c>
      <c r="G16" s="8">
        <v>38.668836116152448</v>
      </c>
      <c r="I16">
        <v>25.112300000000001</v>
      </c>
      <c r="J16" s="1" t="s">
        <v>19</v>
      </c>
      <c r="K16">
        <v>99</v>
      </c>
      <c r="L16">
        <v>239343</v>
      </c>
      <c r="M16">
        <v>9404311</v>
      </c>
      <c r="N16" s="8">
        <f t="shared" si="1"/>
        <v>1.6704738656987297</v>
      </c>
    </row>
    <row r="17" spans="1:14" x14ac:dyDescent="0.25">
      <c r="A17">
        <v>24.8489</v>
      </c>
      <c r="B17" s="1" t="s">
        <v>45</v>
      </c>
      <c r="C17">
        <v>95</v>
      </c>
      <c r="D17">
        <v>1822852</v>
      </c>
      <c r="E17">
        <v>49520875</v>
      </c>
      <c r="F17" s="8">
        <f t="shared" si="0"/>
        <v>8.4453553082191775</v>
      </c>
      <c r="G17" s="8">
        <v>10.453589473684211</v>
      </c>
      <c r="I17">
        <v>25.4223</v>
      </c>
      <c r="J17" s="1" t="s">
        <v>21</v>
      </c>
      <c r="K17">
        <v>96</v>
      </c>
      <c r="L17">
        <v>257252</v>
      </c>
      <c r="M17">
        <v>9149843</v>
      </c>
      <c r="N17" s="8">
        <f t="shared" si="1"/>
        <v>1.6242909255898366</v>
      </c>
    </row>
    <row r="18" spans="1:14" x14ac:dyDescent="0.25">
      <c r="A18">
        <v>24.9542</v>
      </c>
      <c r="B18" s="1" t="s">
        <v>17</v>
      </c>
      <c r="C18">
        <v>99</v>
      </c>
      <c r="D18">
        <v>744388</v>
      </c>
      <c r="E18">
        <v>32990702</v>
      </c>
      <c r="F18" s="8">
        <f t="shared" si="0"/>
        <v>5.6148462328767126</v>
      </c>
      <c r="G18" s="8">
        <v>7.1164455535390196</v>
      </c>
      <c r="I18">
        <v>26.264700000000001</v>
      </c>
      <c r="J18" s="1" t="s">
        <v>39</v>
      </c>
      <c r="K18">
        <v>99</v>
      </c>
      <c r="L18">
        <v>1274497</v>
      </c>
      <c r="M18">
        <v>33231044</v>
      </c>
      <c r="N18" s="8">
        <f t="shared" si="1"/>
        <v>5.9947448275862065</v>
      </c>
    </row>
    <row r="19" spans="1:14" x14ac:dyDescent="0.25">
      <c r="A19">
        <v>25.1297</v>
      </c>
      <c r="B19" s="1" t="s">
        <v>46</v>
      </c>
      <c r="C19">
        <v>97</v>
      </c>
      <c r="D19">
        <v>205644</v>
      </c>
      <c r="E19">
        <v>7429922</v>
      </c>
      <c r="F19" s="8">
        <f t="shared" si="0"/>
        <v>1.2380003424657535</v>
      </c>
      <c r="G19" s="8">
        <v>1.6704738656987297</v>
      </c>
      <c r="I19" s="2">
        <v>27.774000000000001</v>
      </c>
      <c r="J19" s="3" t="s">
        <v>25</v>
      </c>
      <c r="K19" s="2">
        <v>53</v>
      </c>
      <c r="L19" s="2">
        <v>343925</v>
      </c>
      <c r="M19" s="2">
        <v>16244056</v>
      </c>
      <c r="N19" s="8">
        <f t="shared" si="1"/>
        <v>2.9118068965517243</v>
      </c>
    </row>
    <row r="20" spans="1:14" s="2" customFormat="1" x14ac:dyDescent="0.25">
      <c r="A20" s="2">
        <v>25.223299999999998</v>
      </c>
      <c r="B20" s="3" t="s">
        <v>47</v>
      </c>
      <c r="C20" s="2">
        <v>99</v>
      </c>
      <c r="D20" s="2">
        <v>220412</v>
      </c>
      <c r="E20" s="2">
        <v>12819233</v>
      </c>
      <c r="F20" s="8">
        <f t="shared" si="0"/>
        <v>2.1608275684931506</v>
      </c>
      <c r="G20" s="8"/>
      <c r="I20">
        <v>27.861799999999999</v>
      </c>
      <c r="J20" s="1" t="s">
        <v>26</v>
      </c>
      <c r="K20">
        <v>95</v>
      </c>
      <c r="L20">
        <v>300114</v>
      </c>
      <c r="M20">
        <v>8777529</v>
      </c>
      <c r="N20" s="8">
        <f t="shared" si="1"/>
        <v>1.5567203266787659</v>
      </c>
    </row>
    <row r="21" spans="1:14" x14ac:dyDescent="0.25">
      <c r="A21">
        <v>25.428000000000001</v>
      </c>
      <c r="B21" s="1" t="s">
        <v>21</v>
      </c>
      <c r="C21">
        <v>99</v>
      </c>
      <c r="D21">
        <v>334357</v>
      </c>
      <c r="E21">
        <v>8617640</v>
      </c>
      <c r="F21" s="8">
        <f t="shared" si="0"/>
        <v>1.4413767123287671</v>
      </c>
      <c r="G21" s="8">
        <v>1.6242909255898366</v>
      </c>
      <c r="I21">
        <v>28.622299999999999</v>
      </c>
      <c r="J21" s="1" t="s">
        <v>50</v>
      </c>
      <c r="K21">
        <v>95</v>
      </c>
      <c r="L21">
        <v>125724</v>
      </c>
      <c r="M21">
        <v>9231607</v>
      </c>
      <c r="N21" s="8">
        <f t="shared" si="1"/>
        <v>1.6391301270417422</v>
      </c>
    </row>
    <row r="22" spans="1:14" x14ac:dyDescent="0.25">
      <c r="A22">
        <v>25.545100000000001</v>
      </c>
      <c r="B22" s="1" t="s">
        <v>22</v>
      </c>
      <c r="C22">
        <v>87</v>
      </c>
      <c r="D22">
        <v>106874</v>
      </c>
      <c r="E22">
        <v>6792134</v>
      </c>
      <c r="F22" s="8">
        <f t="shared" si="0"/>
        <v>1.1287900684931507</v>
      </c>
      <c r="G22" s="8"/>
      <c r="I22" s="2">
        <v>29.295000000000002</v>
      </c>
      <c r="J22" s="3" t="s">
        <v>53</v>
      </c>
      <c r="K22" s="2">
        <v>43</v>
      </c>
      <c r="L22" s="2">
        <v>161084</v>
      </c>
      <c r="M22" s="2">
        <v>6174675</v>
      </c>
      <c r="N22" s="8">
        <f t="shared" si="1"/>
        <v>1.0843330308529946</v>
      </c>
    </row>
    <row r="23" spans="1:14" x14ac:dyDescent="0.25">
      <c r="A23">
        <v>25.8902</v>
      </c>
      <c r="B23" s="1" t="s">
        <v>22</v>
      </c>
      <c r="C23">
        <v>90</v>
      </c>
      <c r="D23">
        <v>146305</v>
      </c>
      <c r="E23">
        <v>11295326</v>
      </c>
      <c r="F23" s="8">
        <f t="shared" si="0"/>
        <v>1.8998845890410958</v>
      </c>
      <c r="G23" s="8"/>
      <c r="I23">
        <v>29.3535</v>
      </c>
      <c r="J23" s="1" t="s">
        <v>51</v>
      </c>
      <c r="K23">
        <v>90</v>
      </c>
      <c r="L23">
        <v>165521</v>
      </c>
      <c r="M23">
        <v>10255874</v>
      </c>
      <c r="N23" s="8">
        <f t="shared" si="1"/>
        <v>1.825022504537205</v>
      </c>
    </row>
    <row r="24" spans="1:14" x14ac:dyDescent="0.25">
      <c r="A24">
        <v>26.053999999999998</v>
      </c>
      <c r="B24" s="1" t="s">
        <v>48</v>
      </c>
      <c r="C24">
        <v>99</v>
      </c>
      <c r="D24">
        <v>737815</v>
      </c>
      <c r="E24">
        <v>38220868</v>
      </c>
      <c r="F24" s="8">
        <f t="shared" si="0"/>
        <v>6.5104226027397258</v>
      </c>
      <c r="G24" s="8"/>
    </row>
    <row r="25" spans="1:14" x14ac:dyDescent="0.25">
      <c r="A25">
        <v>26.258700000000001</v>
      </c>
      <c r="B25" s="1" t="s">
        <v>39</v>
      </c>
      <c r="C25">
        <v>99</v>
      </c>
      <c r="D25">
        <v>1532238</v>
      </c>
      <c r="E25">
        <v>35058646</v>
      </c>
      <c r="F25" s="8">
        <f t="shared" si="0"/>
        <v>5.9689462328767124</v>
      </c>
      <c r="G25" s="8">
        <v>5.9947448275862065</v>
      </c>
    </row>
    <row r="26" spans="1:14" s="2" customFormat="1" x14ac:dyDescent="0.25">
      <c r="A26" s="2">
        <v>27.071899999999999</v>
      </c>
      <c r="B26" s="3" t="s">
        <v>49</v>
      </c>
      <c r="C26" s="2">
        <v>81</v>
      </c>
      <c r="D26" s="2">
        <v>204163</v>
      </c>
      <c r="E26" s="2">
        <v>13588828</v>
      </c>
      <c r="F26" s="8">
        <f t="shared" si="0"/>
        <v>2.2926075342465753</v>
      </c>
      <c r="G26" s="8"/>
    </row>
    <row r="27" spans="1:14" x14ac:dyDescent="0.25">
      <c r="A27">
        <v>27.85</v>
      </c>
      <c r="B27" s="1" t="s">
        <v>26</v>
      </c>
      <c r="C27">
        <v>99</v>
      </c>
      <c r="D27">
        <v>290832</v>
      </c>
      <c r="E27">
        <v>13004918</v>
      </c>
      <c r="F27" s="8">
        <f t="shared" si="0"/>
        <v>2.1926229452054793</v>
      </c>
      <c r="G27" s="8">
        <v>1.5567203266787659</v>
      </c>
    </row>
    <row r="28" spans="1:14" x14ac:dyDescent="0.25">
      <c r="A28">
        <v>28.610499999999998</v>
      </c>
      <c r="B28" s="1" t="s">
        <v>50</v>
      </c>
      <c r="C28">
        <v>93</v>
      </c>
      <c r="D28">
        <v>120558</v>
      </c>
      <c r="E28">
        <v>11316858</v>
      </c>
      <c r="F28" s="8">
        <f t="shared" si="0"/>
        <v>1.9035715753424658</v>
      </c>
      <c r="G28" s="8">
        <v>1.6391301270417422</v>
      </c>
    </row>
    <row r="29" spans="1:14" x14ac:dyDescent="0.25">
      <c r="A29">
        <v>29.341699999999999</v>
      </c>
      <c r="B29" s="1" t="s">
        <v>51</v>
      </c>
      <c r="C29">
        <v>93</v>
      </c>
      <c r="D29">
        <v>172417</v>
      </c>
      <c r="E29">
        <v>11861047</v>
      </c>
      <c r="F29" s="8">
        <f t="shared" si="0"/>
        <v>1.9967546232876712</v>
      </c>
      <c r="G29" s="8">
        <v>1.825022504537205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FBD49-5F05-4561-A472-B97F73B829E8}">
  <dimension ref="A1:R33"/>
  <sheetViews>
    <sheetView workbookViewId="0">
      <selection sqref="A1:F23"/>
    </sheetView>
  </sheetViews>
  <sheetFormatPr defaultRowHeight="15" x14ac:dyDescent="0.25"/>
  <cols>
    <col min="2" max="2" width="65.85546875" customWidth="1"/>
    <col min="6" max="6" width="9.5703125" bestFit="1" customWidth="1"/>
    <col min="7" max="7" width="0" hidden="1" customWidth="1"/>
    <col min="8" max="8" width="54.5703125" hidden="1" customWidth="1"/>
    <col min="9" max="11" width="0" hidden="1" customWidth="1"/>
    <col min="14" max="14" width="55.1406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G1" t="s">
        <v>0</v>
      </c>
      <c r="H1" t="s">
        <v>1</v>
      </c>
      <c r="I1" t="s">
        <v>2</v>
      </c>
      <c r="J1" t="s">
        <v>31</v>
      </c>
      <c r="K1" t="s">
        <v>32</v>
      </c>
      <c r="M1" t="s">
        <v>0</v>
      </c>
      <c r="N1" t="s">
        <v>1</v>
      </c>
      <c r="O1" t="s">
        <v>2</v>
      </c>
      <c r="P1" t="s">
        <v>31</v>
      </c>
      <c r="Q1" t="s">
        <v>32</v>
      </c>
    </row>
    <row r="2" spans="1:18" x14ac:dyDescent="0.25">
      <c r="A2">
        <v>3.2682000000000002</v>
      </c>
      <c r="B2" t="s">
        <v>3</v>
      </c>
      <c r="C2">
        <v>87</v>
      </c>
      <c r="D2">
        <v>2406680</v>
      </c>
      <c r="E2">
        <v>31262051</v>
      </c>
      <c r="F2" s="8">
        <f t="shared" ref="F2:F23" si="0">(100*E2-Intercept_FA)*500/(55.1*Slope_FA*100)</f>
        <v>5.6373958257713248</v>
      </c>
      <c r="G2">
        <v>3.2799</v>
      </c>
      <c r="H2" t="s">
        <v>3</v>
      </c>
      <c r="I2">
        <v>91</v>
      </c>
      <c r="J2">
        <v>2285271</v>
      </c>
      <c r="K2">
        <v>30114849</v>
      </c>
      <c r="M2">
        <v>3.2799</v>
      </c>
      <c r="N2" t="s">
        <v>3</v>
      </c>
      <c r="O2">
        <v>91</v>
      </c>
      <c r="P2">
        <v>2285271</v>
      </c>
      <c r="Q2">
        <v>30114849</v>
      </c>
      <c r="R2">
        <v>37109122</v>
      </c>
    </row>
    <row r="3" spans="1:18" x14ac:dyDescent="0.25">
      <c r="A3">
        <v>20.5258</v>
      </c>
      <c r="B3" s="1" t="s">
        <v>5</v>
      </c>
      <c r="C3">
        <v>98</v>
      </c>
      <c r="D3">
        <v>2167286</v>
      </c>
      <c r="E3">
        <v>49163989</v>
      </c>
      <c r="F3" s="8">
        <f t="shared" si="0"/>
        <v>8.8863863883847554</v>
      </c>
      <c r="G3">
        <v>18.226700000000001</v>
      </c>
      <c r="H3" s="1" t="s">
        <v>4</v>
      </c>
      <c r="I3">
        <v>97</v>
      </c>
      <c r="J3">
        <v>209484</v>
      </c>
      <c r="K3">
        <v>5926620</v>
      </c>
      <c r="M3">
        <v>12.6868</v>
      </c>
      <c r="N3" s="1" t="s">
        <v>59</v>
      </c>
      <c r="O3">
        <v>78</v>
      </c>
      <c r="P3">
        <v>10082</v>
      </c>
      <c r="R3">
        <v>385810</v>
      </c>
    </row>
    <row r="4" spans="1:18" s="2" customFormat="1" x14ac:dyDescent="0.25">
      <c r="A4" s="2">
        <v>21.186900000000001</v>
      </c>
      <c r="B4" s="3" t="s">
        <v>43</v>
      </c>
      <c r="C4" s="2">
        <v>58</v>
      </c>
      <c r="D4" s="2">
        <v>8441</v>
      </c>
      <c r="E4" s="2">
        <v>215538</v>
      </c>
      <c r="F4" s="8">
        <f t="shared" si="0"/>
        <v>2.8199637023593464E-3</v>
      </c>
      <c r="G4" s="2">
        <v>19.4026</v>
      </c>
      <c r="H4" s="3" t="s">
        <v>54</v>
      </c>
      <c r="I4" s="2">
        <v>25</v>
      </c>
      <c r="J4" s="2">
        <v>6525</v>
      </c>
      <c r="K4" s="2">
        <v>141889</v>
      </c>
      <c r="M4">
        <v>18.226700000000001</v>
      </c>
      <c r="N4" s="1" t="s">
        <v>4</v>
      </c>
      <c r="O4">
        <v>97</v>
      </c>
      <c r="P4">
        <v>209484</v>
      </c>
      <c r="Q4">
        <v>5926620</v>
      </c>
      <c r="R4">
        <v>11887140</v>
      </c>
    </row>
    <row r="5" spans="1:18" x14ac:dyDescent="0.25">
      <c r="A5">
        <v>21.578800000000001</v>
      </c>
      <c r="B5" s="1" t="s">
        <v>43</v>
      </c>
      <c r="C5">
        <v>98</v>
      </c>
      <c r="D5">
        <v>142665</v>
      </c>
      <c r="E5">
        <v>3635356</v>
      </c>
      <c r="F5" s="8">
        <f t="shared" si="0"/>
        <v>0.62347658802177863</v>
      </c>
      <c r="G5">
        <v>20.531700000000001</v>
      </c>
      <c r="H5" s="1" t="s">
        <v>5</v>
      </c>
      <c r="I5">
        <v>99</v>
      </c>
      <c r="J5">
        <v>2049955</v>
      </c>
      <c r="K5">
        <v>45445211</v>
      </c>
      <c r="M5">
        <v>18.232600000000001</v>
      </c>
      <c r="N5" s="1" t="s">
        <v>4</v>
      </c>
      <c r="O5">
        <v>98</v>
      </c>
      <c r="P5">
        <v>531064</v>
      </c>
      <c r="Q5" s="2"/>
      <c r="R5">
        <v>11887140</v>
      </c>
    </row>
    <row r="6" spans="1:18" x14ac:dyDescent="0.25">
      <c r="A6">
        <v>22.433</v>
      </c>
      <c r="B6" s="1" t="s">
        <v>34</v>
      </c>
      <c r="C6">
        <v>99</v>
      </c>
      <c r="D6">
        <v>2880031</v>
      </c>
      <c r="E6">
        <v>137337172</v>
      </c>
      <c r="F6" s="8">
        <f t="shared" si="0"/>
        <v>24.888778947368422</v>
      </c>
      <c r="G6" s="2">
        <v>20.999700000000001</v>
      </c>
      <c r="H6" s="3" t="s">
        <v>33</v>
      </c>
      <c r="I6" s="2">
        <v>58</v>
      </c>
      <c r="J6" s="2">
        <v>19228</v>
      </c>
      <c r="K6" s="2">
        <v>770317</v>
      </c>
      <c r="M6">
        <v>19.4084</v>
      </c>
      <c r="N6" s="1" t="s">
        <v>42</v>
      </c>
      <c r="O6">
        <v>95</v>
      </c>
      <c r="P6">
        <v>17727</v>
      </c>
      <c r="R6">
        <v>393361</v>
      </c>
    </row>
    <row r="7" spans="1:18" x14ac:dyDescent="0.25">
      <c r="A7">
        <v>22.7605</v>
      </c>
      <c r="B7" s="1" t="s">
        <v>9</v>
      </c>
      <c r="C7">
        <v>98</v>
      </c>
      <c r="D7">
        <v>5897622</v>
      </c>
      <c r="E7">
        <v>697393807</v>
      </c>
      <c r="F7" s="8">
        <f t="shared" si="0"/>
        <v>126.53245136116152</v>
      </c>
      <c r="G7" s="2">
        <v>21.058199999999999</v>
      </c>
      <c r="H7" s="3" t="s">
        <v>55</v>
      </c>
      <c r="I7" s="2">
        <v>33</v>
      </c>
      <c r="J7" s="2">
        <v>24936</v>
      </c>
      <c r="K7" s="2">
        <v>1018481</v>
      </c>
      <c r="M7">
        <v>20.531700000000001</v>
      </c>
      <c r="N7" s="1" t="s">
        <v>5</v>
      </c>
      <c r="O7">
        <v>99</v>
      </c>
      <c r="P7">
        <v>2049955</v>
      </c>
      <c r="Q7">
        <v>45445211</v>
      </c>
      <c r="R7">
        <v>89135427</v>
      </c>
    </row>
    <row r="8" spans="1:18" x14ac:dyDescent="0.25">
      <c r="A8">
        <v>23.205200000000001</v>
      </c>
      <c r="B8" s="1" t="s">
        <v>10</v>
      </c>
      <c r="C8">
        <v>99</v>
      </c>
      <c r="D8">
        <v>537648</v>
      </c>
      <c r="E8">
        <v>44523834</v>
      </c>
      <c r="F8" s="8">
        <f t="shared" si="0"/>
        <v>8.0442529945553538</v>
      </c>
      <c r="G8" s="2">
        <v>21.192699999999999</v>
      </c>
      <c r="H8" s="3" t="s">
        <v>7</v>
      </c>
      <c r="I8" s="2">
        <v>50</v>
      </c>
      <c r="J8" s="2">
        <v>8775</v>
      </c>
      <c r="K8" s="2">
        <v>205468</v>
      </c>
      <c r="M8" s="2">
        <v>21.058199999999999</v>
      </c>
      <c r="N8" s="3" t="s">
        <v>55</v>
      </c>
      <c r="O8" s="2">
        <v>33</v>
      </c>
      <c r="P8" s="2">
        <v>24936</v>
      </c>
      <c r="Q8" s="2">
        <v>1018481</v>
      </c>
      <c r="R8" s="2">
        <v>1257674</v>
      </c>
    </row>
    <row r="9" spans="1:18" x14ac:dyDescent="0.25">
      <c r="A9">
        <v>23.281199999999998</v>
      </c>
      <c r="B9" s="1" t="s">
        <v>11</v>
      </c>
      <c r="C9">
        <v>97</v>
      </c>
      <c r="D9">
        <v>372025</v>
      </c>
      <c r="E9">
        <v>10498109</v>
      </c>
      <c r="F9" s="8">
        <f t="shared" si="0"/>
        <v>1.8689852994555354</v>
      </c>
      <c r="G9">
        <v>21.584700000000002</v>
      </c>
      <c r="H9" s="1" t="s">
        <v>43</v>
      </c>
      <c r="I9">
        <v>98</v>
      </c>
      <c r="J9">
        <v>125055</v>
      </c>
      <c r="K9">
        <v>3668822</v>
      </c>
      <c r="M9">
        <v>21.584700000000002</v>
      </c>
      <c r="N9" s="1" t="s">
        <v>43</v>
      </c>
      <c r="O9">
        <v>98</v>
      </c>
      <c r="P9">
        <v>125055</v>
      </c>
      <c r="Q9">
        <v>3668822</v>
      </c>
      <c r="R9">
        <v>6820398</v>
      </c>
    </row>
    <row r="10" spans="1:18" x14ac:dyDescent="0.25">
      <c r="A10">
        <v>23.369</v>
      </c>
      <c r="B10" s="1" t="s">
        <v>52</v>
      </c>
      <c r="C10">
        <v>94</v>
      </c>
      <c r="D10">
        <v>236335</v>
      </c>
      <c r="E10">
        <v>7660597</v>
      </c>
      <c r="F10" s="8">
        <f t="shared" si="0"/>
        <v>1.3540103448275862</v>
      </c>
      <c r="G10">
        <v>22.2867</v>
      </c>
      <c r="H10" s="1" t="s">
        <v>56</v>
      </c>
      <c r="I10">
        <v>98</v>
      </c>
      <c r="J10">
        <v>38655</v>
      </c>
      <c r="K10">
        <v>2070235</v>
      </c>
      <c r="M10">
        <v>22.444600000000001</v>
      </c>
      <c r="N10" s="1" t="s">
        <v>34</v>
      </c>
      <c r="O10">
        <v>99</v>
      </c>
      <c r="P10">
        <v>2968221</v>
      </c>
      <c r="Q10">
        <v>126715593</v>
      </c>
      <c r="R10">
        <v>247713065</v>
      </c>
    </row>
    <row r="11" spans="1:18" x14ac:dyDescent="0.25">
      <c r="A11">
        <v>23.579599999999999</v>
      </c>
      <c r="B11" s="1" t="s">
        <v>36</v>
      </c>
      <c r="C11">
        <v>98</v>
      </c>
      <c r="D11">
        <v>279934</v>
      </c>
      <c r="E11">
        <v>15972842</v>
      </c>
      <c r="F11" s="8">
        <f t="shared" si="0"/>
        <v>2.8625847549909258</v>
      </c>
      <c r="G11">
        <v>22.444600000000001</v>
      </c>
      <c r="H11" s="1" t="s">
        <v>34</v>
      </c>
      <c r="I11">
        <v>99</v>
      </c>
      <c r="J11">
        <v>2968221</v>
      </c>
      <c r="K11">
        <v>126715593</v>
      </c>
      <c r="M11">
        <v>22.778099999999998</v>
      </c>
      <c r="N11" s="1" t="s">
        <v>9</v>
      </c>
      <c r="O11">
        <v>98</v>
      </c>
      <c r="P11">
        <v>5862531</v>
      </c>
      <c r="Q11">
        <v>650333138</v>
      </c>
      <c r="R11">
        <v>928348756</v>
      </c>
    </row>
    <row r="12" spans="1:18" x14ac:dyDescent="0.25">
      <c r="A12">
        <v>24.439499999999999</v>
      </c>
      <c r="B12" s="1" t="s">
        <v>14</v>
      </c>
      <c r="C12">
        <v>99</v>
      </c>
      <c r="D12">
        <v>5983608</v>
      </c>
      <c r="E12">
        <v>1019753567</v>
      </c>
      <c r="F12" s="8">
        <f t="shared" si="0"/>
        <v>185.0369450090744</v>
      </c>
      <c r="G12">
        <v>22.778099999999998</v>
      </c>
      <c r="H12" s="1" t="s">
        <v>9</v>
      </c>
      <c r="I12">
        <v>98</v>
      </c>
      <c r="J12">
        <v>5862531</v>
      </c>
      <c r="K12">
        <v>650333138</v>
      </c>
      <c r="M12">
        <v>23.246099999999998</v>
      </c>
      <c r="N12" s="1" t="s">
        <v>10</v>
      </c>
      <c r="O12">
        <v>99</v>
      </c>
      <c r="P12">
        <v>695138</v>
      </c>
      <c r="Q12">
        <v>66371151</v>
      </c>
      <c r="R12">
        <v>4388840</v>
      </c>
    </row>
    <row r="13" spans="1:18" x14ac:dyDescent="0.25">
      <c r="A13">
        <v>24.731999999999999</v>
      </c>
      <c r="B13" s="1" t="s">
        <v>15</v>
      </c>
      <c r="C13">
        <v>99</v>
      </c>
      <c r="D13">
        <v>5239582</v>
      </c>
      <c r="E13">
        <v>213265287</v>
      </c>
      <c r="F13" s="8">
        <f t="shared" si="0"/>
        <v>38.668836116152448</v>
      </c>
      <c r="G13">
        <v>23.246099999999998</v>
      </c>
      <c r="H13" s="1" t="s">
        <v>10</v>
      </c>
      <c r="I13">
        <v>99</v>
      </c>
      <c r="J13">
        <v>695138</v>
      </c>
      <c r="K13">
        <v>66371151</v>
      </c>
      <c r="M13">
        <v>23.3748</v>
      </c>
      <c r="N13" s="1" t="s">
        <v>12</v>
      </c>
      <c r="O13">
        <v>99</v>
      </c>
      <c r="P13">
        <v>228554</v>
      </c>
      <c r="Q13">
        <v>8231641</v>
      </c>
      <c r="R13" s="2">
        <v>72099578</v>
      </c>
    </row>
    <row r="14" spans="1:18" x14ac:dyDescent="0.25">
      <c r="A14">
        <v>24.8081</v>
      </c>
      <c r="B14" s="1" t="s">
        <v>45</v>
      </c>
      <c r="C14">
        <v>96</v>
      </c>
      <c r="D14">
        <v>1754661</v>
      </c>
      <c r="E14">
        <v>57799278</v>
      </c>
      <c r="F14" s="8">
        <f t="shared" si="0"/>
        <v>10.453589473684211</v>
      </c>
      <c r="G14">
        <v>23.3748</v>
      </c>
      <c r="H14" s="1" t="s">
        <v>12</v>
      </c>
      <c r="I14">
        <v>99</v>
      </c>
      <c r="J14">
        <v>228554</v>
      </c>
      <c r="K14">
        <v>8231641</v>
      </c>
      <c r="M14">
        <v>23.5854</v>
      </c>
      <c r="N14" s="1" t="s">
        <v>36</v>
      </c>
      <c r="O14">
        <v>99</v>
      </c>
      <c r="P14">
        <v>229683</v>
      </c>
      <c r="Q14">
        <v>10454643</v>
      </c>
      <c r="R14">
        <v>22444727</v>
      </c>
    </row>
    <row r="15" spans="1:18" x14ac:dyDescent="0.25">
      <c r="A15">
        <v>24.971900000000002</v>
      </c>
      <c r="B15" s="1" t="s">
        <v>18</v>
      </c>
      <c r="C15">
        <v>99</v>
      </c>
      <c r="D15">
        <v>1087530</v>
      </c>
      <c r="E15">
        <v>39411615</v>
      </c>
      <c r="F15" s="8">
        <f t="shared" si="0"/>
        <v>7.1164455535390196</v>
      </c>
      <c r="G15">
        <v>23.5854</v>
      </c>
      <c r="H15" s="1" t="s">
        <v>36</v>
      </c>
      <c r="I15">
        <v>99</v>
      </c>
      <c r="J15">
        <v>229683</v>
      </c>
      <c r="K15">
        <v>10454643</v>
      </c>
      <c r="M15">
        <v>24.4453</v>
      </c>
      <c r="N15" s="1" t="s">
        <v>81</v>
      </c>
      <c r="O15">
        <v>99</v>
      </c>
      <c r="P15">
        <v>5955485</v>
      </c>
      <c r="Q15">
        <v>995478681</v>
      </c>
      <c r="R15">
        <v>1170501965</v>
      </c>
    </row>
    <row r="16" spans="1:18" x14ac:dyDescent="0.25">
      <c r="A16">
        <v>25.112300000000001</v>
      </c>
      <c r="B16" s="1" t="s">
        <v>19</v>
      </c>
      <c r="C16">
        <v>99</v>
      </c>
      <c r="D16">
        <v>239343</v>
      </c>
      <c r="E16">
        <v>9404311</v>
      </c>
      <c r="F16" s="8">
        <f t="shared" si="0"/>
        <v>1.6704738656987297</v>
      </c>
      <c r="G16">
        <v>24.4453</v>
      </c>
      <c r="H16" s="1" t="s">
        <v>14</v>
      </c>
      <c r="I16">
        <v>99</v>
      </c>
      <c r="J16">
        <v>5955485</v>
      </c>
      <c r="K16">
        <v>995478681</v>
      </c>
      <c r="M16">
        <v>24.731999999999999</v>
      </c>
      <c r="N16" s="1" t="s">
        <v>15</v>
      </c>
      <c r="O16">
        <v>99</v>
      </c>
      <c r="P16">
        <v>5026869</v>
      </c>
      <c r="Q16">
        <v>189674118</v>
      </c>
      <c r="R16">
        <v>192287103</v>
      </c>
    </row>
    <row r="17" spans="1:18" x14ac:dyDescent="0.25">
      <c r="A17">
        <v>25.4223</v>
      </c>
      <c r="B17" s="1" t="s">
        <v>21</v>
      </c>
      <c r="C17">
        <v>96</v>
      </c>
      <c r="D17">
        <v>257252</v>
      </c>
      <c r="E17">
        <v>9149843</v>
      </c>
      <c r="F17" s="8">
        <f t="shared" si="0"/>
        <v>1.6242909255898366</v>
      </c>
      <c r="G17">
        <v>24.731999999999999</v>
      </c>
      <c r="H17" s="1" t="s">
        <v>15</v>
      </c>
      <c r="I17">
        <v>99</v>
      </c>
      <c r="J17">
        <v>5026869</v>
      </c>
      <c r="K17">
        <v>189674118</v>
      </c>
      <c r="M17">
        <v>24.819700000000001</v>
      </c>
      <c r="N17" s="4" t="s">
        <v>16</v>
      </c>
      <c r="O17">
        <v>91</v>
      </c>
      <c r="P17">
        <v>1697274</v>
      </c>
      <c r="Q17">
        <v>74306026</v>
      </c>
    </row>
    <row r="18" spans="1:18" x14ac:dyDescent="0.25">
      <c r="A18">
        <v>26.264700000000001</v>
      </c>
      <c r="B18" s="1" t="s">
        <v>39</v>
      </c>
      <c r="C18">
        <v>99</v>
      </c>
      <c r="D18">
        <v>1274497</v>
      </c>
      <c r="E18">
        <v>33231044</v>
      </c>
      <c r="F18" s="8">
        <f t="shared" si="0"/>
        <v>5.9947448275862065</v>
      </c>
      <c r="G18">
        <v>24.819700000000001</v>
      </c>
      <c r="H18" s="1" t="s">
        <v>16</v>
      </c>
      <c r="I18">
        <v>91</v>
      </c>
      <c r="J18">
        <v>1697274</v>
      </c>
      <c r="K18">
        <v>74306026</v>
      </c>
      <c r="M18">
        <v>24.977699999999999</v>
      </c>
      <c r="N18" s="4" t="s">
        <v>18</v>
      </c>
      <c r="O18">
        <v>99</v>
      </c>
      <c r="P18">
        <v>1275785</v>
      </c>
      <c r="Q18">
        <v>54136405</v>
      </c>
    </row>
    <row r="19" spans="1:18" s="2" customFormat="1" x14ac:dyDescent="0.25">
      <c r="A19" s="2">
        <v>27.774000000000001</v>
      </c>
      <c r="B19" s="3" t="s">
        <v>25</v>
      </c>
      <c r="C19" s="2">
        <v>53</v>
      </c>
      <c r="D19" s="2">
        <v>343925</v>
      </c>
      <c r="E19" s="2">
        <v>16244056</v>
      </c>
      <c r="F19" s="8">
        <f t="shared" si="0"/>
        <v>2.9118068965517243</v>
      </c>
      <c r="G19">
        <v>24.977699999999999</v>
      </c>
      <c r="H19" s="1" t="s">
        <v>18</v>
      </c>
      <c r="I19">
        <v>99</v>
      </c>
      <c r="J19">
        <v>1275785</v>
      </c>
      <c r="K19">
        <v>54136405</v>
      </c>
      <c r="M19">
        <v>25.158999999999999</v>
      </c>
      <c r="N19" s="1" t="s">
        <v>57</v>
      </c>
      <c r="O19">
        <v>96</v>
      </c>
      <c r="P19">
        <v>210988</v>
      </c>
      <c r="Q19">
        <v>10440496</v>
      </c>
      <c r="R19"/>
    </row>
    <row r="20" spans="1:18" x14ac:dyDescent="0.25">
      <c r="A20">
        <v>27.861799999999999</v>
      </c>
      <c r="B20" s="1" t="s">
        <v>26</v>
      </c>
      <c r="C20">
        <v>95</v>
      </c>
      <c r="D20">
        <v>300114</v>
      </c>
      <c r="E20">
        <v>8777529</v>
      </c>
      <c r="F20" s="8">
        <f t="shared" si="0"/>
        <v>1.5567203266787659</v>
      </c>
      <c r="G20">
        <v>25.158999999999999</v>
      </c>
      <c r="H20" s="1" t="s">
        <v>57</v>
      </c>
      <c r="I20">
        <v>96</v>
      </c>
      <c r="J20">
        <v>210988</v>
      </c>
      <c r="K20">
        <v>10440496</v>
      </c>
      <c r="M20">
        <v>25.223400000000002</v>
      </c>
      <c r="N20" s="1" t="s">
        <v>19</v>
      </c>
      <c r="O20">
        <v>99</v>
      </c>
      <c r="P20">
        <v>238781</v>
      </c>
      <c r="R20">
        <v>7970259</v>
      </c>
    </row>
    <row r="21" spans="1:18" x14ac:dyDescent="0.25">
      <c r="A21">
        <v>28.622299999999999</v>
      </c>
      <c r="B21" s="1" t="s">
        <v>50</v>
      </c>
      <c r="C21">
        <v>95</v>
      </c>
      <c r="D21">
        <v>125724</v>
      </c>
      <c r="E21">
        <v>9231607</v>
      </c>
      <c r="F21" s="8">
        <f t="shared" si="0"/>
        <v>1.6391301270417422</v>
      </c>
      <c r="G21">
        <v>25.223400000000002</v>
      </c>
      <c r="H21" s="1" t="s">
        <v>58</v>
      </c>
      <c r="I21">
        <v>96</v>
      </c>
      <c r="J21">
        <v>173180</v>
      </c>
      <c r="K21">
        <v>11950150</v>
      </c>
      <c r="M21">
        <v>25.223400000000002</v>
      </c>
      <c r="N21" s="1" t="s">
        <v>20</v>
      </c>
      <c r="O21">
        <v>96</v>
      </c>
      <c r="P21">
        <v>173180</v>
      </c>
      <c r="Q21">
        <v>11950150</v>
      </c>
      <c r="R21">
        <v>15055365</v>
      </c>
    </row>
    <row r="22" spans="1:18" s="2" customFormat="1" x14ac:dyDescent="0.25">
      <c r="A22" s="2">
        <v>29.295000000000002</v>
      </c>
      <c r="B22" s="3" t="s">
        <v>53</v>
      </c>
      <c r="C22" s="2">
        <v>43</v>
      </c>
      <c r="D22" s="2">
        <v>161084</v>
      </c>
      <c r="E22" s="2">
        <v>6174675</v>
      </c>
      <c r="F22" s="8">
        <f t="shared" si="0"/>
        <v>1.0843330308529946</v>
      </c>
      <c r="G22">
        <v>25.434000000000001</v>
      </c>
      <c r="H22" s="1" t="s">
        <v>21</v>
      </c>
      <c r="I22">
        <v>99</v>
      </c>
      <c r="J22">
        <v>228327</v>
      </c>
      <c r="K22">
        <v>6333610</v>
      </c>
      <c r="M22">
        <v>25.434000000000001</v>
      </c>
      <c r="N22" s="1" t="s">
        <v>21</v>
      </c>
      <c r="O22">
        <v>99</v>
      </c>
      <c r="P22">
        <v>228327</v>
      </c>
      <c r="Q22">
        <v>6333610</v>
      </c>
      <c r="R22">
        <v>9882012</v>
      </c>
    </row>
    <row r="23" spans="1:18" x14ac:dyDescent="0.25">
      <c r="A23">
        <v>29.3535</v>
      </c>
      <c r="B23" s="1" t="s">
        <v>51</v>
      </c>
      <c r="C23">
        <v>90</v>
      </c>
      <c r="D23">
        <v>165521</v>
      </c>
      <c r="E23">
        <v>10255874</v>
      </c>
      <c r="F23" s="8">
        <f t="shared" si="0"/>
        <v>1.825022504537205</v>
      </c>
      <c r="G23">
        <v>26.270600000000002</v>
      </c>
      <c r="H23" s="1" t="s">
        <v>24</v>
      </c>
      <c r="I23">
        <v>99</v>
      </c>
      <c r="J23">
        <v>1182359</v>
      </c>
      <c r="K23">
        <v>30247783</v>
      </c>
      <c r="M23">
        <v>25.615300000000001</v>
      </c>
      <c r="N23" s="1" t="s">
        <v>22</v>
      </c>
      <c r="O23">
        <v>91</v>
      </c>
      <c r="P23">
        <v>147583</v>
      </c>
      <c r="R23">
        <v>7221877</v>
      </c>
    </row>
    <row r="24" spans="1:18" x14ac:dyDescent="0.25">
      <c r="G24" s="2">
        <v>27.089500000000001</v>
      </c>
      <c r="H24" s="3" t="s">
        <v>49</v>
      </c>
      <c r="I24" s="2">
        <v>70</v>
      </c>
      <c r="J24" s="2">
        <v>208621</v>
      </c>
      <c r="K24" s="2">
        <v>13549872</v>
      </c>
      <c r="M24">
        <v>25.697199999999999</v>
      </c>
      <c r="N24" s="1" t="s">
        <v>22</v>
      </c>
      <c r="O24">
        <v>93</v>
      </c>
      <c r="P24">
        <v>154627</v>
      </c>
      <c r="Q24" s="2"/>
      <c r="R24">
        <v>6044298</v>
      </c>
    </row>
    <row r="25" spans="1:18" x14ac:dyDescent="0.25">
      <c r="G25">
        <v>28.6281</v>
      </c>
      <c r="H25" s="1" t="s">
        <v>50</v>
      </c>
      <c r="I25">
        <v>89</v>
      </c>
      <c r="J25">
        <v>124428</v>
      </c>
      <c r="K25">
        <v>12164457</v>
      </c>
      <c r="M25" s="2">
        <v>25.790800000000001</v>
      </c>
      <c r="N25" s="3" t="s">
        <v>61</v>
      </c>
      <c r="O25" s="2">
        <v>58</v>
      </c>
      <c r="P25" s="2">
        <v>110321</v>
      </c>
      <c r="R25" s="2">
        <v>6697822</v>
      </c>
    </row>
    <row r="26" spans="1:18" x14ac:dyDescent="0.25">
      <c r="G26">
        <v>29.160499999999999</v>
      </c>
      <c r="H26" s="1" t="s">
        <v>28</v>
      </c>
      <c r="I26">
        <v>97</v>
      </c>
      <c r="J26">
        <v>1239764</v>
      </c>
      <c r="K26">
        <v>57299975</v>
      </c>
      <c r="M26">
        <v>26.1126</v>
      </c>
      <c r="N26" s="1" t="s">
        <v>23</v>
      </c>
      <c r="O26">
        <v>99</v>
      </c>
      <c r="P26">
        <v>1156384</v>
      </c>
      <c r="Q26">
        <v>51189570</v>
      </c>
    </row>
    <row r="27" spans="1:18" x14ac:dyDescent="0.25">
      <c r="M27">
        <v>26.270600000000002</v>
      </c>
      <c r="N27" s="1" t="s">
        <v>24</v>
      </c>
      <c r="O27">
        <v>99</v>
      </c>
      <c r="P27">
        <v>1182359</v>
      </c>
      <c r="Q27">
        <v>30247783</v>
      </c>
    </row>
    <row r="28" spans="1:18" x14ac:dyDescent="0.25">
      <c r="M28">
        <v>26.317299999999999</v>
      </c>
      <c r="N28" s="1" t="s">
        <v>39</v>
      </c>
      <c r="O28">
        <v>99</v>
      </c>
      <c r="P28">
        <v>2105951</v>
      </c>
      <c r="Q28">
        <v>51482766</v>
      </c>
    </row>
    <row r="29" spans="1:18" x14ac:dyDescent="0.25">
      <c r="M29">
        <v>27.107099999999999</v>
      </c>
      <c r="N29" s="1" t="s">
        <v>62</v>
      </c>
      <c r="O29">
        <v>95</v>
      </c>
      <c r="P29">
        <v>180750</v>
      </c>
      <c r="Q29">
        <v>12709888</v>
      </c>
    </row>
    <row r="30" spans="1:18" x14ac:dyDescent="0.25">
      <c r="M30">
        <v>27.885100000000001</v>
      </c>
      <c r="N30" s="1" t="s">
        <v>26</v>
      </c>
      <c r="O30">
        <v>99</v>
      </c>
      <c r="P30">
        <v>384247</v>
      </c>
      <c r="Q30">
        <v>11477214</v>
      </c>
    </row>
    <row r="31" spans="1:18" x14ac:dyDescent="0.25">
      <c r="M31">
        <v>28.645700000000001</v>
      </c>
      <c r="N31" s="1" t="s">
        <v>50</v>
      </c>
      <c r="O31">
        <v>94</v>
      </c>
      <c r="P31">
        <v>125529</v>
      </c>
      <c r="Q31">
        <v>12164457</v>
      </c>
      <c r="R31">
        <v>8821047</v>
      </c>
    </row>
    <row r="32" spans="1:18" x14ac:dyDescent="0.25">
      <c r="M32">
        <v>29.376899999999999</v>
      </c>
      <c r="N32" s="1" t="s">
        <v>51</v>
      </c>
      <c r="O32">
        <v>99</v>
      </c>
      <c r="P32">
        <v>173351</v>
      </c>
      <c r="Q32">
        <v>11138454</v>
      </c>
    </row>
    <row r="33" spans="13:17" x14ac:dyDescent="0.25">
      <c r="M33">
        <v>29.160499999999999</v>
      </c>
      <c r="N33" s="1" t="s">
        <v>28</v>
      </c>
      <c r="O33">
        <v>97</v>
      </c>
      <c r="P33">
        <v>1239764</v>
      </c>
      <c r="Q33">
        <v>57299975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C7505-1D50-4960-AFA3-389043E1D43C}">
  <dimension ref="A1:O24"/>
  <sheetViews>
    <sheetView workbookViewId="0">
      <selection activeCell="I8" sqref="I8"/>
    </sheetView>
  </sheetViews>
  <sheetFormatPr defaultRowHeight="15" x14ac:dyDescent="0.25"/>
  <cols>
    <col min="2" max="2" width="45.5703125" customWidth="1"/>
    <col min="7" max="7" width="9.5703125" bestFit="1" customWidth="1"/>
    <col min="8" max="8" width="10.140625" bestFit="1" customWidth="1"/>
    <col min="12" max="12" width="55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K1" t="s">
        <v>0</v>
      </c>
      <c r="L1" t="s">
        <v>1</v>
      </c>
      <c r="M1" t="s">
        <v>2</v>
      </c>
      <c r="N1" t="s">
        <v>31</v>
      </c>
      <c r="O1" t="s">
        <v>32</v>
      </c>
    </row>
    <row r="2" spans="1:15" x14ac:dyDescent="0.25">
      <c r="A2">
        <v>3.274</v>
      </c>
      <c r="B2" t="s">
        <v>3</v>
      </c>
      <c r="C2">
        <v>91</v>
      </c>
      <c r="D2">
        <v>2520279</v>
      </c>
      <c r="E2">
        <v>31910035</v>
      </c>
      <c r="F2">
        <v>31262051</v>
      </c>
      <c r="G2" s="8">
        <f t="shared" ref="G2:G24" si="0">(100*E2-Intercept_FA)*500/(100*Slope_FA*58.4)</f>
        <v>5.4298005136986305</v>
      </c>
      <c r="H2" s="8">
        <f>(100*F2-Intercept_FA)*500/(100*Slope_FA*55.1)</f>
        <v>5.6373958257713248</v>
      </c>
      <c r="K2">
        <v>3.2682000000000002</v>
      </c>
      <c r="L2" t="s">
        <v>3</v>
      </c>
      <c r="M2">
        <v>87</v>
      </c>
      <c r="N2">
        <v>2406680</v>
      </c>
      <c r="O2">
        <v>31262051</v>
      </c>
    </row>
    <row r="3" spans="1:15" x14ac:dyDescent="0.25">
      <c r="A3">
        <v>18.209099999999999</v>
      </c>
      <c r="B3" s="1" t="s">
        <v>83</v>
      </c>
      <c r="C3">
        <v>98</v>
      </c>
      <c r="D3">
        <v>302587</v>
      </c>
      <c r="E3">
        <v>8081860</v>
      </c>
      <c r="G3" s="8">
        <f t="shared" si="0"/>
        <v>1.3496335616438355</v>
      </c>
      <c r="H3" s="8"/>
      <c r="K3">
        <v>20.5258</v>
      </c>
      <c r="L3" s="1" t="s">
        <v>5</v>
      </c>
      <c r="M3">
        <v>98</v>
      </c>
      <c r="N3">
        <v>2167286</v>
      </c>
      <c r="O3">
        <v>49163989</v>
      </c>
    </row>
    <row r="4" spans="1:15" x14ac:dyDescent="0.25">
      <c r="A4">
        <v>19.385000000000002</v>
      </c>
      <c r="B4" s="1" t="s">
        <v>42</v>
      </c>
      <c r="C4">
        <v>91</v>
      </c>
      <c r="D4">
        <v>9967</v>
      </c>
      <c r="E4">
        <v>206999</v>
      </c>
      <c r="G4" s="8">
        <f t="shared" si="0"/>
        <v>1.198458904109589E-3</v>
      </c>
      <c r="H4" s="8"/>
      <c r="K4" s="2">
        <v>21.186900000000001</v>
      </c>
      <c r="L4" s="3" t="s">
        <v>43</v>
      </c>
      <c r="M4" s="2">
        <v>58</v>
      </c>
      <c r="N4" s="2">
        <v>8441</v>
      </c>
      <c r="O4" s="2">
        <v>215538</v>
      </c>
    </row>
    <row r="5" spans="1:15" x14ac:dyDescent="0.25">
      <c r="A5">
        <v>20.525700000000001</v>
      </c>
      <c r="B5" s="1" t="s">
        <v>5</v>
      </c>
      <c r="C5">
        <v>98</v>
      </c>
      <c r="D5">
        <v>2581880</v>
      </c>
      <c r="E5">
        <v>64589604</v>
      </c>
      <c r="F5">
        <v>49163989</v>
      </c>
      <c r="G5" s="8">
        <f t="shared" si="0"/>
        <v>11.025617123287672</v>
      </c>
      <c r="H5" s="8">
        <f t="shared" ref="H5:H17" si="1">(100*F5-Intercept_FA)*500/(100*Slope_FA*55.1)</f>
        <v>8.8863863883847554</v>
      </c>
      <c r="K5">
        <v>21.578800000000001</v>
      </c>
      <c r="L5" s="1" t="s">
        <v>43</v>
      </c>
      <c r="M5">
        <v>98</v>
      </c>
      <c r="N5">
        <v>142665</v>
      </c>
      <c r="O5">
        <v>3635356</v>
      </c>
    </row>
    <row r="6" spans="1:15" x14ac:dyDescent="0.25">
      <c r="A6">
        <v>21.567</v>
      </c>
      <c r="B6" s="1" t="s">
        <v>43</v>
      </c>
      <c r="C6">
        <v>98</v>
      </c>
      <c r="D6">
        <v>203079</v>
      </c>
      <c r="E6">
        <v>4519070</v>
      </c>
      <c r="F6">
        <v>3635356</v>
      </c>
      <c r="G6" s="8">
        <f t="shared" si="0"/>
        <v>0.73956678082191785</v>
      </c>
      <c r="H6" s="8">
        <f t="shared" si="1"/>
        <v>0.62347658802177863</v>
      </c>
      <c r="K6">
        <v>22.433</v>
      </c>
      <c r="L6" s="1" t="s">
        <v>34</v>
      </c>
      <c r="M6">
        <v>99</v>
      </c>
      <c r="N6">
        <v>2880031</v>
      </c>
      <c r="O6">
        <v>137337172</v>
      </c>
    </row>
    <row r="7" spans="1:15" x14ac:dyDescent="0.25">
      <c r="A7">
        <v>22.427</v>
      </c>
      <c r="B7" s="1" t="s">
        <v>34</v>
      </c>
      <c r="C7">
        <v>99</v>
      </c>
      <c r="D7">
        <v>3225776</v>
      </c>
      <c r="E7">
        <v>196265042</v>
      </c>
      <c r="F7">
        <v>137337172</v>
      </c>
      <c r="G7" s="8">
        <f t="shared" si="0"/>
        <v>33.572781164383564</v>
      </c>
      <c r="H7" s="8">
        <f t="shared" si="1"/>
        <v>24.888778947368422</v>
      </c>
      <c r="K7">
        <v>22.7605</v>
      </c>
      <c r="L7" s="1" t="s">
        <v>9</v>
      </c>
      <c r="M7">
        <v>98</v>
      </c>
      <c r="N7">
        <v>5897622</v>
      </c>
      <c r="O7">
        <v>697393807</v>
      </c>
    </row>
    <row r="8" spans="1:15" x14ac:dyDescent="0.25">
      <c r="A8">
        <v>22.748699999999999</v>
      </c>
      <c r="B8" s="1" t="s">
        <v>9</v>
      </c>
      <c r="C8">
        <v>98</v>
      </c>
      <c r="D8">
        <v>5882611</v>
      </c>
      <c r="E8">
        <v>806867640</v>
      </c>
      <c r="F8">
        <v>697393807</v>
      </c>
      <c r="G8" s="8">
        <f t="shared" si="0"/>
        <v>138.1280205479452</v>
      </c>
      <c r="H8" s="8">
        <f t="shared" si="1"/>
        <v>126.53245136116152</v>
      </c>
      <c r="K8">
        <v>23.205200000000001</v>
      </c>
      <c r="L8" s="1" t="s">
        <v>10</v>
      </c>
      <c r="M8">
        <v>99</v>
      </c>
      <c r="N8">
        <v>537648</v>
      </c>
      <c r="O8">
        <v>44523834</v>
      </c>
    </row>
    <row r="9" spans="1:15" x14ac:dyDescent="0.25">
      <c r="A9">
        <v>23.000299999999999</v>
      </c>
      <c r="B9" s="1" t="s">
        <v>10</v>
      </c>
      <c r="C9">
        <v>93</v>
      </c>
      <c r="D9">
        <v>157588</v>
      </c>
      <c r="E9">
        <v>3400914</v>
      </c>
      <c r="F9">
        <v>44523834</v>
      </c>
      <c r="G9" s="8">
        <f t="shared" si="0"/>
        <v>0.54810171232876714</v>
      </c>
      <c r="H9" s="8">
        <f t="shared" si="1"/>
        <v>8.0442529945553538</v>
      </c>
      <c r="K9">
        <v>23.281199999999998</v>
      </c>
      <c r="L9" s="1" t="s">
        <v>11</v>
      </c>
      <c r="M9">
        <v>97</v>
      </c>
      <c r="N9">
        <v>372025</v>
      </c>
      <c r="O9">
        <v>10498109</v>
      </c>
    </row>
    <row r="10" spans="1:15" x14ac:dyDescent="0.25">
      <c r="A10">
        <v>23.263500000000001</v>
      </c>
      <c r="B10" s="1" t="s">
        <v>10</v>
      </c>
      <c r="C10">
        <v>99</v>
      </c>
      <c r="D10">
        <v>509504</v>
      </c>
      <c r="E10">
        <v>44829994</v>
      </c>
      <c r="F10">
        <v>10498109</v>
      </c>
      <c r="G10" s="8">
        <f t="shared" si="0"/>
        <v>7.6421222602739727</v>
      </c>
      <c r="H10" s="8">
        <f t="shared" si="1"/>
        <v>1.8689852994555354</v>
      </c>
      <c r="K10">
        <v>23.369</v>
      </c>
      <c r="L10" s="1" t="s">
        <v>52</v>
      </c>
      <c r="M10">
        <v>94</v>
      </c>
      <c r="N10">
        <v>236335</v>
      </c>
      <c r="O10">
        <v>7660597</v>
      </c>
    </row>
    <row r="11" spans="1:15" x14ac:dyDescent="0.25">
      <c r="A11">
        <v>23.374700000000001</v>
      </c>
      <c r="B11" s="1" t="s">
        <v>12</v>
      </c>
      <c r="C11">
        <v>99</v>
      </c>
      <c r="D11">
        <v>324403</v>
      </c>
      <c r="E11">
        <v>10536430</v>
      </c>
      <c r="F11">
        <v>7660597</v>
      </c>
      <c r="G11" s="8">
        <f t="shared" si="0"/>
        <v>1.7699366438356163</v>
      </c>
      <c r="H11" s="8">
        <f t="shared" si="1"/>
        <v>1.3540103448275862</v>
      </c>
      <c r="K11">
        <v>23.579599999999999</v>
      </c>
      <c r="L11" s="1" t="s">
        <v>36</v>
      </c>
      <c r="M11">
        <v>98</v>
      </c>
      <c r="N11">
        <v>279934</v>
      </c>
      <c r="O11">
        <v>15972842</v>
      </c>
    </row>
    <row r="12" spans="1:15" x14ac:dyDescent="0.25">
      <c r="A12">
        <v>23.5794</v>
      </c>
      <c r="B12" s="1" t="s">
        <v>36</v>
      </c>
      <c r="C12">
        <v>99</v>
      </c>
      <c r="D12">
        <v>385186</v>
      </c>
      <c r="E12">
        <v>15710487</v>
      </c>
      <c r="F12">
        <v>15972842</v>
      </c>
      <c r="G12" s="8">
        <f t="shared" si="0"/>
        <v>2.6559053082191779</v>
      </c>
      <c r="H12" s="8">
        <f t="shared" si="1"/>
        <v>2.8625847549909258</v>
      </c>
      <c r="K12">
        <v>24.439499999999999</v>
      </c>
      <c r="L12" s="1" t="s">
        <v>14</v>
      </c>
      <c r="M12">
        <v>99</v>
      </c>
      <c r="N12">
        <v>5983608</v>
      </c>
      <c r="O12">
        <v>1019753567</v>
      </c>
    </row>
    <row r="13" spans="1:15" x14ac:dyDescent="0.25">
      <c r="A13">
        <v>24.416</v>
      </c>
      <c r="B13" s="1" t="s">
        <v>44</v>
      </c>
      <c r="C13">
        <v>99</v>
      </c>
      <c r="D13">
        <v>6116114</v>
      </c>
      <c r="E13">
        <v>1035208845</v>
      </c>
      <c r="F13">
        <v>1019753567</v>
      </c>
      <c r="G13" s="8">
        <f t="shared" si="0"/>
        <v>177.22754195205479</v>
      </c>
      <c r="H13" s="8">
        <f t="shared" si="1"/>
        <v>185.0369450090744</v>
      </c>
      <c r="K13">
        <v>24.731999999999999</v>
      </c>
      <c r="L13" s="1" t="s">
        <v>15</v>
      </c>
      <c r="M13">
        <v>99</v>
      </c>
      <c r="N13">
        <v>5239582</v>
      </c>
      <c r="O13">
        <v>213265287</v>
      </c>
    </row>
    <row r="14" spans="1:15" x14ac:dyDescent="0.25">
      <c r="A14">
        <v>24.784500000000001</v>
      </c>
      <c r="B14" s="1" t="s">
        <v>15</v>
      </c>
      <c r="C14">
        <v>99</v>
      </c>
      <c r="D14">
        <v>4769102</v>
      </c>
      <c r="E14">
        <v>236100037</v>
      </c>
      <c r="F14">
        <v>213265287</v>
      </c>
      <c r="G14" s="8">
        <f t="shared" si="0"/>
        <v>40.393841952054792</v>
      </c>
      <c r="H14" s="8">
        <f t="shared" si="1"/>
        <v>38.668836116152448</v>
      </c>
      <c r="K14">
        <v>24.8081</v>
      </c>
      <c r="L14" s="1" t="s">
        <v>45</v>
      </c>
      <c r="M14">
        <v>96</v>
      </c>
      <c r="N14">
        <v>1754661</v>
      </c>
      <c r="O14">
        <v>57799278</v>
      </c>
    </row>
    <row r="15" spans="1:15" x14ac:dyDescent="0.25">
      <c r="A15">
        <v>24.8489</v>
      </c>
      <c r="B15" s="1" t="s">
        <v>45</v>
      </c>
      <c r="C15">
        <v>95</v>
      </c>
      <c r="D15">
        <v>1822852</v>
      </c>
      <c r="E15">
        <v>49520875</v>
      </c>
      <c r="F15">
        <v>57799278</v>
      </c>
      <c r="G15" s="8">
        <f t="shared" si="0"/>
        <v>8.4453553082191775</v>
      </c>
      <c r="H15" s="8">
        <f t="shared" si="1"/>
        <v>10.453589473684211</v>
      </c>
      <c r="K15">
        <v>24.971900000000002</v>
      </c>
      <c r="L15" s="1" t="s">
        <v>18</v>
      </c>
      <c r="M15">
        <v>99</v>
      </c>
      <c r="N15">
        <v>1087530</v>
      </c>
      <c r="O15">
        <v>39411615</v>
      </c>
    </row>
    <row r="16" spans="1:15" x14ac:dyDescent="0.25">
      <c r="A16">
        <v>25.1297</v>
      </c>
      <c r="B16" s="1" t="s">
        <v>46</v>
      </c>
      <c r="C16">
        <v>97</v>
      </c>
      <c r="D16">
        <v>205644</v>
      </c>
      <c r="E16">
        <v>7429922</v>
      </c>
      <c r="F16">
        <v>9404311</v>
      </c>
      <c r="G16" s="8">
        <f t="shared" si="0"/>
        <v>1.2380003424657535</v>
      </c>
      <c r="H16" s="8">
        <f t="shared" si="1"/>
        <v>1.6704738656987297</v>
      </c>
      <c r="K16">
        <v>25.112300000000001</v>
      </c>
      <c r="L16" s="1" t="s">
        <v>19</v>
      </c>
      <c r="M16">
        <v>99</v>
      </c>
      <c r="N16">
        <v>239343</v>
      </c>
      <c r="O16">
        <v>9404311</v>
      </c>
    </row>
    <row r="17" spans="1:15" x14ac:dyDescent="0.25">
      <c r="A17">
        <v>25.428000000000001</v>
      </c>
      <c r="B17" s="1" t="s">
        <v>21</v>
      </c>
      <c r="C17">
        <v>99</v>
      </c>
      <c r="D17">
        <v>334357</v>
      </c>
      <c r="E17">
        <v>8617640</v>
      </c>
      <c r="F17">
        <v>9149843</v>
      </c>
      <c r="G17" s="8">
        <f t="shared" si="0"/>
        <v>1.4413767123287671</v>
      </c>
      <c r="H17" s="8">
        <f t="shared" si="1"/>
        <v>1.6242909255898366</v>
      </c>
      <c r="K17">
        <v>25.4223</v>
      </c>
      <c r="L17" s="1" t="s">
        <v>21</v>
      </c>
      <c r="M17">
        <v>96</v>
      </c>
      <c r="N17">
        <v>257252</v>
      </c>
      <c r="O17">
        <v>9149843</v>
      </c>
    </row>
    <row r="18" spans="1:15" x14ac:dyDescent="0.25">
      <c r="A18">
        <v>25.545100000000001</v>
      </c>
      <c r="B18" s="1" t="s">
        <v>22</v>
      </c>
      <c r="C18">
        <v>87</v>
      </c>
      <c r="D18">
        <v>106874</v>
      </c>
      <c r="E18">
        <v>6792134</v>
      </c>
      <c r="G18" s="8">
        <f t="shared" si="0"/>
        <v>1.1287900684931507</v>
      </c>
      <c r="H18" s="8"/>
      <c r="K18">
        <v>26.264700000000001</v>
      </c>
      <c r="L18" s="1" t="s">
        <v>39</v>
      </c>
      <c r="M18">
        <v>99</v>
      </c>
      <c r="N18">
        <v>1274497</v>
      </c>
      <c r="O18">
        <v>33231044</v>
      </c>
    </row>
    <row r="19" spans="1:15" x14ac:dyDescent="0.25">
      <c r="A19">
        <v>25.8902</v>
      </c>
      <c r="B19" s="1" t="s">
        <v>22</v>
      </c>
      <c r="C19">
        <v>90</v>
      </c>
      <c r="D19">
        <v>146305</v>
      </c>
      <c r="E19">
        <v>11295326</v>
      </c>
      <c r="G19" s="8">
        <f t="shared" si="0"/>
        <v>1.8998845890410958</v>
      </c>
      <c r="H19" s="8"/>
      <c r="K19" s="2">
        <v>27.774000000000001</v>
      </c>
      <c r="L19" s="3" t="s">
        <v>25</v>
      </c>
      <c r="M19" s="2">
        <v>53</v>
      </c>
      <c r="N19" s="2">
        <v>343925</v>
      </c>
      <c r="O19" s="2">
        <v>16244056</v>
      </c>
    </row>
    <row r="20" spans="1:15" x14ac:dyDescent="0.25">
      <c r="A20">
        <v>26.053999999999998</v>
      </c>
      <c r="B20" s="1" t="s">
        <v>48</v>
      </c>
      <c r="C20">
        <v>99</v>
      </c>
      <c r="D20">
        <v>737815</v>
      </c>
      <c r="E20">
        <v>38220868</v>
      </c>
      <c r="G20" s="8">
        <f t="shared" si="0"/>
        <v>6.5104226027397258</v>
      </c>
      <c r="H20" s="8"/>
      <c r="K20">
        <v>27.861799999999999</v>
      </c>
      <c r="L20" s="1" t="s">
        <v>26</v>
      </c>
      <c r="M20">
        <v>95</v>
      </c>
      <c r="N20">
        <v>300114</v>
      </c>
      <c r="O20">
        <v>8777529</v>
      </c>
    </row>
    <row r="21" spans="1:15" x14ac:dyDescent="0.25">
      <c r="A21">
        <v>26.258700000000001</v>
      </c>
      <c r="B21" s="1" t="s">
        <v>39</v>
      </c>
      <c r="C21">
        <v>99</v>
      </c>
      <c r="D21">
        <v>1532238</v>
      </c>
      <c r="E21">
        <v>35058646</v>
      </c>
      <c r="F21">
        <v>33231044</v>
      </c>
      <c r="G21" s="8">
        <f t="shared" si="0"/>
        <v>5.9689462328767124</v>
      </c>
      <c r="H21" s="8">
        <f>(100*F21-Intercept_FA)*500/(100*Slope_FA*55.1)</f>
        <v>5.9947448275862065</v>
      </c>
      <c r="K21">
        <v>28.622299999999999</v>
      </c>
      <c r="L21" s="1" t="s">
        <v>50</v>
      </c>
      <c r="M21">
        <v>95</v>
      </c>
      <c r="N21">
        <v>125724</v>
      </c>
      <c r="O21">
        <v>9231607</v>
      </c>
    </row>
    <row r="22" spans="1:15" x14ac:dyDescent="0.25">
      <c r="A22">
        <v>27.85</v>
      </c>
      <c r="B22" s="1" t="s">
        <v>26</v>
      </c>
      <c r="C22">
        <v>99</v>
      </c>
      <c r="D22">
        <v>290832</v>
      </c>
      <c r="E22">
        <v>13004918</v>
      </c>
      <c r="F22">
        <v>8777529</v>
      </c>
      <c r="G22" s="8">
        <f t="shared" si="0"/>
        <v>2.1926229452054793</v>
      </c>
      <c r="H22" s="8">
        <f>(100*F22-Intercept_FA)*500/(100*Slope_FA*55.1)</f>
        <v>1.5567203266787659</v>
      </c>
      <c r="K22" s="2">
        <v>29.295000000000002</v>
      </c>
      <c r="L22" s="3" t="s">
        <v>53</v>
      </c>
      <c r="M22" s="2">
        <v>43</v>
      </c>
      <c r="N22" s="2">
        <v>161084</v>
      </c>
      <c r="O22" s="2">
        <v>6174675</v>
      </c>
    </row>
    <row r="23" spans="1:15" x14ac:dyDescent="0.25">
      <c r="A23">
        <v>28.610499999999998</v>
      </c>
      <c r="B23" s="1" t="s">
        <v>50</v>
      </c>
      <c r="C23">
        <v>93</v>
      </c>
      <c r="D23">
        <v>120558</v>
      </c>
      <c r="E23">
        <v>11316858</v>
      </c>
      <c r="F23">
        <v>9231607</v>
      </c>
      <c r="G23" s="8">
        <f t="shared" si="0"/>
        <v>1.9035715753424658</v>
      </c>
      <c r="H23" s="8">
        <f>(100*F23-Intercept_FA)*500/(100*Slope_FA*55.1)</f>
        <v>1.6391301270417422</v>
      </c>
      <c r="K23">
        <v>29.3535</v>
      </c>
      <c r="L23" s="1" t="s">
        <v>51</v>
      </c>
      <c r="M23">
        <v>90</v>
      </c>
      <c r="N23">
        <v>165521</v>
      </c>
      <c r="O23">
        <v>10255874</v>
      </c>
    </row>
    <row r="24" spans="1:15" x14ac:dyDescent="0.25">
      <c r="A24">
        <v>29.341699999999999</v>
      </c>
      <c r="B24" s="1" t="s">
        <v>51</v>
      </c>
      <c r="C24">
        <v>93</v>
      </c>
      <c r="D24">
        <v>172417</v>
      </c>
      <c r="E24">
        <v>11861047</v>
      </c>
      <c r="F24">
        <v>10255874</v>
      </c>
      <c r="G24" s="8">
        <f t="shared" si="0"/>
        <v>1.9967546232876712</v>
      </c>
      <c r="H24" s="8">
        <f>(100*F24-Intercept_FA)*500/(100*Slope_FA*55.1)</f>
        <v>1.825022504537205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334AA-5628-4A7A-9C22-B2A1A4EF57E1}">
  <dimension ref="A1:M31"/>
  <sheetViews>
    <sheetView workbookViewId="0">
      <selection activeCell="H3" sqref="H3"/>
    </sheetView>
  </sheetViews>
  <sheetFormatPr defaultRowHeight="15" x14ac:dyDescent="0.25"/>
  <cols>
    <col min="2" max="2" width="63.42578125" customWidth="1"/>
    <col min="10" max="10" width="45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  <c r="I1" t="s">
        <v>0</v>
      </c>
      <c r="J1" t="s">
        <v>1</v>
      </c>
      <c r="K1" t="s">
        <v>2</v>
      </c>
      <c r="L1" t="s">
        <v>31</v>
      </c>
      <c r="M1" t="s">
        <v>32</v>
      </c>
    </row>
    <row r="2" spans="1:13" x14ac:dyDescent="0.25">
      <c r="A2">
        <v>3.2799</v>
      </c>
      <c r="B2" t="s">
        <v>3</v>
      </c>
      <c r="C2">
        <v>91</v>
      </c>
      <c r="D2">
        <v>2285271</v>
      </c>
      <c r="E2">
        <v>30114849</v>
      </c>
      <c r="F2">
        <v>37109122</v>
      </c>
      <c r="G2" s="8">
        <f>(E2*100-Intercept_FA)*500/(100*59.4*Slope_FA)</f>
        <v>5.0361698653198657</v>
      </c>
      <c r="H2" s="8">
        <f>(F2*100-Intercept_FA)*500/(100*59.4*Slope_FA)</f>
        <v>6.2136569023569024</v>
      </c>
      <c r="I2">
        <v>3.274</v>
      </c>
      <c r="J2" t="s">
        <v>3</v>
      </c>
      <c r="K2">
        <v>86</v>
      </c>
      <c r="L2">
        <v>2736373</v>
      </c>
      <c r="M2">
        <v>37109122</v>
      </c>
    </row>
    <row r="3" spans="1:13" x14ac:dyDescent="0.25">
      <c r="A3">
        <v>12.6868</v>
      </c>
      <c r="B3" s="1" t="s">
        <v>59</v>
      </c>
      <c r="C3">
        <v>78</v>
      </c>
      <c r="D3">
        <v>10082</v>
      </c>
      <c r="F3">
        <v>385810</v>
      </c>
      <c r="G3" s="8"/>
      <c r="H3" s="8">
        <f t="shared" ref="H3:H14" si="0">(F3*100-Intercept_FA)*500/(100*59.4*Slope_FA)</f>
        <v>3.1281144781144785E-2</v>
      </c>
      <c r="I3">
        <v>12.6868</v>
      </c>
      <c r="J3" s="1" t="s">
        <v>59</v>
      </c>
      <c r="K3">
        <v>78</v>
      </c>
      <c r="L3">
        <v>10082</v>
      </c>
      <c r="M3">
        <v>385810</v>
      </c>
    </row>
    <row r="4" spans="1:13" s="2" customFormat="1" x14ac:dyDescent="0.25">
      <c r="A4">
        <v>18.226700000000001</v>
      </c>
      <c r="B4" s="1" t="s">
        <v>4</v>
      </c>
      <c r="C4">
        <v>97</v>
      </c>
      <c r="D4">
        <v>209484</v>
      </c>
      <c r="E4">
        <v>5926620</v>
      </c>
      <c r="F4">
        <v>11887140</v>
      </c>
      <c r="G4" s="8">
        <f>(E4*100-Intercept_FA)*500/(100*59.4*Slope_FA)</f>
        <v>0.96407744107744109</v>
      </c>
      <c r="H4" s="8">
        <f t="shared" si="0"/>
        <v>1.9675319865319865</v>
      </c>
      <c r="I4" s="2">
        <v>15.682</v>
      </c>
      <c r="J4" s="3" t="s">
        <v>41</v>
      </c>
      <c r="K4" s="2">
        <v>38</v>
      </c>
      <c r="L4" s="2">
        <v>31182</v>
      </c>
      <c r="M4" s="2">
        <v>1475981</v>
      </c>
    </row>
    <row r="5" spans="1:13" x14ac:dyDescent="0.25">
      <c r="A5">
        <v>19.4084</v>
      </c>
      <c r="B5" s="1" t="s">
        <v>42</v>
      </c>
      <c r="C5">
        <v>95</v>
      </c>
      <c r="D5">
        <v>17727</v>
      </c>
      <c r="F5">
        <v>393361</v>
      </c>
      <c r="G5" s="8"/>
      <c r="H5" s="8">
        <f t="shared" si="0"/>
        <v>3.2552356902356902E-2</v>
      </c>
      <c r="I5">
        <v>18.232600000000001</v>
      </c>
      <c r="J5" s="1" t="s">
        <v>4</v>
      </c>
      <c r="K5">
        <v>98</v>
      </c>
      <c r="L5">
        <v>531064</v>
      </c>
      <c r="M5">
        <v>11887140</v>
      </c>
    </row>
    <row r="6" spans="1:13" s="2" customFormat="1" x14ac:dyDescent="0.25">
      <c r="A6">
        <v>20.531700000000001</v>
      </c>
      <c r="B6" s="1" t="s">
        <v>5</v>
      </c>
      <c r="C6">
        <v>99</v>
      </c>
      <c r="D6">
        <v>2049955</v>
      </c>
      <c r="E6">
        <v>45445211</v>
      </c>
      <c r="F6">
        <v>89135427</v>
      </c>
      <c r="G6" s="8">
        <f t="shared" ref="G6:G24" si="1">(E6*100-Intercept_FA)*500/(100*59.4*Slope_FA)</f>
        <v>7.6170388888888887</v>
      </c>
      <c r="H6" s="8">
        <f t="shared" si="0"/>
        <v>14.972294107744109</v>
      </c>
      <c r="I6">
        <v>19.4084</v>
      </c>
      <c r="J6" s="1" t="s">
        <v>42</v>
      </c>
      <c r="K6">
        <v>95</v>
      </c>
      <c r="L6">
        <v>17727</v>
      </c>
      <c r="M6">
        <v>393361</v>
      </c>
    </row>
    <row r="7" spans="1:13" s="2" customFormat="1" x14ac:dyDescent="0.25">
      <c r="A7">
        <v>21.584700000000002</v>
      </c>
      <c r="B7" s="1" t="s">
        <v>43</v>
      </c>
      <c r="C7">
        <v>98</v>
      </c>
      <c r="D7">
        <v>125055</v>
      </c>
      <c r="E7">
        <v>3668822</v>
      </c>
      <c r="F7">
        <v>6820398</v>
      </c>
      <c r="G7" s="8">
        <f t="shared" si="1"/>
        <v>0.58397676767676765</v>
      </c>
      <c r="H7" s="8">
        <f t="shared" si="0"/>
        <v>1.1145451178451178</v>
      </c>
      <c r="I7">
        <v>20.5609</v>
      </c>
      <c r="J7" s="1" t="s">
        <v>5</v>
      </c>
      <c r="K7">
        <v>98</v>
      </c>
      <c r="L7">
        <v>3060246</v>
      </c>
      <c r="M7">
        <v>89135427</v>
      </c>
    </row>
    <row r="8" spans="1:13" s="2" customFormat="1" x14ac:dyDescent="0.25">
      <c r="A8">
        <v>22.444600000000001</v>
      </c>
      <c r="B8" s="1" t="s">
        <v>34</v>
      </c>
      <c r="C8">
        <v>99</v>
      </c>
      <c r="D8">
        <v>2968221</v>
      </c>
      <c r="E8">
        <v>126715593</v>
      </c>
      <c r="F8">
        <v>247713065</v>
      </c>
      <c r="G8" s="8">
        <f t="shared" si="1"/>
        <v>21.298921380471381</v>
      </c>
      <c r="H8" s="8">
        <f t="shared" si="0"/>
        <v>41.668866161616158</v>
      </c>
      <c r="I8" s="2">
        <v>21.064</v>
      </c>
      <c r="J8" s="3" t="s">
        <v>55</v>
      </c>
      <c r="K8" s="2">
        <v>80</v>
      </c>
      <c r="L8" s="2">
        <v>27561</v>
      </c>
      <c r="M8" s="2">
        <v>1257674</v>
      </c>
    </row>
    <row r="9" spans="1:13" x14ac:dyDescent="0.25">
      <c r="A9">
        <v>22.778099999999998</v>
      </c>
      <c r="B9" s="1" t="s">
        <v>9</v>
      </c>
      <c r="C9">
        <v>98</v>
      </c>
      <c r="D9">
        <v>5862531</v>
      </c>
      <c r="E9">
        <v>650333138</v>
      </c>
      <c r="F9">
        <v>928348756</v>
      </c>
      <c r="G9" s="8">
        <f t="shared" si="1"/>
        <v>109.45002323232323</v>
      </c>
      <c r="H9" s="8">
        <f t="shared" si="0"/>
        <v>156.25399932659931</v>
      </c>
      <c r="I9" s="2">
        <v>21.198599999999999</v>
      </c>
      <c r="J9" s="3" t="s">
        <v>43</v>
      </c>
      <c r="K9" s="2">
        <v>64</v>
      </c>
      <c r="L9" s="2">
        <v>12551</v>
      </c>
      <c r="M9" s="2">
        <v>332263</v>
      </c>
    </row>
    <row r="10" spans="1:13" x14ac:dyDescent="0.25">
      <c r="A10">
        <v>23.246099999999998</v>
      </c>
      <c r="B10" s="1" t="s">
        <v>10</v>
      </c>
      <c r="C10">
        <v>99</v>
      </c>
      <c r="D10">
        <v>695138</v>
      </c>
      <c r="E10">
        <v>66371151</v>
      </c>
      <c r="F10">
        <v>4388840</v>
      </c>
      <c r="G10" s="8">
        <f t="shared" si="1"/>
        <v>11.139924410774411</v>
      </c>
      <c r="H10" s="8">
        <f t="shared" si="0"/>
        <v>0.70519191919191915</v>
      </c>
      <c r="I10" s="2">
        <v>21.3156</v>
      </c>
      <c r="J10" s="3" t="s">
        <v>60</v>
      </c>
      <c r="K10" s="2">
        <v>53</v>
      </c>
      <c r="L10" s="2">
        <v>47693</v>
      </c>
      <c r="M10" s="2">
        <v>1329963</v>
      </c>
    </row>
    <row r="11" spans="1:13" x14ac:dyDescent="0.25">
      <c r="A11">
        <v>23.3748</v>
      </c>
      <c r="B11" s="1" t="s">
        <v>12</v>
      </c>
      <c r="C11">
        <v>99</v>
      </c>
      <c r="D11">
        <v>228554</v>
      </c>
      <c r="E11">
        <v>8231641</v>
      </c>
      <c r="F11" s="2">
        <v>72099578</v>
      </c>
      <c r="G11" s="8">
        <f t="shared" si="1"/>
        <v>1.3521281144781145</v>
      </c>
      <c r="H11" s="8">
        <f t="shared" si="0"/>
        <v>12.10430606060606</v>
      </c>
      <c r="I11">
        <v>21.590499999999999</v>
      </c>
      <c r="J11" s="1" t="s">
        <v>43</v>
      </c>
      <c r="K11">
        <v>98</v>
      </c>
      <c r="L11">
        <v>305685</v>
      </c>
      <c r="M11">
        <v>6820398</v>
      </c>
    </row>
    <row r="12" spans="1:13" x14ac:dyDescent="0.25">
      <c r="A12">
        <v>23.5854</v>
      </c>
      <c r="B12" s="1" t="s">
        <v>36</v>
      </c>
      <c r="C12">
        <v>99</v>
      </c>
      <c r="D12">
        <v>229683</v>
      </c>
      <c r="E12">
        <v>10454643</v>
      </c>
      <c r="F12">
        <v>22444727</v>
      </c>
      <c r="G12" s="8">
        <f t="shared" si="1"/>
        <v>1.7263708754208755</v>
      </c>
      <c r="H12" s="8">
        <f t="shared" si="0"/>
        <v>3.7449035353535352</v>
      </c>
      <c r="I12">
        <v>22.462199999999999</v>
      </c>
      <c r="J12" s="1" t="s">
        <v>8</v>
      </c>
      <c r="K12">
        <v>99</v>
      </c>
      <c r="L12">
        <v>3322982</v>
      </c>
      <c r="M12">
        <v>247713065</v>
      </c>
    </row>
    <row r="13" spans="1:13" x14ac:dyDescent="0.25">
      <c r="A13">
        <v>24.4453</v>
      </c>
      <c r="B13" s="1" t="s">
        <v>81</v>
      </c>
      <c r="C13">
        <v>99</v>
      </c>
      <c r="D13">
        <v>5955485</v>
      </c>
      <c r="E13">
        <v>995478681</v>
      </c>
      <c r="F13">
        <v>1170501965</v>
      </c>
      <c r="G13" s="8">
        <f t="shared" si="1"/>
        <v>167.55533350168349</v>
      </c>
      <c r="H13" s="8">
        <f t="shared" si="0"/>
        <v>197.02053282828282</v>
      </c>
      <c r="I13">
        <v>22.7898</v>
      </c>
      <c r="J13" s="1" t="s">
        <v>9</v>
      </c>
      <c r="K13">
        <v>95</v>
      </c>
      <c r="L13">
        <v>5857576</v>
      </c>
      <c r="M13">
        <v>928348756</v>
      </c>
    </row>
    <row r="14" spans="1:13" x14ac:dyDescent="0.25">
      <c r="A14">
        <v>24.731999999999999</v>
      </c>
      <c r="B14" s="1" t="s">
        <v>15</v>
      </c>
      <c r="C14">
        <v>99</v>
      </c>
      <c r="D14">
        <v>5026869</v>
      </c>
      <c r="E14">
        <v>189674118</v>
      </c>
      <c r="F14">
        <v>192287103</v>
      </c>
      <c r="G14" s="8">
        <f t="shared" si="1"/>
        <v>31.897999663299665</v>
      </c>
      <c r="H14" s="8">
        <f t="shared" si="0"/>
        <v>32.337896127946131</v>
      </c>
      <c r="I14">
        <v>23.088100000000001</v>
      </c>
      <c r="J14" s="1" t="s">
        <v>10</v>
      </c>
      <c r="K14">
        <v>98</v>
      </c>
      <c r="L14">
        <v>219792</v>
      </c>
      <c r="M14">
        <v>4388840</v>
      </c>
    </row>
    <row r="15" spans="1:13" x14ac:dyDescent="0.25">
      <c r="A15">
        <v>24.819700000000001</v>
      </c>
      <c r="B15" s="4" t="s">
        <v>16</v>
      </c>
      <c r="C15">
        <v>91</v>
      </c>
      <c r="D15">
        <v>1697274</v>
      </c>
      <c r="E15">
        <v>74306026</v>
      </c>
      <c r="G15" s="8">
        <f t="shared" si="1"/>
        <v>12.475761952861953</v>
      </c>
      <c r="H15" s="8"/>
      <c r="I15" s="2">
        <v>23.433299999999999</v>
      </c>
      <c r="J15" s="3" t="s">
        <v>12</v>
      </c>
      <c r="K15" s="2">
        <v>56</v>
      </c>
      <c r="L15" s="2">
        <v>778474</v>
      </c>
      <c r="M15" s="2">
        <v>72099578</v>
      </c>
    </row>
    <row r="16" spans="1:13" x14ac:dyDescent="0.25">
      <c r="A16">
        <v>24.977699999999999</v>
      </c>
      <c r="B16" s="4" t="s">
        <v>18</v>
      </c>
      <c r="C16">
        <v>99</v>
      </c>
      <c r="D16">
        <v>1275785</v>
      </c>
      <c r="E16">
        <v>54136405</v>
      </c>
      <c r="G16" s="8">
        <f t="shared" si="1"/>
        <v>9.0802028619528627</v>
      </c>
      <c r="H16" s="8"/>
      <c r="I16">
        <v>23.626300000000001</v>
      </c>
      <c r="J16" s="1" t="s">
        <v>36</v>
      </c>
      <c r="K16">
        <v>98</v>
      </c>
      <c r="L16">
        <v>511003</v>
      </c>
      <c r="M16">
        <v>22444727</v>
      </c>
    </row>
    <row r="17" spans="1:13" x14ac:dyDescent="0.25">
      <c r="A17">
        <v>25.158999999999999</v>
      </c>
      <c r="B17" s="1" t="s">
        <v>57</v>
      </c>
      <c r="C17">
        <v>96</v>
      </c>
      <c r="D17">
        <v>210988</v>
      </c>
      <c r="E17">
        <v>10440496</v>
      </c>
      <c r="G17" s="8">
        <f t="shared" si="1"/>
        <v>1.7239892255892255</v>
      </c>
      <c r="H17" s="8"/>
      <c r="I17">
        <v>24.468699999999998</v>
      </c>
      <c r="J17" s="1" t="s">
        <v>14</v>
      </c>
      <c r="K17">
        <v>99</v>
      </c>
      <c r="L17">
        <v>6095299</v>
      </c>
      <c r="M17">
        <v>1170501965</v>
      </c>
    </row>
    <row r="18" spans="1:13" x14ac:dyDescent="0.25">
      <c r="A18">
        <v>25.223400000000002</v>
      </c>
      <c r="B18" s="1" t="s">
        <v>20</v>
      </c>
      <c r="C18">
        <v>96</v>
      </c>
      <c r="D18">
        <v>173180</v>
      </c>
      <c r="E18">
        <v>11950150</v>
      </c>
      <c r="F18">
        <v>15055365</v>
      </c>
      <c r="G18" s="8">
        <f t="shared" si="1"/>
        <v>1.9781397306397306</v>
      </c>
      <c r="H18" s="8">
        <f>(F18*100-Intercept_FA)*500/(100*59.4*Slope_FA)</f>
        <v>2.5009031986531984</v>
      </c>
      <c r="I18">
        <v>24.9192</v>
      </c>
      <c r="J18" s="1" t="s">
        <v>15</v>
      </c>
      <c r="K18">
        <v>99</v>
      </c>
      <c r="L18">
        <v>3168155</v>
      </c>
      <c r="M18">
        <v>192287103</v>
      </c>
    </row>
    <row r="19" spans="1:13" x14ac:dyDescent="0.25">
      <c r="A19">
        <v>25.434000000000001</v>
      </c>
      <c r="B19" s="1" t="s">
        <v>21</v>
      </c>
      <c r="C19">
        <v>99</v>
      </c>
      <c r="D19">
        <v>228327</v>
      </c>
      <c r="E19">
        <v>6333610</v>
      </c>
      <c r="F19">
        <v>9882012</v>
      </c>
      <c r="G19" s="8">
        <f t="shared" si="1"/>
        <v>1.0325942760942761</v>
      </c>
      <c r="H19" s="8">
        <f>(F19*100-Intercept_FA)*500/(100*59.4*Slope_FA)</f>
        <v>1.6299683501683502</v>
      </c>
      <c r="I19">
        <v>25.077100000000002</v>
      </c>
      <c r="J19" s="1" t="s">
        <v>17</v>
      </c>
      <c r="K19">
        <v>99</v>
      </c>
      <c r="L19">
        <v>966236</v>
      </c>
      <c r="M19">
        <v>35367528</v>
      </c>
    </row>
    <row r="20" spans="1:13" x14ac:dyDescent="0.25">
      <c r="A20">
        <v>26.1126</v>
      </c>
      <c r="B20" s="1" t="s">
        <v>89</v>
      </c>
      <c r="C20">
        <v>99</v>
      </c>
      <c r="D20">
        <v>1156384</v>
      </c>
      <c r="E20">
        <v>51482766</v>
      </c>
      <c r="F20">
        <v>51189570</v>
      </c>
      <c r="G20" s="8">
        <f t="shared" si="1"/>
        <v>8.6334622895622903</v>
      </c>
      <c r="H20" s="8">
        <f>(F20*100-Intercept_FA)*500/(100*59.4*Slope_FA)</f>
        <v>8.5841026936026932</v>
      </c>
      <c r="I20">
        <v>25.223400000000002</v>
      </c>
      <c r="J20" s="1" t="s">
        <v>19</v>
      </c>
      <c r="K20">
        <v>99</v>
      </c>
      <c r="L20">
        <v>238781</v>
      </c>
      <c r="M20">
        <v>7970259</v>
      </c>
    </row>
    <row r="21" spans="1:13" x14ac:dyDescent="0.25">
      <c r="A21">
        <v>27.107099999999999</v>
      </c>
      <c r="B21" s="1" t="s">
        <v>62</v>
      </c>
      <c r="C21">
        <v>95</v>
      </c>
      <c r="D21">
        <v>180750</v>
      </c>
      <c r="E21">
        <v>12709888</v>
      </c>
      <c r="G21" s="8">
        <f t="shared" si="1"/>
        <v>2.1060417508417508</v>
      </c>
      <c r="H21" s="8"/>
      <c r="I21">
        <v>25.317</v>
      </c>
      <c r="J21" s="1" t="s">
        <v>20</v>
      </c>
      <c r="K21">
        <v>99</v>
      </c>
      <c r="L21">
        <v>309797</v>
      </c>
      <c r="M21">
        <v>15055365</v>
      </c>
    </row>
    <row r="22" spans="1:13" x14ac:dyDescent="0.25">
      <c r="A22">
        <v>27.885100000000001</v>
      </c>
      <c r="B22" s="1" t="s">
        <v>26</v>
      </c>
      <c r="C22">
        <v>99</v>
      </c>
      <c r="D22">
        <v>384247</v>
      </c>
      <c r="E22">
        <v>11477214</v>
      </c>
      <c r="G22" s="8">
        <f t="shared" si="1"/>
        <v>1.8985208754208753</v>
      </c>
      <c r="H22" s="8"/>
      <c r="I22">
        <v>25.504200000000001</v>
      </c>
      <c r="J22" s="1" t="s">
        <v>21</v>
      </c>
      <c r="K22">
        <v>99</v>
      </c>
      <c r="L22">
        <v>470259</v>
      </c>
      <c r="M22">
        <v>9882012</v>
      </c>
    </row>
    <row r="23" spans="1:13" x14ac:dyDescent="0.25">
      <c r="A23">
        <v>28.645700000000001</v>
      </c>
      <c r="B23" s="1" t="s">
        <v>50</v>
      </c>
      <c r="C23">
        <v>94</v>
      </c>
      <c r="D23">
        <v>125529</v>
      </c>
      <c r="E23">
        <v>12164457</v>
      </c>
      <c r="G23" s="8">
        <f t="shared" si="1"/>
        <v>2.0142183501683504</v>
      </c>
      <c r="H23" s="8"/>
      <c r="I23">
        <v>25.615300000000001</v>
      </c>
      <c r="J23" s="1" t="s">
        <v>22</v>
      </c>
      <c r="K23">
        <v>91</v>
      </c>
      <c r="L23">
        <v>147583</v>
      </c>
      <c r="M23">
        <v>7221877</v>
      </c>
    </row>
    <row r="24" spans="1:13" s="2" customFormat="1" x14ac:dyDescent="0.25">
      <c r="A24">
        <v>29.376899999999999</v>
      </c>
      <c r="B24" s="1" t="s">
        <v>51</v>
      </c>
      <c r="C24">
        <v>99</v>
      </c>
      <c r="D24">
        <v>173351</v>
      </c>
      <c r="E24">
        <v>11138454</v>
      </c>
      <c r="F24"/>
      <c r="G24" s="8">
        <f t="shared" si="1"/>
        <v>1.8414905723905723</v>
      </c>
      <c r="H24" s="8"/>
      <c r="I24">
        <v>25.697199999999999</v>
      </c>
      <c r="J24" s="1" t="s">
        <v>22</v>
      </c>
      <c r="K24">
        <v>93</v>
      </c>
      <c r="L24">
        <v>154627</v>
      </c>
      <c r="M24">
        <v>6044298</v>
      </c>
    </row>
    <row r="25" spans="1:13" x14ac:dyDescent="0.25">
      <c r="B25" s="6"/>
      <c r="I25" s="2">
        <v>25.790800000000001</v>
      </c>
      <c r="J25" s="3" t="s">
        <v>61</v>
      </c>
      <c r="K25" s="2">
        <v>58</v>
      </c>
      <c r="L25" s="2">
        <v>110321</v>
      </c>
      <c r="M25" s="2">
        <v>6697822</v>
      </c>
    </row>
    <row r="26" spans="1:13" x14ac:dyDescent="0.25">
      <c r="G26" s="2"/>
      <c r="I26">
        <v>26.1126</v>
      </c>
      <c r="J26" s="1" t="s">
        <v>23</v>
      </c>
      <c r="K26">
        <v>99</v>
      </c>
      <c r="L26">
        <v>1156384</v>
      </c>
      <c r="M26">
        <v>51189570</v>
      </c>
    </row>
    <row r="27" spans="1:13" x14ac:dyDescent="0.25">
      <c r="I27">
        <v>26.317299999999999</v>
      </c>
      <c r="J27" s="1" t="s">
        <v>39</v>
      </c>
      <c r="K27">
        <v>99</v>
      </c>
      <c r="L27">
        <v>2105951</v>
      </c>
      <c r="M27">
        <v>51482766</v>
      </c>
    </row>
    <row r="28" spans="1:13" x14ac:dyDescent="0.25">
      <c r="I28">
        <v>27.107099999999999</v>
      </c>
      <c r="J28" s="1" t="s">
        <v>62</v>
      </c>
      <c r="K28">
        <v>95</v>
      </c>
      <c r="L28">
        <v>180750</v>
      </c>
      <c r="M28">
        <v>12709888</v>
      </c>
    </row>
    <row r="29" spans="1:13" x14ac:dyDescent="0.25">
      <c r="I29">
        <v>27.885100000000001</v>
      </c>
      <c r="J29" s="1" t="s">
        <v>26</v>
      </c>
      <c r="K29">
        <v>99</v>
      </c>
      <c r="L29">
        <v>384247</v>
      </c>
      <c r="M29">
        <v>11477214</v>
      </c>
    </row>
    <row r="30" spans="1:13" x14ac:dyDescent="0.25">
      <c r="I30">
        <v>28.645700000000001</v>
      </c>
      <c r="J30" s="1" t="s">
        <v>50</v>
      </c>
      <c r="K30">
        <v>94</v>
      </c>
      <c r="L30">
        <v>125529</v>
      </c>
      <c r="M30">
        <v>8821047</v>
      </c>
    </row>
    <row r="31" spans="1:13" x14ac:dyDescent="0.25">
      <c r="I31">
        <v>29.376899999999999</v>
      </c>
      <c r="J31" s="1" t="s">
        <v>51</v>
      </c>
      <c r="K31">
        <v>99</v>
      </c>
      <c r="L31">
        <v>173351</v>
      </c>
      <c r="M31">
        <v>11138454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0F1DD-6868-4D8F-A088-FAD15ADFCE2F}">
  <dimension ref="A1:E31"/>
  <sheetViews>
    <sheetView workbookViewId="0">
      <selection sqref="A1:E31"/>
    </sheetView>
  </sheetViews>
  <sheetFormatPr defaultRowHeight="15" x14ac:dyDescent="0.25"/>
  <cols>
    <col min="2" max="2" width="50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31</v>
      </c>
      <c r="E1" t="s">
        <v>32</v>
      </c>
    </row>
    <row r="2" spans="1:5" x14ac:dyDescent="0.25">
      <c r="A2">
        <v>3.274</v>
      </c>
      <c r="B2" t="s">
        <v>3</v>
      </c>
      <c r="C2">
        <v>86</v>
      </c>
      <c r="D2">
        <v>2736373</v>
      </c>
      <c r="E2">
        <v>37109122</v>
      </c>
    </row>
    <row r="3" spans="1:5" x14ac:dyDescent="0.25">
      <c r="A3">
        <v>12.6868</v>
      </c>
      <c r="B3" s="1" t="s">
        <v>59</v>
      </c>
      <c r="C3">
        <v>78</v>
      </c>
      <c r="D3">
        <v>10082</v>
      </c>
      <c r="E3">
        <v>385810</v>
      </c>
    </row>
    <row r="4" spans="1:5" s="2" customFormat="1" x14ac:dyDescent="0.25">
      <c r="A4" s="2">
        <v>15.682</v>
      </c>
      <c r="B4" s="3" t="s">
        <v>41</v>
      </c>
      <c r="C4" s="2">
        <v>38</v>
      </c>
      <c r="D4" s="2">
        <v>31182</v>
      </c>
      <c r="E4" s="2">
        <v>1475981</v>
      </c>
    </row>
    <row r="5" spans="1:5" x14ac:dyDescent="0.25">
      <c r="A5">
        <v>18.232600000000001</v>
      </c>
      <c r="B5" s="1" t="s">
        <v>4</v>
      </c>
      <c r="C5">
        <v>98</v>
      </c>
      <c r="D5">
        <v>531064</v>
      </c>
      <c r="E5">
        <v>11887140</v>
      </c>
    </row>
    <row r="6" spans="1:5" x14ac:dyDescent="0.25">
      <c r="A6">
        <v>19.4084</v>
      </c>
      <c r="B6" s="1" t="s">
        <v>42</v>
      </c>
      <c r="C6">
        <v>95</v>
      </c>
      <c r="D6">
        <v>17727</v>
      </c>
      <c r="E6">
        <v>393361</v>
      </c>
    </row>
    <row r="7" spans="1:5" x14ac:dyDescent="0.25">
      <c r="A7">
        <v>20.5609</v>
      </c>
      <c r="B7" s="1" t="s">
        <v>5</v>
      </c>
      <c r="C7">
        <v>98</v>
      </c>
      <c r="D7">
        <v>3060246</v>
      </c>
      <c r="E7">
        <v>89135427</v>
      </c>
    </row>
    <row r="8" spans="1:5" s="2" customFormat="1" x14ac:dyDescent="0.25">
      <c r="A8" s="2">
        <v>21.064</v>
      </c>
      <c r="B8" s="3" t="s">
        <v>55</v>
      </c>
      <c r="C8" s="2">
        <v>80</v>
      </c>
      <c r="D8" s="2">
        <v>27561</v>
      </c>
      <c r="E8" s="2">
        <v>1257674</v>
      </c>
    </row>
    <row r="9" spans="1:5" s="2" customFormat="1" x14ac:dyDescent="0.25">
      <c r="A9" s="2">
        <v>21.198599999999999</v>
      </c>
      <c r="B9" s="3" t="s">
        <v>43</v>
      </c>
      <c r="C9" s="2">
        <v>64</v>
      </c>
      <c r="D9" s="2">
        <v>12551</v>
      </c>
      <c r="E9" s="2">
        <v>332263</v>
      </c>
    </row>
    <row r="10" spans="1:5" s="2" customFormat="1" x14ac:dyDescent="0.25">
      <c r="A10" s="2">
        <v>21.3156</v>
      </c>
      <c r="B10" s="3" t="s">
        <v>60</v>
      </c>
      <c r="C10" s="2">
        <v>53</v>
      </c>
      <c r="D10" s="2">
        <v>47693</v>
      </c>
      <c r="E10" s="2">
        <v>1329963</v>
      </c>
    </row>
    <row r="11" spans="1:5" x14ac:dyDescent="0.25">
      <c r="A11">
        <v>21.590499999999999</v>
      </c>
      <c r="B11" s="1" t="s">
        <v>43</v>
      </c>
      <c r="C11">
        <v>98</v>
      </c>
      <c r="D11">
        <v>305685</v>
      </c>
      <c r="E11">
        <v>6820398</v>
      </c>
    </row>
    <row r="12" spans="1:5" x14ac:dyDescent="0.25">
      <c r="A12">
        <v>22.462199999999999</v>
      </c>
      <c r="B12" s="1" t="s">
        <v>8</v>
      </c>
      <c r="C12">
        <v>99</v>
      </c>
      <c r="D12">
        <v>3322982</v>
      </c>
      <c r="E12">
        <v>247713065</v>
      </c>
    </row>
    <row r="13" spans="1:5" x14ac:dyDescent="0.25">
      <c r="A13">
        <v>22.7898</v>
      </c>
      <c r="B13" s="1" t="s">
        <v>9</v>
      </c>
      <c r="C13">
        <v>95</v>
      </c>
      <c r="D13">
        <v>5857576</v>
      </c>
      <c r="E13">
        <v>928348756</v>
      </c>
    </row>
    <row r="14" spans="1:5" x14ac:dyDescent="0.25">
      <c r="A14">
        <v>23.088100000000001</v>
      </c>
      <c r="B14" s="1" t="s">
        <v>10</v>
      </c>
      <c r="C14">
        <v>98</v>
      </c>
      <c r="D14">
        <v>219792</v>
      </c>
      <c r="E14">
        <v>4388840</v>
      </c>
    </row>
    <row r="15" spans="1:5" s="2" customFormat="1" x14ac:dyDescent="0.25">
      <c r="A15" s="2">
        <v>23.433299999999999</v>
      </c>
      <c r="B15" s="3" t="s">
        <v>12</v>
      </c>
      <c r="C15" s="2">
        <v>56</v>
      </c>
      <c r="D15" s="2">
        <v>778474</v>
      </c>
      <c r="E15" s="2">
        <v>72099578</v>
      </c>
    </row>
    <row r="16" spans="1:5" x14ac:dyDescent="0.25">
      <c r="A16">
        <v>23.626300000000001</v>
      </c>
      <c r="B16" s="1" t="s">
        <v>36</v>
      </c>
      <c r="C16">
        <v>98</v>
      </c>
      <c r="D16">
        <v>511003</v>
      </c>
      <c r="E16">
        <v>22444727</v>
      </c>
    </row>
    <row r="17" spans="1:5" x14ac:dyDescent="0.25">
      <c r="A17">
        <v>24.468699999999998</v>
      </c>
      <c r="B17" s="1" t="s">
        <v>14</v>
      </c>
      <c r="C17">
        <v>99</v>
      </c>
      <c r="D17">
        <v>6095299</v>
      </c>
      <c r="E17">
        <v>1170501965</v>
      </c>
    </row>
    <row r="18" spans="1:5" x14ac:dyDescent="0.25">
      <c r="A18">
        <v>24.9192</v>
      </c>
      <c r="B18" s="1" t="s">
        <v>15</v>
      </c>
      <c r="C18">
        <v>99</v>
      </c>
      <c r="D18">
        <v>3168155</v>
      </c>
      <c r="E18">
        <v>192287103</v>
      </c>
    </row>
    <row r="19" spans="1:5" x14ac:dyDescent="0.25">
      <c r="A19">
        <v>25.077100000000002</v>
      </c>
      <c r="B19" s="1" t="s">
        <v>17</v>
      </c>
      <c r="C19">
        <v>99</v>
      </c>
      <c r="D19">
        <v>966236</v>
      </c>
      <c r="E19">
        <v>35367528</v>
      </c>
    </row>
    <row r="20" spans="1:5" x14ac:dyDescent="0.25">
      <c r="A20">
        <v>25.223400000000002</v>
      </c>
      <c r="B20" s="1" t="s">
        <v>19</v>
      </c>
      <c r="C20">
        <v>99</v>
      </c>
      <c r="D20">
        <v>238781</v>
      </c>
      <c r="E20">
        <v>7970259</v>
      </c>
    </row>
    <row r="21" spans="1:5" x14ac:dyDescent="0.25">
      <c r="A21">
        <v>25.317</v>
      </c>
      <c r="B21" s="1" t="s">
        <v>20</v>
      </c>
      <c r="C21">
        <v>99</v>
      </c>
      <c r="D21">
        <v>309797</v>
      </c>
      <c r="E21">
        <v>15055365</v>
      </c>
    </row>
    <row r="22" spans="1:5" x14ac:dyDescent="0.25">
      <c r="A22">
        <v>25.504200000000001</v>
      </c>
      <c r="B22" s="1" t="s">
        <v>21</v>
      </c>
      <c r="C22">
        <v>99</v>
      </c>
      <c r="D22">
        <v>470259</v>
      </c>
      <c r="E22">
        <v>9882012</v>
      </c>
    </row>
    <row r="23" spans="1:5" x14ac:dyDescent="0.25">
      <c r="A23">
        <v>25.615300000000001</v>
      </c>
      <c r="B23" s="1" t="s">
        <v>22</v>
      </c>
      <c r="C23">
        <v>91</v>
      </c>
      <c r="D23">
        <v>147583</v>
      </c>
      <c r="E23">
        <v>7221877</v>
      </c>
    </row>
    <row r="24" spans="1:5" x14ac:dyDescent="0.25">
      <c r="A24">
        <v>25.697199999999999</v>
      </c>
      <c r="B24" s="1" t="s">
        <v>22</v>
      </c>
      <c r="C24">
        <v>93</v>
      </c>
      <c r="D24">
        <v>154627</v>
      </c>
      <c r="E24">
        <v>6044298</v>
      </c>
    </row>
    <row r="25" spans="1:5" s="2" customFormat="1" x14ac:dyDescent="0.25">
      <c r="A25" s="2">
        <v>25.790800000000001</v>
      </c>
      <c r="B25" s="3" t="s">
        <v>61</v>
      </c>
      <c r="C25" s="2">
        <v>58</v>
      </c>
      <c r="D25" s="2">
        <v>110321</v>
      </c>
      <c r="E25" s="2">
        <v>6697822</v>
      </c>
    </row>
    <row r="26" spans="1:5" x14ac:dyDescent="0.25">
      <c r="A26">
        <v>26.1126</v>
      </c>
      <c r="B26" s="1" t="s">
        <v>23</v>
      </c>
      <c r="C26">
        <v>99</v>
      </c>
      <c r="D26">
        <v>1156384</v>
      </c>
      <c r="E26">
        <v>51189570</v>
      </c>
    </row>
    <row r="27" spans="1:5" x14ac:dyDescent="0.25">
      <c r="A27">
        <v>26.317299999999999</v>
      </c>
      <c r="B27" s="1" t="s">
        <v>39</v>
      </c>
      <c r="C27">
        <v>99</v>
      </c>
      <c r="D27">
        <v>2105951</v>
      </c>
      <c r="E27">
        <v>51482766</v>
      </c>
    </row>
    <row r="28" spans="1:5" x14ac:dyDescent="0.25">
      <c r="A28">
        <v>27.107099999999999</v>
      </c>
      <c r="B28" s="1" t="s">
        <v>62</v>
      </c>
      <c r="C28">
        <v>95</v>
      </c>
      <c r="D28">
        <v>180750</v>
      </c>
      <c r="E28">
        <v>12709888</v>
      </c>
    </row>
    <row r="29" spans="1:5" x14ac:dyDescent="0.25">
      <c r="A29">
        <v>27.885100000000001</v>
      </c>
      <c r="B29" s="1" t="s">
        <v>26</v>
      </c>
      <c r="C29">
        <v>99</v>
      </c>
      <c r="D29">
        <v>384247</v>
      </c>
      <c r="E29">
        <v>11477214</v>
      </c>
    </row>
    <row r="30" spans="1:5" x14ac:dyDescent="0.25">
      <c r="A30">
        <v>28.645700000000001</v>
      </c>
      <c r="B30" s="1" t="s">
        <v>50</v>
      </c>
      <c r="C30">
        <v>94</v>
      </c>
      <c r="D30">
        <v>125529</v>
      </c>
      <c r="E30">
        <v>8821047</v>
      </c>
    </row>
    <row r="31" spans="1:5" x14ac:dyDescent="0.25">
      <c r="A31">
        <v>29.376899999999999</v>
      </c>
      <c r="B31" s="1" t="s">
        <v>51</v>
      </c>
      <c r="C31">
        <v>99</v>
      </c>
      <c r="D31">
        <v>173351</v>
      </c>
      <c r="E31">
        <v>11138454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rd.sud.3m155.8</vt:lpstr>
      <vt:lpstr>rd.sud3m292.5</vt:lpstr>
      <vt:lpstr>Processed</vt:lpstr>
      <vt:lpstr>Sheet1</vt:lpstr>
      <vt:lpstr>rd.sud2m1.58.4^</vt:lpstr>
      <vt:lpstr>rd.sod.3m1.55.1</vt:lpstr>
      <vt:lpstr>Sheet2</vt:lpstr>
      <vt:lpstr>rd.sod.3m1.59.4_</vt:lpstr>
      <vt:lpstr>rd.sod.3m2.59.4</vt:lpstr>
      <vt:lpstr>Sheet3</vt:lpstr>
      <vt:lpstr>rd.bssod.2m1.61.2_58.1</vt:lpstr>
      <vt:lpstr>rd.bssod.2m2.58.1</vt:lpstr>
      <vt:lpstr>Sheet4</vt:lpstr>
      <vt:lpstr>rd.bssod.3m1.64.8_63.7</vt:lpstr>
      <vt:lpstr>Sheet5</vt:lpstr>
      <vt:lpstr>rd.bssud.2m1.49.6</vt:lpstr>
      <vt:lpstr>rd.bssod.3m2.63.7</vt:lpstr>
      <vt:lpstr>Intercept_FA</vt:lpstr>
      <vt:lpstr>Slope_FA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Yisa</dc:creator>
  <cp:lastModifiedBy>Yisa, Njowe Kieran Bong</cp:lastModifiedBy>
  <dcterms:created xsi:type="dcterms:W3CDTF">2018-09-04T12:39:24Z</dcterms:created>
  <dcterms:modified xsi:type="dcterms:W3CDTF">2019-01-10T14:04:48Z</dcterms:modified>
</cp:coreProperties>
</file>