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JOWE\Documents\Research data\Defatted powder\Functional properties\"/>
    </mc:Choice>
  </mc:AlternateContent>
  <xr:revisionPtr revIDLastSave="0" documentId="13_ncr:1_{5E206B58-3267-48EE-904E-A633FC7AB435}" xr6:coauthVersionLast="45" xr6:coauthVersionMax="45" xr10:uidLastSave="{00000000-0000-0000-0000-000000000000}"/>
  <bookViews>
    <workbookView xWindow="-108" yWindow="-108" windowWidth="23256" windowHeight="12576" xr2:uid="{C1B1E904-9399-4321-859C-3BFE1B273E6E}"/>
  </bookViews>
  <sheets>
    <sheet name="FRACTINATION" sheetId="1" r:id="rId1"/>
    <sheet name="Sheet2" sheetId="4" r:id="rId2"/>
    <sheet name="Sheet3" sheetId="5" r:id="rId3"/>
    <sheet name="Fract" sheetId="6" r:id="rId4"/>
    <sheet name="Sheet1" sheetId="3" r:id="rId5"/>
    <sheet name="Nitrogen Solubility Indices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40" i="1" l="1"/>
  <c r="Q41" i="1"/>
  <c r="Q42" i="1"/>
  <c r="Q43" i="1"/>
  <c r="Q44" i="1"/>
  <c r="Q39" i="1"/>
  <c r="S54" i="1"/>
  <c r="R50" i="1"/>
  <c r="W50" i="1" s="1"/>
  <c r="S50" i="1"/>
  <c r="T50" i="1"/>
  <c r="U50" i="1"/>
  <c r="V50" i="1"/>
  <c r="R51" i="1"/>
  <c r="W51" i="1" s="1"/>
  <c r="S51" i="1"/>
  <c r="T51" i="1"/>
  <c r="U51" i="1"/>
  <c r="V51" i="1"/>
  <c r="R52" i="1"/>
  <c r="S52" i="1"/>
  <c r="W52" i="1" s="1"/>
  <c r="T52" i="1"/>
  <c r="U52" i="1"/>
  <c r="V52" i="1"/>
  <c r="R53" i="1"/>
  <c r="S53" i="1"/>
  <c r="W53" i="1" s="1"/>
  <c r="T53" i="1"/>
  <c r="U53" i="1"/>
  <c r="V53" i="1"/>
  <c r="R54" i="1"/>
  <c r="W54" i="1" s="1"/>
  <c r="T54" i="1"/>
  <c r="U54" i="1"/>
  <c r="V54" i="1"/>
  <c r="S49" i="1"/>
  <c r="T49" i="1"/>
  <c r="U49" i="1"/>
  <c r="V49" i="1"/>
  <c r="R49" i="1"/>
  <c r="W49" i="1" s="1"/>
  <c r="K40" i="1"/>
  <c r="K41" i="1"/>
  <c r="K42" i="1"/>
  <c r="K43" i="1"/>
  <c r="K44" i="1"/>
  <c r="K39" i="1"/>
  <c r="AF3" i="5" l="1"/>
  <c r="AF16" i="5"/>
  <c r="AH20" i="5"/>
  <c r="AF31" i="5"/>
  <c r="AD6" i="5"/>
  <c r="AD27" i="5"/>
  <c r="AJ27" i="5" s="1"/>
  <c r="AC12" i="5"/>
  <c r="AI12" i="5" s="1"/>
  <c r="AC23" i="5"/>
  <c r="AI23" i="5" s="1"/>
  <c r="AB8" i="5"/>
  <c r="AH8" i="5" s="1"/>
  <c r="AB19" i="5"/>
  <c r="AH19" i="5" s="1"/>
  <c r="AB20" i="5"/>
  <c r="AB30" i="5"/>
  <c r="AB31" i="5"/>
  <c r="AA7" i="5"/>
  <c r="AA16" i="5"/>
  <c r="AG16" i="5" s="1"/>
  <c r="U3" i="5"/>
  <c r="AB3" i="5" s="1"/>
  <c r="AH3" i="5" s="1"/>
  <c r="U4" i="5"/>
  <c r="AB4" i="5" s="1"/>
  <c r="AH4" i="5" s="1"/>
  <c r="U5" i="5"/>
  <c r="AB5" i="5" s="1"/>
  <c r="U6" i="5"/>
  <c r="AB6" i="5" s="1"/>
  <c r="U7" i="5"/>
  <c r="AB7" i="5" s="1"/>
  <c r="U8" i="5"/>
  <c r="U9" i="5"/>
  <c r="AB9" i="5" s="1"/>
  <c r="U10" i="5"/>
  <c r="AB10" i="5" s="1"/>
  <c r="U11" i="5"/>
  <c r="AB11" i="5" s="1"/>
  <c r="U12" i="5"/>
  <c r="AB12" i="5" s="1"/>
  <c r="U13" i="5"/>
  <c r="AB13" i="5" s="1"/>
  <c r="U14" i="5"/>
  <c r="AB14" i="5" s="1"/>
  <c r="U15" i="5"/>
  <c r="AB15" i="5" s="1"/>
  <c r="AH15" i="5" s="1"/>
  <c r="U16" i="5"/>
  <c r="AB16" i="5" s="1"/>
  <c r="U17" i="5"/>
  <c r="AB17" i="5" s="1"/>
  <c r="U18" i="5"/>
  <c r="AB18" i="5" s="1"/>
  <c r="U19" i="5"/>
  <c r="U20" i="5"/>
  <c r="U21" i="5"/>
  <c r="AB21" i="5" s="1"/>
  <c r="U22" i="5"/>
  <c r="AB22" i="5" s="1"/>
  <c r="U23" i="5"/>
  <c r="AB23" i="5" s="1"/>
  <c r="U24" i="5"/>
  <c r="AB24" i="5" s="1"/>
  <c r="AH24" i="5" s="1"/>
  <c r="U25" i="5"/>
  <c r="AB25" i="5" s="1"/>
  <c r="U26" i="5"/>
  <c r="AB26" i="5" s="1"/>
  <c r="U27" i="5"/>
  <c r="AB27" i="5" s="1"/>
  <c r="U28" i="5"/>
  <c r="AB28" i="5" s="1"/>
  <c r="U29" i="5"/>
  <c r="AB29" i="5" s="1"/>
  <c r="U30" i="5"/>
  <c r="U31" i="5"/>
  <c r="U32" i="5"/>
  <c r="AB32" i="5" s="1"/>
  <c r="AH32" i="5" s="1"/>
  <c r="U33" i="5"/>
  <c r="AB33" i="5" s="1"/>
  <c r="U34" i="5"/>
  <c r="AB34" i="5" s="1"/>
  <c r="U35" i="5"/>
  <c r="AB35" i="5" s="1"/>
  <c r="U36" i="5"/>
  <c r="AB36" i="5" s="1"/>
  <c r="U37" i="5"/>
  <c r="AB37" i="5" s="1"/>
  <c r="U2" i="5"/>
  <c r="AB2" i="5" s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" i="1"/>
  <c r="T3" i="5"/>
  <c r="AA3" i="5" s="1"/>
  <c r="T4" i="5"/>
  <c r="AA4" i="5" s="1"/>
  <c r="T5" i="5"/>
  <c r="AA5" i="5" s="1"/>
  <c r="T6" i="5"/>
  <c r="AA6" i="5" s="1"/>
  <c r="T7" i="5"/>
  <c r="T8" i="5"/>
  <c r="AA8" i="5" s="1"/>
  <c r="T9" i="5"/>
  <c r="AA9" i="5" s="1"/>
  <c r="T10" i="5"/>
  <c r="AA10" i="5" s="1"/>
  <c r="T11" i="5"/>
  <c r="AA11" i="5" s="1"/>
  <c r="AG11" i="5" s="1"/>
  <c r="T12" i="5"/>
  <c r="AA12" i="5" s="1"/>
  <c r="AG12" i="5" s="1"/>
  <c r="T13" i="5"/>
  <c r="AA13" i="5" s="1"/>
  <c r="T14" i="5"/>
  <c r="AA14" i="5" s="1"/>
  <c r="T15" i="5"/>
  <c r="AA15" i="5" s="1"/>
  <c r="AG15" i="5" s="1"/>
  <c r="T16" i="5"/>
  <c r="T17" i="5"/>
  <c r="AA17" i="5" s="1"/>
  <c r="T18" i="5"/>
  <c r="AA18" i="5" s="1"/>
  <c r="T19" i="5"/>
  <c r="AA19" i="5" s="1"/>
  <c r="AG19" i="5" s="1"/>
  <c r="T20" i="5"/>
  <c r="AA20" i="5" s="1"/>
  <c r="T21" i="5"/>
  <c r="AA21" i="5" s="1"/>
  <c r="T22" i="5"/>
  <c r="AA22" i="5" s="1"/>
  <c r="T23" i="5"/>
  <c r="AA23" i="5" s="1"/>
  <c r="T24" i="5"/>
  <c r="AA24" i="5" s="1"/>
  <c r="T25" i="5"/>
  <c r="AA25" i="5" s="1"/>
  <c r="T26" i="5"/>
  <c r="AA26" i="5" s="1"/>
  <c r="T27" i="5"/>
  <c r="AA27" i="5" s="1"/>
  <c r="T28" i="5"/>
  <c r="AA28" i="5" s="1"/>
  <c r="T29" i="5"/>
  <c r="AA29" i="5" s="1"/>
  <c r="T30" i="5"/>
  <c r="AA30" i="5" s="1"/>
  <c r="T31" i="5"/>
  <c r="AA31" i="5" s="1"/>
  <c r="T32" i="5"/>
  <c r="AA32" i="5" s="1"/>
  <c r="T33" i="5"/>
  <c r="AA33" i="5" s="1"/>
  <c r="T34" i="5"/>
  <c r="AA34" i="5" s="1"/>
  <c r="T35" i="5"/>
  <c r="AA35" i="5" s="1"/>
  <c r="T36" i="5"/>
  <c r="AA36" i="5" s="1"/>
  <c r="T37" i="5"/>
  <c r="AA37" i="5" s="1"/>
  <c r="T2" i="5"/>
  <c r="AA2" i="5" s="1"/>
  <c r="S3" i="5"/>
  <c r="Z3" i="5" s="1"/>
  <c r="S4" i="5"/>
  <c r="Z4" i="5" s="1"/>
  <c r="S5" i="5"/>
  <c r="Z5" i="5" s="1"/>
  <c r="S6" i="5"/>
  <c r="Z6" i="5" s="1"/>
  <c r="S7" i="5"/>
  <c r="Z7" i="5" s="1"/>
  <c r="S8" i="5"/>
  <c r="Z8" i="5" s="1"/>
  <c r="S9" i="5"/>
  <c r="Z9" i="5" s="1"/>
  <c r="S10" i="5"/>
  <c r="Z10" i="5" s="1"/>
  <c r="S11" i="5"/>
  <c r="Z11" i="5" s="1"/>
  <c r="AF11" i="5" s="1"/>
  <c r="S12" i="5"/>
  <c r="Z12" i="5" s="1"/>
  <c r="AF12" i="5" s="1"/>
  <c r="S13" i="5"/>
  <c r="Z13" i="5" s="1"/>
  <c r="S14" i="5"/>
  <c r="Z14" i="5" s="1"/>
  <c r="S15" i="5"/>
  <c r="Z15" i="5" s="1"/>
  <c r="AF15" i="5" s="1"/>
  <c r="S16" i="5"/>
  <c r="Z16" i="5" s="1"/>
  <c r="S17" i="5"/>
  <c r="Z17" i="5" s="1"/>
  <c r="S18" i="5"/>
  <c r="Z18" i="5" s="1"/>
  <c r="S19" i="5"/>
  <c r="Z19" i="5" s="1"/>
  <c r="S20" i="5"/>
  <c r="Z20" i="5" s="1"/>
  <c r="S21" i="5"/>
  <c r="Z21" i="5" s="1"/>
  <c r="S22" i="5"/>
  <c r="Z22" i="5" s="1"/>
  <c r="S23" i="5"/>
  <c r="Z23" i="5" s="1"/>
  <c r="S24" i="5"/>
  <c r="Z24" i="5" s="1"/>
  <c r="S25" i="5"/>
  <c r="Z25" i="5" s="1"/>
  <c r="S26" i="5"/>
  <c r="Z26" i="5" s="1"/>
  <c r="S27" i="5"/>
  <c r="Z27" i="5" s="1"/>
  <c r="AF27" i="5" s="1"/>
  <c r="S28" i="5"/>
  <c r="Z28" i="5" s="1"/>
  <c r="AF28" i="5" s="1"/>
  <c r="S29" i="5"/>
  <c r="Z29" i="5" s="1"/>
  <c r="S30" i="5"/>
  <c r="Z30" i="5" s="1"/>
  <c r="S31" i="5"/>
  <c r="Z31" i="5" s="1"/>
  <c r="S32" i="5"/>
  <c r="Z32" i="5" s="1"/>
  <c r="AF32" i="5" s="1"/>
  <c r="S33" i="5"/>
  <c r="Z33" i="5" s="1"/>
  <c r="S34" i="5"/>
  <c r="Z34" i="5" s="1"/>
  <c r="S35" i="5"/>
  <c r="Z35" i="5" s="1"/>
  <c r="S36" i="5"/>
  <c r="Z36" i="5" s="1"/>
  <c r="S37" i="5"/>
  <c r="Z37" i="5" s="1"/>
  <c r="S2" i="5"/>
  <c r="Z2" i="5" s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" i="1"/>
  <c r="V3" i="5"/>
  <c r="AC3" i="5" s="1"/>
  <c r="AI3" i="5" s="1"/>
  <c r="V4" i="5"/>
  <c r="AC4" i="5" s="1"/>
  <c r="AI4" i="5" s="1"/>
  <c r="V5" i="5"/>
  <c r="AC5" i="5" s="1"/>
  <c r="V6" i="5"/>
  <c r="AC6" i="5" s="1"/>
  <c r="V7" i="5"/>
  <c r="AC7" i="5" s="1"/>
  <c r="AI7" i="5" s="1"/>
  <c r="V8" i="5"/>
  <c r="AC8" i="5" s="1"/>
  <c r="AI8" i="5" s="1"/>
  <c r="V9" i="5"/>
  <c r="AC9" i="5" s="1"/>
  <c r="V10" i="5"/>
  <c r="AC10" i="5" s="1"/>
  <c r="V11" i="5"/>
  <c r="AC11" i="5" s="1"/>
  <c r="V12" i="5"/>
  <c r="V13" i="5"/>
  <c r="AC13" i="5" s="1"/>
  <c r="V14" i="5"/>
  <c r="AC14" i="5" s="1"/>
  <c r="V15" i="5"/>
  <c r="AC15" i="5" s="1"/>
  <c r="V16" i="5"/>
  <c r="AC16" i="5" s="1"/>
  <c r="V17" i="5"/>
  <c r="AC17" i="5" s="1"/>
  <c r="V18" i="5"/>
  <c r="AC18" i="5" s="1"/>
  <c r="V19" i="5"/>
  <c r="AC19" i="5" s="1"/>
  <c r="AI19" i="5" s="1"/>
  <c r="V20" i="5"/>
  <c r="AC20" i="5" s="1"/>
  <c r="AI20" i="5" s="1"/>
  <c r="V21" i="5"/>
  <c r="AC21" i="5" s="1"/>
  <c r="V22" i="5"/>
  <c r="AC22" i="5" s="1"/>
  <c r="V23" i="5"/>
  <c r="V24" i="5"/>
  <c r="AC24" i="5" s="1"/>
  <c r="AI24" i="5" s="1"/>
  <c r="V25" i="5"/>
  <c r="AC25" i="5" s="1"/>
  <c r="V26" i="5"/>
  <c r="AC26" i="5" s="1"/>
  <c r="V27" i="5"/>
  <c r="AC27" i="5" s="1"/>
  <c r="V28" i="5"/>
  <c r="AC28" i="5" s="1"/>
  <c r="AI28" i="5" s="1"/>
  <c r="V29" i="5"/>
  <c r="AC29" i="5" s="1"/>
  <c r="V30" i="5"/>
  <c r="AC30" i="5" s="1"/>
  <c r="V31" i="5"/>
  <c r="AC31" i="5" s="1"/>
  <c r="V32" i="5"/>
  <c r="AC32" i="5" s="1"/>
  <c r="V33" i="5"/>
  <c r="AC33" i="5" s="1"/>
  <c r="V34" i="5"/>
  <c r="AC34" i="5" s="1"/>
  <c r="V35" i="5"/>
  <c r="AC35" i="5" s="1"/>
  <c r="V36" i="5"/>
  <c r="AC36" i="5" s="1"/>
  <c r="V37" i="5"/>
  <c r="AC37" i="5" s="1"/>
  <c r="V2" i="5"/>
  <c r="AC2" i="5" s="1"/>
  <c r="W19" i="5"/>
  <c r="AD19" i="5" s="1"/>
  <c r="W20" i="5"/>
  <c r="AD20" i="5" s="1"/>
  <c r="W21" i="5"/>
  <c r="AD21" i="5" s="1"/>
  <c r="W22" i="5"/>
  <c r="AD22" i="5" s="1"/>
  <c r="W23" i="5"/>
  <c r="AD23" i="5" s="1"/>
  <c r="AJ23" i="5" s="1"/>
  <c r="W24" i="5"/>
  <c r="AD24" i="5" s="1"/>
  <c r="AJ24" i="5" s="1"/>
  <c r="W3" i="5"/>
  <c r="AD3" i="5" s="1"/>
  <c r="AJ3" i="5" s="1"/>
  <c r="W4" i="5"/>
  <c r="AD4" i="5" s="1"/>
  <c r="AJ4" i="5" s="1"/>
  <c r="W5" i="5"/>
  <c r="AD5" i="5" s="1"/>
  <c r="W6" i="5"/>
  <c r="W7" i="5"/>
  <c r="AD7" i="5" s="1"/>
  <c r="AJ7" i="5" s="1"/>
  <c r="W8" i="5"/>
  <c r="AD8" i="5" s="1"/>
  <c r="AJ8" i="5" s="1"/>
  <c r="W9" i="5"/>
  <c r="AD9" i="5" s="1"/>
  <c r="W10" i="5"/>
  <c r="AD10" i="5" s="1"/>
  <c r="W11" i="5"/>
  <c r="AD11" i="5" s="1"/>
  <c r="AJ11" i="5" s="1"/>
  <c r="W12" i="5"/>
  <c r="AD12" i="5" s="1"/>
  <c r="AJ12" i="5" s="1"/>
  <c r="W13" i="5"/>
  <c r="AD13" i="5" s="1"/>
  <c r="W14" i="5"/>
  <c r="AD14" i="5" s="1"/>
  <c r="W15" i="5"/>
  <c r="AD15" i="5" s="1"/>
  <c r="AJ15" i="5" s="1"/>
  <c r="W16" i="5"/>
  <c r="AD16" i="5" s="1"/>
  <c r="AJ16" i="5" s="1"/>
  <c r="W17" i="5"/>
  <c r="AD17" i="5" s="1"/>
  <c r="W18" i="5"/>
  <c r="AD18" i="5" s="1"/>
  <c r="W25" i="5"/>
  <c r="AD25" i="5" s="1"/>
  <c r="W26" i="5"/>
  <c r="AD26" i="5" s="1"/>
  <c r="W27" i="5"/>
  <c r="W28" i="5"/>
  <c r="AD28" i="5" s="1"/>
  <c r="AJ28" i="5" s="1"/>
  <c r="W29" i="5"/>
  <c r="AD29" i="5" s="1"/>
  <c r="W30" i="5"/>
  <c r="AD30" i="5" s="1"/>
  <c r="W31" i="5"/>
  <c r="AD31" i="5" s="1"/>
  <c r="W32" i="5"/>
  <c r="AD32" i="5" s="1"/>
  <c r="AJ32" i="5" s="1"/>
  <c r="W33" i="5"/>
  <c r="AD33" i="5" s="1"/>
  <c r="W34" i="5"/>
  <c r="AD34" i="5" s="1"/>
  <c r="W35" i="5"/>
  <c r="AD35" i="5" s="1"/>
  <c r="W36" i="5"/>
  <c r="AD36" i="5" s="1"/>
  <c r="W37" i="5"/>
  <c r="AD37" i="5" s="1"/>
  <c r="W2" i="5"/>
  <c r="AD2" i="5" s="1"/>
  <c r="R3" i="5"/>
  <c r="Y3" i="5" s="1"/>
  <c r="R4" i="5"/>
  <c r="Y4" i="5" s="1"/>
  <c r="R5" i="5"/>
  <c r="Y5" i="5" s="1"/>
  <c r="R6" i="5"/>
  <c r="Y6" i="5" s="1"/>
  <c r="R7" i="5"/>
  <c r="Y7" i="5" s="1"/>
  <c r="R8" i="5"/>
  <c r="Y8" i="5" s="1"/>
  <c r="R9" i="5"/>
  <c r="Y9" i="5" s="1"/>
  <c r="R10" i="5"/>
  <c r="Y10" i="5" s="1"/>
  <c r="R11" i="5"/>
  <c r="Y11" i="5" s="1"/>
  <c r="R12" i="5"/>
  <c r="Y12" i="5" s="1"/>
  <c r="R13" i="5"/>
  <c r="Y13" i="5" s="1"/>
  <c r="R14" i="5"/>
  <c r="Y14" i="5" s="1"/>
  <c r="R15" i="5"/>
  <c r="Y15" i="5" s="1"/>
  <c r="R16" i="5"/>
  <c r="Y16" i="5" s="1"/>
  <c r="AH16" i="5" s="1"/>
  <c r="R17" i="5"/>
  <c r="Y17" i="5" s="1"/>
  <c r="R18" i="5"/>
  <c r="Y18" i="5" s="1"/>
  <c r="R19" i="5"/>
  <c r="Y19" i="5" s="1"/>
  <c r="R20" i="5"/>
  <c r="Y20" i="5" s="1"/>
  <c r="R21" i="5"/>
  <c r="Y21" i="5" s="1"/>
  <c r="R22" i="5"/>
  <c r="Y22" i="5" s="1"/>
  <c r="AH22" i="5" s="1"/>
  <c r="R23" i="5"/>
  <c r="Y23" i="5" s="1"/>
  <c r="R24" i="5"/>
  <c r="Y24" i="5" s="1"/>
  <c r="R25" i="5"/>
  <c r="Y25" i="5" s="1"/>
  <c r="R26" i="5"/>
  <c r="Y26" i="5" s="1"/>
  <c r="R27" i="5"/>
  <c r="Y27" i="5" s="1"/>
  <c r="R28" i="5"/>
  <c r="Y28" i="5" s="1"/>
  <c r="R29" i="5"/>
  <c r="Y29" i="5" s="1"/>
  <c r="R30" i="5"/>
  <c r="Y30" i="5" s="1"/>
  <c r="R31" i="5"/>
  <c r="Y31" i="5" s="1"/>
  <c r="AG31" i="5" s="1"/>
  <c r="R32" i="5"/>
  <c r="Y32" i="5" s="1"/>
  <c r="R33" i="5"/>
  <c r="Y33" i="5" s="1"/>
  <c r="R34" i="5"/>
  <c r="Y34" i="5" s="1"/>
  <c r="R35" i="5"/>
  <c r="Y35" i="5" s="1"/>
  <c r="AG35" i="5" s="1"/>
  <c r="R36" i="5"/>
  <c r="Y36" i="5" s="1"/>
  <c r="R37" i="5"/>
  <c r="Y37" i="5" s="1"/>
  <c r="R2" i="5"/>
  <c r="Y2" i="5" s="1"/>
  <c r="AJ34" i="5" l="1"/>
  <c r="AI34" i="5"/>
  <c r="AI22" i="5"/>
  <c r="AI10" i="5"/>
  <c r="AF2" i="5"/>
  <c r="AF34" i="5"/>
  <c r="AF30" i="5"/>
  <c r="AF26" i="5"/>
  <c r="AF22" i="5"/>
  <c r="AF18" i="5"/>
  <c r="AF14" i="5"/>
  <c r="AF10" i="5"/>
  <c r="AF6" i="5"/>
  <c r="AG2" i="5"/>
  <c r="AG34" i="5"/>
  <c r="AG30" i="5"/>
  <c r="AG26" i="5"/>
  <c r="AG22" i="5"/>
  <c r="AG18" i="5"/>
  <c r="AG14" i="5"/>
  <c r="AH2" i="5"/>
  <c r="AH34" i="5"/>
  <c r="AH26" i="5"/>
  <c r="AH18" i="5"/>
  <c r="AH14" i="5"/>
  <c r="AH10" i="5"/>
  <c r="AH6" i="5"/>
  <c r="AJ30" i="5"/>
  <c r="AJ22" i="5"/>
  <c r="AI30" i="5"/>
  <c r="AI18" i="5"/>
  <c r="AI6" i="5"/>
  <c r="AI25" i="5"/>
  <c r="AI9" i="5"/>
  <c r="AI5" i="5"/>
  <c r="AF33" i="5"/>
  <c r="AF29" i="5"/>
  <c r="AF25" i="5"/>
  <c r="AF21" i="5"/>
  <c r="AF17" i="5"/>
  <c r="AF13" i="5"/>
  <c r="AF9" i="5"/>
  <c r="AF5" i="5"/>
  <c r="AG37" i="5"/>
  <c r="AG33" i="5"/>
  <c r="AG29" i="5"/>
  <c r="AG25" i="5"/>
  <c r="AG21" i="5"/>
  <c r="AG17" i="5"/>
  <c r="AG13" i="5"/>
  <c r="AG5" i="5"/>
  <c r="AH37" i="5"/>
  <c r="AH33" i="5"/>
  <c r="AH21" i="5"/>
  <c r="AH17" i="5"/>
  <c r="AH5" i="5"/>
  <c r="AI35" i="5"/>
  <c r="AH35" i="5"/>
  <c r="AJ2" i="5"/>
  <c r="AJ26" i="5"/>
  <c r="AI2" i="5"/>
  <c r="AI26" i="5"/>
  <c r="AI14" i="5"/>
  <c r="AJ37" i="5"/>
  <c r="AI37" i="5"/>
  <c r="AI21" i="5"/>
  <c r="AF37" i="5"/>
  <c r="AJ18" i="5"/>
  <c r="AJ10" i="5"/>
  <c r="AI36" i="5"/>
  <c r="AH36" i="5"/>
  <c r="AJ6" i="5"/>
  <c r="AJ29" i="5"/>
  <c r="AJ21" i="5"/>
  <c r="AI33" i="5"/>
  <c r="AI17" i="5"/>
  <c r="AH29" i="5"/>
  <c r="AH13" i="5"/>
  <c r="AH30" i="5"/>
  <c r="AJ36" i="5"/>
  <c r="AJ14" i="5"/>
  <c r="AJ20" i="5"/>
  <c r="AI32" i="5"/>
  <c r="AI16" i="5"/>
  <c r="AF36" i="5"/>
  <c r="AF24" i="5"/>
  <c r="AF20" i="5"/>
  <c r="AF8" i="5"/>
  <c r="AF4" i="5"/>
  <c r="AG36" i="5"/>
  <c r="AG32" i="5"/>
  <c r="AG28" i="5"/>
  <c r="AG24" i="5"/>
  <c r="AG20" i="5"/>
  <c r="AG8" i="5"/>
  <c r="AG4" i="5"/>
  <c r="AH28" i="5"/>
  <c r="AH12" i="5"/>
  <c r="AJ33" i="5"/>
  <c r="AJ25" i="5"/>
  <c r="AI29" i="5"/>
  <c r="AI13" i="5"/>
  <c r="AG9" i="5"/>
  <c r="AH25" i="5"/>
  <c r="AH9" i="5"/>
  <c r="AJ35" i="5"/>
  <c r="AJ31" i="5"/>
  <c r="AJ17" i="5"/>
  <c r="AJ13" i="5"/>
  <c r="AJ9" i="5"/>
  <c r="AJ5" i="5"/>
  <c r="AJ19" i="5"/>
  <c r="AI31" i="5"/>
  <c r="AI27" i="5"/>
  <c r="AI15" i="5"/>
  <c r="AI11" i="5"/>
  <c r="AF35" i="5"/>
  <c r="AF23" i="5"/>
  <c r="AF19" i="5"/>
  <c r="AF7" i="5"/>
  <c r="AG27" i="5"/>
  <c r="AG23" i="5"/>
  <c r="AG3" i="5"/>
  <c r="AH27" i="5"/>
  <c r="AH23" i="5"/>
  <c r="AH11" i="5"/>
  <c r="AH7" i="5"/>
  <c r="AG10" i="5"/>
  <c r="AG6" i="5"/>
  <c r="AG7" i="5"/>
  <c r="AH31" i="5"/>
  <c r="K2" i="3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45" i="1"/>
  <c r="T46" i="1"/>
  <c r="T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AB39" i="1" s="1"/>
  <c r="W40" i="1"/>
  <c r="AB40" i="1" s="1"/>
  <c r="W41" i="1"/>
  <c r="AB41" i="1" s="1"/>
  <c r="W42" i="1"/>
  <c r="AB42" i="1" s="1"/>
  <c r="W43" i="1"/>
  <c r="AB43" i="1" s="1"/>
  <c r="W44" i="1"/>
  <c r="AB44" i="1" s="1"/>
  <c r="W3" i="1"/>
  <c r="Y4" i="1" l="1"/>
  <c r="Y5" i="1"/>
  <c r="F4" i="3" s="1"/>
  <c r="L4" i="3" s="1"/>
  <c r="Y6" i="1"/>
  <c r="F5" i="3" s="1"/>
  <c r="L5" i="3" s="1"/>
  <c r="Y7" i="1"/>
  <c r="F6" i="3" s="1"/>
  <c r="L6" i="3" s="1"/>
  <c r="Y8" i="1"/>
  <c r="F7" i="3" s="1"/>
  <c r="L7" i="3" s="1"/>
  <c r="Y9" i="1"/>
  <c r="Y10" i="1"/>
  <c r="Y11" i="1"/>
  <c r="F10" i="3" s="1"/>
  <c r="L10" i="3" s="1"/>
  <c r="Y12" i="1"/>
  <c r="Y13" i="1"/>
  <c r="F12" i="3" s="1"/>
  <c r="L12" i="3" s="1"/>
  <c r="Y14" i="1"/>
  <c r="F13" i="3" s="1"/>
  <c r="L13" i="3" s="1"/>
  <c r="Y15" i="1"/>
  <c r="F14" i="3" s="1"/>
  <c r="L14" i="3" s="1"/>
  <c r="Y16" i="1"/>
  <c r="Y17" i="1"/>
  <c r="F16" i="3" s="1"/>
  <c r="L16" i="3" s="1"/>
  <c r="Y18" i="1"/>
  <c r="F17" i="3" s="1"/>
  <c r="L17" i="3" s="1"/>
  <c r="Y19" i="1"/>
  <c r="F18" i="3" s="1"/>
  <c r="L18" i="3" s="1"/>
  <c r="Y20" i="1"/>
  <c r="Y21" i="1"/>
  <c r="Y22" i="1"/>
  <c r="Y23" i="1"/>
  <c r="F22" i="3" s="1"/>
  <c r="L22" i="3" s="1"/>
  <c r="Y24" i="1"/>
  <c r="F23" i="3" s="1"/>
  <c r="L23" i="3" s="1"/>
  <c r="Y25" i="1"/>
  <c r="F24" i="3" s="1"/>
  <c r="L24" i="3" s="1"/>
  <c r="Y26" i="1"/>
  <c r="F25" i="3" s="1"/>
  <c r="L25" i="3" s="1"/>
  <c r="Y27" i="1"/>
  <c r="F26" i="3" s="1"/>
  <c r="L26" i="3" s="1"/>
  <c r="Y28" i="1"/>
  <c r="Y29" i="1"/>
  <c r="Y30" i="1"/>
  <c r="F29" i="3" s="1"/>
  <c r="L29" i="3" s="1"/>
  <c r="Y31" i="1"/>
  <c r="F30" i="3" s="1"/>
  <c r="L30" i="3" s="1"/>
  <c r="Y32" i="1"/>
  <c r="Y33" i="1"/>
  <c r="Y34" i="1"/>
  <c r="F33" i="3" s="1"/>
  <c r="L33" i="3" s="1"/>
  <c r="Y35" i="1"/>
  <c r="F34" i="3" s="1"/>
  <c r="L34" i="3" s="1"/>
  <c r="Y36" i="1"/>
  <c r="Y37" i="1"/>
  <c r="F36" i="3" s="1"/>
  <c r="L36" i="3" s="1"/>
  <c r="Y38" i="1"/>
  <c r="F37" i="3" s="1"/>
  <c r="L37" i="3" s="1"/>
  <c r="Y39" i="1"/>
  <c r="AD39" i="1" s="1"/>
  <c r="Y40" i="1"/>
  <c r="AD40" i="1" s="1"/>
  <c r="Y41" i="1"/>
  <c r="AD41" i="1" s="1"/>
  <c r="Y42" i="1"/>
  <c r="AD42" i="1" s="1"/>
  <c r="Y43" i="1"/>
  <c r="AD43" i="1" s="1"/>
  <c r="Y44" i="1"/>
  <c r="AD44" i="1" s="1"/>
  <c r="Y3" i="1"/>
  <c r="F3" i="3"/>
  <c r="L3" i="3" s="1"/>
  <c r="F8" i="3"/>
  <c r="F9" i="3"/>
  <c r="L9" i="3" s="1"/>
  <c r="F11" i="3"/>
  <c r="L11" i="3" s="1"/>
  <c r="F15" i="3"/>
  <c r="L15" i="3" s="1"/>
  <c r="F19" i="3"/>
  <c r="L19" i="3" s="1"/>
  <c r="F20" i="3"/>
  <c r="L20" i="3" s="1"/>
  <c r="F21" i="3"/>
  <c r="L21" i="3" s="1"/>
  <c r="F27" i="3"/>
  <c r="L27" i="3" s="1"/>
  <c r="F28" i="3"/>
  <c r="L28" i="3" s="1"/>
  <c r="F31" i="3"/>
  <c r="L31" i="3" s="1"/>
  <c r="F32" i="3"/>
  <c r="L32" i="3" s="1"/>
  <c r="F35" i="3"/>
  <c r="L35" i="3" s="1"/>
  <c r="F2" i="3"/>
  <c r="L2" i="3" s="1"/>
  <c r="K3" i="3"/>
  <c r="M3" i="3"/>
  <c r="N3" i="3"/>
  <c r="K4" i="3"/>
  <c r="M4" i="3"/>
  <c r="N4" i="3"/>
  <c r="K5" i="3"/>
  <c r="M5" i="3"/>
  <c r="N5" i="3"/>
  <c r="K6" i="3"/>
  <c r="M6" i="3"/>
  <c r="N6" i="3"/>
  <c r="K7" i="3"/>
  <c r="M7" i="3"/>
  <c r="N7" i="3"/>
  <c r="K8" i="3"/>
  <c r="L8" i="3"/>
  <c r="M8" i="3"/>
  <c r="N8" i="3"/>
  <c r="K9" i="3"/>
  <c r="M9" i="3"/>
  <c r="N9" i="3"/>
  <c r="K10" i="3"/>
  <c r="M10" i="3"/>
  <c r="N10" i="3"/>
  <c r="K11" i="3"/>
  <c r="M11" i="3"/>
  <c r="N11" i="3"/>
  <c r="K12" i="3"/>
  <c r="M12" i="3"/>
  <c r="N12" i="3"/>
  <c r="K13" i="3"/>
  <c r="M13" i="3"/>
  <c r="N13" i="3"/>
  <c r="K14" i="3"/>
  <c r="M14" i="3"/>
  <c r="N14" i="3"/>
  <c r="K15" i="3"/>
  <c r="M15" i="3"/>
  <c r="N15" i="3"/>
  <c r="K16" i="3"/>
  <c r="M16" i="3"/>
  <c r="N16" i="3"/>
  <c r="K17" i="3"/>
  <c r="M17" i="3"/>
  <c r="N17" i="3"/>
  <c r="K18" i="3"/>
  <c r="M18" i="3"/>
  <c r="N18" i="3"/>
  <c r="K19" i="3"/>
  <c r="M19" i="3"/>
  <c r="N19" i="3"/>
  <c r="K20" i="3"/>
  <c r="M20" i="3"/>
  <c r="N20" i="3"/>
  <c r="K21" i="3"/>
  <c r="M21" i="3"/>
  <c r="N21" i="3"/>
  <c r="K22" i="3"/>
  <c r="M22" i="3"/>
  <c r="N22" i="3"/>
  <c r="K23" i="3"/>
  <c r="M23" i="3"/>
  <c r="N23" i="3"/>
  <c r="K24" i="3"/>
  <c r="M24" i="3"/>
  <c r="N24" i="3"/>
  <c r="K25" i="3"/>
  <c r="M25" i="3"/>
  <c r="N25" i="3"/>
  <c r="K26" i="3"/>
  <c r="M26" i="3"/>
  <c r="N26" i="3"/>
  <c r="K27" i="3"/>
  <c r="M27" i="3"/>
  <c r="N27" i="3"/>
  <c r="K28" i="3"/>
  <c r="M28" i="3"/>
  <c r="N28" i="3"/>
  <c r="K29" i="3"/>
  <c r="M29" i="3"/>
  <c r="N29" i="3"/>
  <c r="K30" i="3"/>
  <c r="M30" i="3"/>
  <c r="N30" i="3"/>
  <c r="K31" i="3"/>
  <c r="M31" i="3"/>
  <c r="N31" i="3"/>
  <c r="K32" i="3"/>
  <c r="M32" i="3"/>
  <c r="N32" i="3"/>
  <c r="K33" i="3"/>
  <c r="M33" i="3"/>
  <c r="N33" i="3"/>
  <c r="K34" i="3"/>
  <c r="M34" i="3"/>
  <c r="N34" i="3"/>
  <c r="K35" i="3"/>
  <c r="M35" i="3"/>
  <c r="N35" i="3"/>
  <c r="K36" i="3"/>
  <c r="M36" i="3"/>
  <c r="N36" i="3"/>
  <c r="K37" i="3"/>
  <c r="M37" i="3"/>
  <c r="N37" i="3"/>
  <c r="N2" i="3"/>
  <c r="M2" i="3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" i="1"/>
  <c r="AB4" i="1" l="1"/>
  <c r="I3" i="3" s="1"/>
  <c r="O3" i="3" s="1"/>
  <c r="P3" i="3" s="1"/>
  <c r="Q3" i="3" s="1"/>
  <c r="AB5" i="1"/>
  <c r="I4" i="3" s="1"/>
  <c r="O4" i="3" s="1"/>
  <c r="P4" i="3" s="1"/>
  <c r="Q4" i="3" s="1"/>
  <c r="AB6" i="1"/>
  <c r="I5" i="3" s="1"/>
  <c r="O5" i="3" s="1"/>
  <c r="P5" i="3" s="1"/>
  <c r="Q5" i="3" s="1"/>
  <c r="AB7" i="1"/>
  <c r="I6" i="3" s="1"/>
  <c r="O6" i="3" s="1"/>
  <c r="P6" i="3" s="1"/>
  <c r="Q6" i="3" s="1"/>
  <c r="AB8" i="1"/>
  <c r="I7" i="3" s="1"/>
  <c r="O7" i="3" s="1"/>
  <c r="P7" i="3" s="1"/>
  <c r="Q7" i="3" s="1"/>
  <c r="AB9" i="1"/>
  <c r="I8" i="3" s="1"/>
  <c r="O8" i="3" s="1"/>
  <c r="P8" i="3" s="1"/>
  <c r="Q8" i="3" s="1"/>
  <c r="AB10" i="1"/>
  <c r="I9" i="3" s="1"/>
  <c r="O9" i="3" s="1"/>
  <c r="P9" i="3" s="1"/>
  <c r="Q9" i="3" s="1"/>
  <c r="AB11" i="1"/>
  <c r="I10" i="3" s="1"/>
  <c r="O10" i="3" s="1"/>
  <c r="P10" i="3" s="1"/>
  <c r="Q10" i="3" s="1"/>
  <c r="AB12" i="1"/>
  <c r="I11" i="3" s="1"/>
  <c r="O11" i="3" s="1"/>
  <c r="P11" i="3" s="1"/>
  <c r="Q11" i="3" s="1"/>
  <c r="AB13" i="1"/>
  <c r="I12" i="3" s="1"/>
  <c r="O12" i="3" s="1"/>
  <c r="P12" i="3" s="1"/>
  <c r="Q12" i="3" s="1"/>
  <c r="AB14" i="1"/>
  <c r="I13" i="3" s="1"/>
  <c r="O13" i="3" s="1"/>
  <c r="P13" i="3" s="1"/>
  <c r="Q13" i="3" s="1"/>
  <c r="AB15" i="1"/>
  <c r="I14" i="3" s="1"/>
  <c r="O14" i="3" s="1"/>
  <c r="P14" i="3" s="1"/>
  <c r="Q14" i="3" s="1"/>
  <c r="AB16" i="1"/>
  <c r="I15" i="3" s="1"/>
  <c r="O15" i="3" s="1"/>
  <c r="P15" i="3" s="1"/>
  <c r="Q15" i="3" s="1"/>
  <c r="AB17" i="1"/>
  <c r="I16" i="3" s="1"/>
  <c r="O16" i="3" s="1"/>
  <c r="P16" i="3" s="1"/>
  <c r="Q16" i="3" s="1"/>
  <c r="AB18" i="1"/>
  <c r="I17" i="3" s="1"/>
  <c r="O17" i="3" s="1"/>
  <c r="P17" i="3" s="1"/>
  <c r="Q17" i="3" s="1"/>
  <c r="AB19" i="1"/>
  <c r="I18" i="3" s="1"/>
  <c r="O18" i="3" s="1"/>
  <c r="P18" i="3" s="1"/>
  <c r="Q18" i="3" s="1"/>
  <c r="AB20" i="1"/>
  <c r="I19" i="3" s="1"/>
  <c r="O19" i="3" s="1"/>
  <c r="P19" i="3" s="1"/>
  <c r="Q19" i="3" s="1"/>
  <c r="AB21" i="1"/>
  <c r="I20" i="3" s="1"/>
  <c r="O20" i="3" s="1"/>
  <c r="P20" i="3" s="1"/>
  <c r="Q20" i="3" s="1"/>
  <c r="AB22" i="1"/>
  <c r="I21" i="3" s="1"/>
  <c r="O21" i="3" s="1"/>
  <c r="P21" i="3" s="1"/>
  <c r="Q21" i="3" s="1"/>
  <c r="AB23" i="1"/>
  <c r="I22" i="3" s="1"/>
  <c r="O22" i="3" s="1"/>
  <c r="P22" i="3" s="1"/>
  <c r="Q22" i="3" s="1"/>
  <c r="AB24" i="1"/>
  <c r="I23" i="3" s="1"/>
  <c r="O23" i="3" s="1"/>
  <c r="P23" i="3" s="1"/>
  <c r="Q23" i="3" s="1"/>
  <c r="AB25" i="1"/>
  <c r="I24" i="3" s="1"/>
  <c r="O24" i="3" s="1"/>
  <c r="P24" i="3" s="1"/>
  <c r="Q24" i="3" s="1"/>
  <c r="AB26" i="1"/>
  <c r="I25" i="3" s="1"/>
  <c r="O25" i="3" s="1"/>
  <c r="P25" i="3" s="1"/>
  <c r="Q25" i="3" s="1"/>
  <c r="AB27" i="1"/>
  <c r="I26" i="3" s="1"/>
  <c r="O26" i="3" s="1"/>
  <c r="P26" i="3" s="1"/>
  <c r="Q26" i="3" s="1"/>
  <c r="AB28" i="1"/>
  <c r="I27" i="3" s="1"/>
  <c r="O27" i="3" s="1"/>
  <c r="P27" i="3" s="1"/>
  <c r="Q27" i="3" s="1"/>
  <c r="AB29" i="1"/>
  <c r="I28" i="3" s="1"/>
  <c r="O28" i="3" s="1"/>
  <c r="P28" i="3" s="1"/>
  <c r="Q28" i="3" s="1"/>
  <c r="AB30" i="1"/>
  <c r="I29" i="3" s="1"/>
  <c r="O29" i="3" s="1"/>
  <c r="P29" i="3" s="1"/>
  <c r="Q29" i="3" s="1"/>
  <c r="AB31" i="1"/>
  <c r="I30" i="3" s="1"/>
  <c r="O30" i="3" s="1"/>
  <c r="P30" i="3" s="1"/>
  <c r="Q30" i="3" s="1"/>
  <c r="AB32" i="1"/>
  <c r="I31" i="3" s="1"/>
  <c r="O31" i="3" s="1"/>
  <c r="P31" i="3" s="1"/>
  <c r="Q31" i="3" s="1"/>
  <c r="AB33" i="1"/>
  <c r="I32" i="3" s="1"/>
  <c r="O32" i="3" s="1"/>
  <c r="P32" i="3" s="1"/>
  <c r="Q32" i="3" s="1"/>
  <c r="AB34" i="1"/>
  <c r="I33" i="3" s="1"/>
  <c r="O33" i="3" s="1"/>
  <c r="P33" i="3" s="1"/>
  <c r="Q33" i="3" s="1"/>
  <c r="AB35" i="1"/>
  <c r="I34" i="3" s="1"/>
  <c r="O34" i="3" s="1"/>
  <c r="P34" i="3" s="1"/>
  <c r="Q34" i="3" s="1"/>
  <c r="AB36" i="1"/>
  <c r="I35" i="3" s="1"/>
  <c r="O35" i="3" s="1"/>
  <c r="P35" i="3" s="1"/>
  <c r="Q35" i="3" s="1"/>
  <c r="AB37" i="1"/>
  <c r="I36" i="3" s="1"/>
  <c r="O36" i="3" s="1"/>
  <c r="P36" i="3" s="1"/>
  <c r="Q36" i="3" s="1"/>
  <c r="AB38" i="1"/>
  <c r="I37" i="3" s="1"/>
  <c r="O37" i="3" s="1"/>
  <c r="P37" i="3" s="1"/>
  <c r="Q37" i="3" s="1"/>
  <c r="I38" i="3"/>
  <c r="I39" i="3"/>
  <c r="I40" i="3"/>
  <c r="I41" i="3"/>
  <c r="I42" i="3"/>
  <c r="I43" i="3"/>
  <c r="AB45" i="1"/>
  <c r="AB3" i="1"/>
  <c r="I2" i="3" s="1"/>
  <c r="O2" i="3" s="1"/>
  <c r="P2" i="3" s="1"/>
  <c r="Q2" i="3" s="1"/>
</calcChain>
</file>

<file path=xl/sharedStrings.xml><?xml version="1.0" encoding="utf-8"?>
<sst xmlns="http://schemas.openxmlformats.org/spreadsheetml/2006/main" count="332" uniqueCount="79">
  <si>
    <t>Species</t>
  </si>
  <si>
    <t>State</t>
  </si>
  <si>
    <t>Mass</t>
  </si>
  <si>
    <t>F1</t>
  </si>
  <si>
    <t>F2</t>
  </si>
  <si>
    <t>F3</t>
  </si>
  <si>
    <t>F4</t>
  </si>
  <si>
    <t>F5</t>
  </si>
  <si>
    <t>R</t>
  </si>
  <si>
    <t>FD</t>
  </si>
  <si>
    <t>OD</t>
  </si>
  <si>
    <t>SD</t>
  </si>
  <si>
    <t>CD</t>
  </si>
  <si>
    <t>BSD</t>
  </si>
  <si>
    <t>BCD</t>
  </si>
  <si>
    <t>R. differens</t>
  </si>
  <si>
    <t>G. bimaculatus</t>
  </si>
  <si>
    <t>B. alcinoe</t>
  </si>
  <si>
    <t>MSSI-1</t>
  </si>
  <si>
    <t>MSSI-2</t>
  </si>
  <si>
    <t>MI-1</t>
  </si>
  <si>
    <t>MI-2</t>
  </si>
  <si>
    <t>MSI1</t>
  </si>
  <si>
    <t>MSI-2</t>
  </si>
  <si>
    <t>RD-OD1-F2</t>
  </si>
  <si>
    <t>GRB-OD1-F1</t>
  </si>
  <si>
    <t>Amount of sample weighed for DumaTherm</t>
  </si>
  <si>
    <t>Amount of N per weighed sample</t>
  </si>
  <si>
    <t>Left over fraction after DumaTherm</t>
  </si>
  <si>
    <t>Total sample per fraction</t>
  </si>
  <si>
    <t>FD1</t>
  </si>
  <si>
    <t>FD2</t>
  </si>
  <si>
    <t>OD1</t>
  </si>
  <si>
    <t>OD2</t>
  </si>
  <si>
    <t>SD1</t>
  </si>
  <si>
    <t>SD2</t>
  </si>
  <si>
    <t>CD1</t>
  </si>
  <si>
    <t>CD2</t>
  </si>
  <si>
    <t>BSD1</t>
  </si>
  <si>
    <t>BSD2</t>
  </si>
  <si>
    <t>BCD1</t>
  </si>
  <si>
    <t>BCD2</t>
  </si>
  <si>
    <t>spilt</t>
  </si>
  <si>
    <t>%N</t>
  </si>
  <si>
    <t>Sample name</t>
  </si>
  <si>
    <t>Weight
[mg]</t>
  </si>
  <si>
    <t>Nitrogen
Peak Area
[mV*s]</t>
  </si>
  <si>
    <t>N Weight
[mg]</t>
  </si>
  <si>
    <t>Nitrogen
[%]</t>
  </si>
  <si>
    <t>N</t>
  </si>
  <si>
    <t>Date</t>
  </si>
  <si>
    <t>Time</t>
  </si>
  <si>
    <t>RD-FD1-F3</t>
  </si>
  <si>
    <t>RD-BSD2-F3</t>
  </si>
  <si>
    <t>GR.B-CD1-F3</t>
  </si>
  <si>
    <t>GRB-OD1-F3</t>
  </si>
  <si>
    <t>GRB-BCD1-F3</t>
  </si>
  <si>
    <t>RD-CD1-F3</t>
  </si>
  <si>
    <t>GRB-BSD1-F3</t>
  </si>
  <si>
    <t>RD-BSD1-F3</t>
  </si>
  <si>
    <t>RD-BSD2*-F2-T</t>
  </si>
  <si>
    <t>GRB-BCD1-F5</t>
  </si>
  <si>
    <t>GRB-CD1-F5</t>
  </si>
  <si>
    <t>%NF1</t>
  </si>
  <si>
    <t>%NF2</t>
  </si>
  <si>
    <t>%NF3</t>
  </si>
  <si>
    <t>%NF4</t>
  </si>
  <si>
    <t>%NF5</t>
  </si>
  <si>
    <t>%NR</t>
  </si>
  <si>
    <t>%P</t>
  </si>
  <si>
    <t>%P1</t>
  </si>
  <si>
    <t>%P2</t>
  </si>
  <si>
    <t>%P3</t>
  </si>
  <si>
    <t>%P4</t>
  </si>
  <si>
    <t>%P5</t>
  </si>
  <si>
    <t>Insect</t>
  </si>
  <si>
    <t>R._differens</t>
  </si>
  <si>
    <t>sum</t>
  </si>
  <si>
    <t>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</si>
</sst>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kr&quot;_-;\-* #,##0.00\ &quot;kr&quot;_-;_-* &quot;-&quot;??\ &quot;kr&quot;_-;_-@_-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14" fontId="0" fillId="0" borderId="0" xfId="0" applyNumberFormat="1"/>
    <xf numFmtId="21" fontId="0" fillId="0" borderId="0" xfId="0" applyNumberFormat="1"/>
    <xf numFmtId="11" fontId="0" fillId="0" borderId="0" xfId="0" applyNumberFormat="1"/>
    <xf numFmtId="0" fontId="2" fillId="0" borderId="0" xfId="0" applyFont="1"/>
    <xf numFmtId="0" fontId="2" fillId="2" borderId="0" xfId="0" applyFont="1" applyFill="1"/>
    <xf numFmtId="2" fontId="0" fillId="0" borderId="0" xfId="0" applyNumberFormat="1"/>
    <xf numFmtId="2" fontId="2" fillId="0" borderId="0" xfId="0" applyNumberFormat="1" applyFont="1"/>
    <xf numFmtId="165" fontId="0" fillId="0" borderId="0" xfId="0" applyNumberFormat="1"/>
    <xf numFmtId="0" fontId="0" fillId="0" borderId="0" xfId="0" applyNumberFormat="1"/>
    <xf numFmtId="0" fontId="5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</cellXfs>
  <cellStyles count="3">
    <cellStyle name="Currency 2" xfId="2" xr:uid="{20D93166-5B33-4FD5-8B9D-37F6DA452772}"/>
    <cellStyle name="Normal" xfId="0" builtinId="0"/>
    <cellStyle name="Normal 2" xfId="1" xr:uid="{8E8D709B-038D-4635-A399-3D2B0673FE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A102A-A2B3-4C30-AB0B-8D33B872CE76}">
  <dimension ref="A1:AL54"/>
  <sheetViews>
    <sheetView tabSelected="1" topLeftCell="B1" workbookViewId="0">
      <pane ySplit="1" topLeftCell="A2" activePane="bottomLeft" state="frozen"/>
      <selection pane="bottomLeft" activeCell="R39" sqref="R39:R44"/>
    </sheetView>
  </sheetViews>
  <sheetFormatPr defaultRowHeight="14.4" x14ac:dyDescent="0.3"/>
  <cols>
    <col min="1" max="1" width="26.5546875" customWidth="1"/>
    <col min="2" max="2" width="7.88671875" customWidth="1"/>
    <col min="3" max="16" width="8.88671875" customWidth="1"/>
    <col min="17" max="17" width="10.88671875" customWidth="1"/>
    <col min="18" max="18" width="9.77734375" customWidth="1"/>
    <col min="19" max="21" width="8.88671875" customWidth="1"/>
    <col min="22" max="22" width="9.33203125" customWidth="1"/>
    <col min="23" max="29" width="8.88671875" customWidth="1"/>
    <col min="30" max="30" width="13.5546875" customWidth="1"/>
    <col min="31" max="38" width="8.88671875" customWidth="1"/>
  </cols>
  <sheetData>
    <row r="1" spans="1:38" x14ac:dyDescent="0.3">
      <c r="E1" s="13" t="s">
        <v>26</v>
      </c>
      <c r="F1" s="13"/>
      <c r="G1" s="13"/>
      <c r="H1" s="13"/>
      <c r="I1" s="13"/>
      <c r="J1" s="13"/>
      <c r="L1" s="13" t="s">
        <v>27</v>
      </c>
      <c r="M1" s="13"/>
      <c r="N1" s="13"/>
      <c r="O1" s="13"/>
      <c r="P1" s="13"/>
      <c r="Q1" s="13"/>
      <c r="R1" s="13" t="s">
        <v>28</v>
      </c>
      <c r="S1" s="13"/>
      <c r="T1" s="13"/>
      <c r="U1" s="13"/>
      <c r="V1" s="13"/>
      <c r="W1" s="13"/>
      <c r="X1" s="13" t="s">
        <v>29</v>
      </c>
      <c r="Y1" s="13"/>
      <c r="Z1" s="13"/>
      <c r="AA1" s="13"/>
      <c r="AB1" s="13"/>
      <c r="AC1" s="13"/>
    </row>
    <row r="2" spans="1:38" x14ac:dyDescent="0.3">
      <c r="A2" s="1" t="s">
        <v>0</v>
      </c>
      <c r="B2" s="1" t="s">
        <v>1</v>
      </c>
      <c r="C2" t="s">
        <v>2</v>
      </c>
      <c r="D2" t="s">
        <v>43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49</v>
      </c>
      <c r="L2" t="s">
        <v>3</v>
      </c>
      <c r="M2" t="s">
        <v>4</v>
      </c>
      <c r="N2" t="s">
        <v>5</v>
      </c>
      <c r="O2" t="s">
        <v>6</v>
      </c>
      <c r="P2" t="s">
        <v>7</v>
      </c>
      <c r="Q2" t="s">
        <v>8</v>
      </c>
      <c r="R2" t="s">
        <v>3</v>
      </c>
      <c r="S2" t="s">
        <v>4</v>
      </c>
      <c r="T2" t="s">
        <v>5</v>
      </c>
      <c r="U2" t="s">
        <v>6</v>
      </c>
      <c r="V2" t="s">
        <v>7</v>
      </c>
      <c r="W2" t="s">
        <v>8</v>
      </c>
      <c r="X2" t="s">
        <v>3</v>
      </c>
      <c r="Y2" t="s">
        <v>4</v>
      </c>
      <c r="Z2" t="s">
        <v>5</v>
      </c>
      <c r="AA2" t="s">
        <v>6</v>
      </c>
      <c r="AB2" t="s">
        <v>7</v>
      </c>
      <c r="AC2" t="s">
        <v>8</v>
      </c>
      <c r="AG2" s="2"/>
      <c r="AI2" s="2"/>
      <c r="AL2" s="2"/>
    </row>
    <row r="3" spans="1:38" hidden="1" x14ac:dyDescent="0.3">
      <c r="A3" s="14" t="s">
        <v>15</v>
      </c>
      <c r="B3" s="1" t="s">
        <v>30</v>
      </c>
      <c r="C3">
        <v>0.65769999999999995</v>
      </c>
      <c r="D3">
        <v>12.563000000000001</v>
      </c>
      <c r="E3">
        <v>58.69</v>
      </c>
      <c r="F3">
        <v>98.84</v>
      </c>
      <c r="G3">
        <v>56.61</v>
      </c>
      <c r="I3">
        <v>97.28</v>
      </c>
      <c r="K3" s="8">
        <f>D3*C3*1000/100</f>
        <v>82.626851000000002</v>
      </c>
      <c r="L3" s="8">
        <v>5.8159999999999998</v>
      </c>
      <c r="M3" s="8">
        <v>0.83799999999999997</v>
      </c>
      <c r="N3" s="8">
        <v>1.5189999999999999</v>
      </c>
      <c r="O3" s="8">
        <v>0.57543090252600004</v>
      </c>
      <c r="P3" s="8">
        <v>4.6175471888694997</v>
      </c>
      <c r="Q3" s="8">
        <f>L3*100/E3</f>
        <v>9.9096950076674055</v>
      </c>
      <c r="R3" s="11">
        <f>N3*100/G3</f>
        <v>2.6832715068009181</v>
      </c>
      <c r="S3">
        <v>403.83</v>
      </c>
      <c r="T3" s="11">
        <f>S3+F3</f>
        <v>502.66999999999996</v>
      </c>
      <c r="V3">
        <v>627.36</v>
      </c>
      <c r="W3">
        <f>V3+I3</f>
        <v>724.64</v>
      </c>
      <c r="X3" s="8">
        <v>5.8159999999999998</v>
      </c>
      <c r="Y3" s="8">
        <f>(M3*S3/F3)+M3</f>
        <v>4.2618116147308776</v>
      </c>
      <c r="Z3" s="8">
        <v>1.5189999999999999</v>
      </c>
      <c r="AB3" s="8">
        <f>P3*V3/I3</f>
        <v>29.778622578219256</v>
      </c>
      <c r="AI3" s="5"/>
    </row>
    <row r="4" spans="1:38" hidden="1" x14ac:dyDescent="0.3">
      <c r="A4" s="14"/>
      <c r="B4" s="1" t="s">
        <v>31</v>
      </c>
      <c r="C4">
        <v>0.63990000000000002</v>
      </c>
      <c r="D4">
        <v>12.561</v>
      </c>
      <c r="E4">
        <v>71.040000000000006</v>
      </c>
      <c r="F4">
        <v>100</v>
      </c>
      <c r="G4">
        <v>50.3</v>
      </c>
      <c r="I4">
        <v>132.04</v>
      </c>
      <c r="K4" s="8">
        <f t="shared" ref="K4:K38" si="0">D4*C4*1000/100</f>
        <v>80.377839000000009</v>
      </c>
      <c r="L4" s="8">
        <v>7.24</v>
      </c>
      <c r="M4" s="8">
        <v>0.84</v>
      </c>
      <c r="N4" s="8">
        <v>1.514</v>
      </c>
      <c r="O4" s="8">
        <v>0.67038871156449997</v>
      </c>
      <c r="P4" s="8">
        <v>6.4082253822531996</v>
      </c>
      <c r="Q4" s="8">
        <f t="shared" ref="Q4:Q38" si="1">L4*100/E4</f>
        <v>10.191441441441441</v>
      </c>
      <c r="R4" s="11">
        <f t="shared" ref="R4:R38" si="2">N4*100/G4</f>
        <v>3.0099403578528832</v>
      </c>
      <c r="S4" s="8">
        <v>409.86</v>
      </c>
      <c r="T4" s="11">
        <f t="shared" ref="T4:T46" si="3">S4+F4</f>
        <v>509.86</v>
      </c>
      <c r="V4">
        <v>588.30999999999995</v>
      </c>
      <c r="W4">
        <f t="shared" ref="W4:W44" si="4">V4+I4</f>
        <v>720.34999999999991</v>
      </c>
      <c r="X4" s="8">
        <v>7.24</v>
      </c>
      <c r="Y4" s="8">
        <f t="shared" ref="Y4:Y44" si="5">(M4*S4/F4)+M4</f>
        <v>4.2828239999999997</v>
      </c>
      <c r="Z4" s="8">
        <v>1.514</v>
      </c>
      <c r="AB4" s="8">
        <f t="shared" ref="AB4:AB45" si="6">P4*V4/I4</f>
        <v>28.552128708220085</v>
      </c>
      <c r="AI4" s="5"/>
    </row>
    <row r="5" spans="1:38" hidden="1" x14ac:dyDescent="0.3">
      <c r="A5" s="14"/>
      <c r="B5" s="1" t="s">
        <v>32</v>
      </c>
      <c r="C5">
        <v>0.5181</v>
      </c>
      <c r="D5">
        <v>12.896000000000001</v>
      </c>
      <c r="E5">
        <v>52.75</v>
      </c>
      <c r="F5">
        <v>99.8</v>
      </c>
      <c r="G5">
        <v>35.22</v>
      </c>
      <c r="I5">
        <v>109.56</v>
      </c>
      <c r="K5" s="8">
        <f t="shared" si="0"/>
        <v>66.814176000000003</v>
      </c>
      <c r="L5" s="8">
        <v>5.625</v>
      </c>
      <c r="M5" s="8">
        <v>0.77200000000000002</v>
      </c>
      <c r="N5" s="8">
        <v>0.94499999999999995</v>
      </c>
      <c r="O5" s="8">
        <v>0.5787577640646</v>
      </c>
      <c r="P5" s="8">
        <v>5.0528545892232</v>
      </c>
      <c r="Q5" s="8">
        <f t="shared" si="1"/>
        <v>10.663507109004739</v>
      </c>
      <c r="R5" s="11">
        <f t="shared" si="2"/>
        <v>2.6831345826235093</v>
      </c>
      <c r="S5">
        <v>419.59</v>
      </c>
      <c r="T5" s="11">
        <f t="shared" si="3"/>
        <v>519.39</v>
      </c>
      <c r="V5">
        <v>648.97</v>
      </c>
      <c r="W5">
        <f t="shared" si="4"/>
        <v>758.53</v>
      </c>
      <c r="X5" s="8">
        <v>5.625</v>
      </c>
      <c r="Y5" s="8">
        <f t="shared" si="5"/>
        <v>4.0177262525050104</v>
      </c>
      <c r="Z5" s="8">
        <v>0.94499999999999995</v>
      </c>
      <c r="AB5" s="8">
        <f t="shared" si="6"/>
        <v>29.930184764222162</v>
      </c>
      <c r="AI5" s="5"/>
    </row>
    <row r="6" spans="1:38" hidden="1" x14ac:dyDescent="0.3">
      <c r="A6" s="14"/>
      <c r="B6" s="1" t="s">
        <v>33</v>
      </c>
      <c r="C6">
        <v>0.52580000000000005</v>
      </c>
      <c r="D6">
        <v>12.88</v>
      </c>
      <c r="E6">
        <v>59.39</v>
      </c>
      <c r="F6">
        <v>98.06</v>
      </c>
      <c r="G6">
        <v>40.58</v>
      </c>
      <c r="I6">
        <v>100.16</v>
      </c>
      <c r="K6" s="8">
        <f t="shared" si="0"/>
        <v>67.723040000000012</v>
      </c>
      <c r="L6" s="8">
        <v>6.048</v>
      </c>
      <c r="M6" s="8">
        <v>0.60499999999999998</v>
      </c>
      <c r="N6" s="8">
        <v>1.081</v>
      </c>
      <c r="O6" s="8">
        <v>0.51895763607879997</v>
      </c>
      <c r="P6" s="8">
        <v>4.7658054378142003</v>
      </c>
      <c r="Q6" s="8">
        <f t="shared" si="1"/>
        <v>10.183532581242632</v>
      </c>
      <c r="R6" s="11">
        <f t="shared" si="2"/>
        <v>2.6638738294726467</v>
      </c>
      <c r="S6">
        <v>277.47000000000003</v>
      </c>
      <c r="T6" s="11">
        <f t="shared" si="3"/>
        <v>375.53000000000003</v>
      </c>
      <c r="V6">
        <v>653.15</v>
      </c>
      <c r="W6">
        <f t="shared" si="4"/>
        <v>753.31</v>
      </c>
      <c r="X6" s="8">
        <v>6.048</v>
      </c>
      <c r="Y6" s="8">
        <f t="shared" si="5"/>
        <v>2.3169044462573938</v>
      </c>
      <c r="Z6" s="8">
        <v>1.081</v>
      </c>
      <c r="AB6" s="8">
        <f t="shared" si="6"/>
        <v>31.078133203957119</v>
      </c>
      <c r="AI6" s="5"/>
    </row>
    <row r="7" spans="1:38" hidden="1" x14ac:dyDescent="0.3">
      <c r="A7" s="14"/>
      <c r="B7" s="1" t="s">
        <v>34</v>
      </c>
      <c r="C7">
        <v>0.50770000000000004</v>
      </c>
      <c r="D7">
        <v>13.381</v>
      </c>
      <c r="E7">
        <v>37.020000000000003</v>
      </c>
      <c r="F7">
        <v>97.39</v>
      </c>
      <c r="G7">
        <v>49.12</v>
      </c>
      <c r="I7">
        <v>108.01</v>
      </c>
      <c r="K7" s="8">
        <f t="shared" si="0"/>
        <v>67.935337000000004</v>
      </c>
      <c r="L7" s="8">
        <v>3.9670000000000001</v>
      </c>
      <c r="M7" s="8">
        <v>0.61699999999999999</v>
      </c>
      <c r="N7" s="8">
        <v>1.121</v>
      </c>
      <c r="O7" s="8">
        <v>0.63265854129349997</v>
      </c>
      <c r="P7" s="8">
        <v>5.9359752035547997</v>
      </c>
      <c r="Q7" s="8">
        <f t="shared" si="1"/>
        <v>10.715829281469475</v>
      </c>
      <c r="R7" s="11">
        <f t="shared" si="2"/>
        <v>2.2821661237785018</v>
      </c>
      <c r="S7">
        <v>399.5</v>
      </c>
      <c r="T7" s="11">
        <f t="shared" si="3"/>
        <v>496.89</v>
      </c>
      <c r="V7">
        <v>453.5</v>
      </c>
      <c r="W7">
        <f t="shared" si="4"/>
        <v>561.51</v>
      </c>
      <c r="X7" s="8">
        <v>3.9670000000000001</v>
      </c>
      <c r="Y7" s="8">
        <f t="shared" si="5"/>
        <v>3.1479734058938291</v>
      </c>
      <c r="Z7" s="8">
        <v>1.121</v>
      </c>
      <c r="AB7" s="8">
        <f t="shared" si="6"/>
        <v>24.923291869383405</v>
      </c>
      <c r="AI7" s="5"/>
    </row>
    <row r="8" spans="1:38" hidden="1" x14ac:dyDescent="0.3">
      <c r="A8" s="14"/>
      <c r="B8" s="1" t="s">
        <v>35</v>
      </c>
      <c r="C8">
        <v>0.50590000000000002</v>
      </c>
      <c r="D8">
        <v>13.422000000000001</v>
      </c>
      <c r="E8">
        <v>33.869999999999997</v>
      </c>
      <c r="F8">
        <v>100.15</v>
      </c>
      <c r="G8">
        <v>46.07</v>
      </c>
      <c r="I8">
        <v>110.9</v>
      </c>
      <c r="K8" s="8">
        <f t="shared" si="0"/>
        <v>67.901898000000003</v>
      </c>
      <c r="L8" s="8">
        <v>3.8380000000000001</v>
      </c>
      <c r="M8" s="8">
        <v>0.501</v>
      </c>
      <c r="N8" s="8">
        <v>1.298</v>
      </c>
      <c r="O8" s="8">
        <v>0.84479850391139999</v>
      </c>
      <c r="P8" s="8">
        <v>5.5887426085594996</v>
      </c>
      <c r="Q8" s="8">
        <f t="shared" si="1"/>
        <v>11.331561854148214</v>
      </c>
      <c r="R8" s="11">
        <f t="shared" si="2"/>
        <v>2.8174517039288043</v>
      </c>
      <c r="S8">
        <v>299.89999999999998</v>
      </c>
      <c r="T8" s="11">
        <f t="shared" si="3"/>
        <v>400.04999999999995</v>
      </c>
      <c r="V8">
        <v>417.95</v>
      </c>
      <c r="W8">
        <f t="shared" si="4"/>
        <v>528.85</v>
      </c>
      <c r="X8" s="8">
        <v>3.8380000000000001</v>
      </c>
      <c r="Y8" s="8">
        <f t="shared" si="5"/>
        <v>2.001248627059411</v>
      </c>
      <c r="Z8" s="8">
        <v>1.298</v>
      </c>
      <c r="AB8" s="8">
        <f t="shared" si="6"/>
        <v>21.062353230364675</v>
      </c>
      <c r="AI8" s="5"/>
    </row>
    <row r="9" spans="1:38" hidden="1" x14ac:dyDescent="0.3">
      <c r="A9" s="14"/>
      <c r="B9" s="1" t="s">
        <v>36</v>
      </c>
      <c r="C9">
        <v>0.51570000000000005</v>
      </c>
      <c r="D9">
        <v>13.332000000000001</v>
      </c>
      <c r="E9">
        <v>47.02</v>
      </c>
      <c r="F9">
        <v>99.06</v>
      </c>
      <c r="G9">
        <v>40.200000000000003</v>
      </c>
      <c r="I9">
        <v>101.42</v>
      </c>
      <c r="K9" s="8">
        <f t="shared" si="0"/>
        <v>68.753124000000014</v>
      </c>
      <c r="L9" s="8">
        <v>5.3550000000000004</v>
      </c>
      <c r="M9" s="8">
        <v>1.022</v>
      </c>
      <c r="N9" s="8">
        <v>1.081</v>
      </c>
      <c r="O9" s="8">
        <v>0.58999995074559997</v>
      </c>
      <c r="P9" s="8">
        <v>5.6884974183247001</v>
      </c>
      <c r="Q9" s="8">
        <f t="shared" si="1"/>
        <v>11.388770735857081</v>
      </c>
      <c r="R9" s="11">
        <f t="shared" si="2"/>
        <v>2.689054726368159</v>
      </c>
      <c r="S9">
        <v>324.73</v>
      </c>
      <c r="T9" s="11">
        <f t="shared" si="3"/>
        <v>423.79</v>
      </c>
      <c r="V9">
        <v>520.91999999999996</v>
      </c>
      <c r="W9">
        <f t="shared" si="4"/>
        <v>622.33999999999992</v>
      </c>
      <c r="X9" s="8">
        <v>5.3550000000000004</v>
      </c>
      <c r="Y9" s="8">
        <f t="shared" si="5"/>
        <v>4.3722327882091667</v>
      </c>
      <c r="Z9" s="8">
        <v>1.081</v>
      </c>
      <c r="AB9" s="8">
        <f t="shared" si="6"/>
        <v>29.217630399859029</v>
      </c>
      <c r="AI9" s="5"/>
    </row>
    <row r="10" spans="1:38" hidden="1" x14ac:dyDescent="0.3">
      <c r="A10" s="14"/>
      <c r="B10" s="1" t="s">
        <v>37</v>
      </c>
      <c r="C10">
        <v>0.51070000000000004</v>
      </c>
      <c r="D10">
        <v>13.289</v>
      </c>
      <c r="E10">
        <v>31.92</v>
      </c>
      <c r="F10">
        <v>99.57</v>
      </c>
      <c r="G10">
        <v>38.35</v>
      </c>
      <c r="I10">
        <v>127.85</v>
      </c>
      <c r="K10" s="8">
        <f t="shared" si="0"/>
        <v>67.866923</v>
      </c>
      <c r="L10" s="8">
        <v>3.798</v>
      </c>
      <c r="M10" s="8">
        <v>0.65200000000000002</v>
      </c>
      <c r="N10" s="8">
        <v>1.02</v>
      </c>
      <c r="O10" s="8">
        <v>0.55564400772209999</v>
      </c>
      <c r="P10" s="8">
        <v>7.4051868231702001</v>
      </c>
      <c r="Q10" s="8">
        <f t="shared" si="1"/>
        <v>11.898496240601503</v>
      </c>
      <c r="R10" s="11">
        <f t="shared" si="2"/>
        <v>2.6597131681877442</v>
      </c>
      <c r="S10">
        <v>405.25</v>
      </c>
      <c r="T10" s="11">
        <f t="shared" si="3"/>
        <v>504.82</v>
      </c>
      <c r="V10">
        <v>538.98</v>
      </c>
      <c r="W10">
        <f t="shared" si="4"/>
        <v>666.83</v>
      </c>
      <c r="X10" s="8">
        <v>3.798</v>
      </c>
      <c r="Y10" s="8">
        <f t="shared" si="5"/>
        <v>3.3056406548157078</v>
      </c>
      <c r="Z10" s="8">
        <v>1.02</v>
      </c>
      <c r="AB10" s="8">
        <f t="shared" si="6"/>
        <v>31.218205662512904</v>
      </c>
      <c r="AI10" s="5"/>
    </row>
    <row r="11" spans="1:38" hidden="1" x14ac:dyDescent="0.3">
      <c r="A11" s="14"/>
      <c r="B11" s="1" t="s">
        <v>38</v>
      </c>
      <c r="C11">
        <v>0.51100000000000001</v>
      </c>
      <c r="D11">
        <v>13.051</v>
      </c>
      <c r="E11">
        <v>33.53</v>
      </c>
      <c r="F11">
        <v>97.15</v>
      </c>
      <c r="G11">
        <v>45.19</v>
      </c>
      <c r="I11">
        <v>96.92</v>
      </c>
      <c r="K11" s="8">
        <f t="shared" si="0"/>
        <v>66.690609999999992</v>
      </c>
      <c r="L11" s="8">
        <v>3.347</v>
      </c>
      <c r="M11" s="8">
        <v>2.6230000000000002</v>
      </c>
      <c r="N11" s="8">
        <v>1.125</v>
      </c>
      <c r="O11" s="8">
        <v>0.46301918095700001</v>
      </c>
      <c r="P11" s="8">
        <v>4.6852092938950998</v>
      </c>
      <c r="Q11" s="8">
        <f t="shared" si="1"/>
        <v>9.9821055770951386</v>
      </c>
      <c r="R11" s="11">
        <f t="shared" si="2"/>
        <v>2.4894888249612745</v>
      </c>
      <c r="T11" s="11">
        <f t="shared" si="3"/>
        <v>97.15</v>
      </c>
      <c r="V11">
        <v>597.58000000000004</v>
      </c>
      <c r="W11">
        <f t="shared" si="4"/>
        <v>694.5</v>
      </c>
      <c r="X11" s="8">
        <v>3.347</v>
      </c>
      <c r="Y11" s="8">
        <f t="shared" si="5"/>
        <v>2.6230000000000002</v>
      </c>
      <c r="Z11" s="8">
        <v>1.125</v>
      </c>
      <c r="AB11" s="8">
        <f t="shared" si="6"/>
        <v>28.887612152763452</v>
      </c>
      <c r="AD11" s="3"/>
      <c r="AE11" s="4"/>
      <c r="AH11" s="5"/>
    </row>
    <row r="12" spans="1:38" hidden="1" x14ac:dyDescent="0.3">
      <c r="A12" s="14"/>
      <c r="B12" s="1" t="s">
        <v>39</v>
      </c>
      <c r="C12">
        <v>0.57250000000000001</v>
      </c>
      <c r="D12">
        <v>13.148</v>
      </c>
      <c r="E12">
        <v>30.83</v>
      </c>
      <c r="F12">
        <v>252.19</v>
      </c>
      <c r="G12">
        <v>45.4</v>
      </c>
      <c r="I12">
        <v>103.58</v>
      </c>
      <c r="K12" s="8">
        <f t="shared" si="0"/>
        <v>75.272300000000001</v>
      </c>
      <c r="L12" s="8">
        <v>3.1139999999999999</v>
      </c>
      <c r="M12" s="8">
        <v>1.054</v>
      </c>
      <c r="N12" s="8">
        <v>1.2509999999999999</v>
      </c>
      <c r="O12" s="8">
        <v>0.60994815824790005</v>
      </c>
      <c r="P12" s="8">
        <v>4.9475194306745998</v>
      </c>
      <c r="Q12" s="8">
        <f t="shared" si="1"/>
        <v>10.100551410963348</v>
      </c>
      <c r="R12" s="11">
        <f t="shared" si="2"/>
        <v>2.7555066079295152</v>
      </c>
      <c r="S12">
        <v>406.03</v>
      </c>
      <c r="T12" s="11">
        <f t="shared" si="3"/>
        <v>658.22</v>
      </c>
      <c r="V12">
        <v>566.35</v>
      </c>
      <c r="W12">
        <f t="shared" si="4"/>
        <v>669.93000000000006</v>
      </c>
      <c r="X12" s="8">
        <v>3.1139999999999999</v>
      </c>
      <c r="Y12" s="8">
        <f t="shared" si="5"/>
        <v>2.7509571354930804</v>
      </c>
      <c r="Z12" s="8">
        <v>1.2509999999999999</v>
      </c>
      <c r="AB12" s="8">
        <f t="shared" si="6"/>
        <v>27.051821100237106</v>
      </c>
      <c r="AD12" s="3"/>
      <c r="AE12" s="4"/>
      <c r="AH12" s="5"/>
    </row>
    <row r="13" spans="1:38" hidden="1" x14ac:dyDescent="0.3">
      <c r="A13" s="14"/>
      <c r="B13" s="1" t="s">
        <v>40</v>
      </c>
      <c r="C13">
        <v>0.5796</v>
      </c>
      <c r="D13">
        <v>13.114000000000001</v>
      </c>
      <c r="E13">
        <v>43.79</v>
      </c>
      <c r="F13">
        <v>96.98</v>
      </c>
      <c r="G13">
        <v>49.5</v>
      </c>
      <c r="I13">
        <v>112.89</v>
      </c>
      <c r="K13" s="8">
        <f t="shared" si="0"/>
        <v>76.008744000000007</v>
      </c>
      <c r="L13" s="8">
        <v>4.3209999999999997</v>
      </c>
      <c r="M13" s="8">
        <v>3.0259999999999998</v>
      </c>
      <c r="N13" s="8">
        <v>0.90600000000000003</v>
      </c>
      <c r="O13" s="8">
        <v>0.56969988662299997</v>
      </c>
      <c r="P13" s="8">
        <v>5.6446022894460004</v>
      </c>
      <c r="Q13" s="8">
        <f t="shared" si="1"/>
        <v>9.8675496688741724</v>
      </c>
      <c r="R13" s="11">
        <f t="shared" si="2"/>
        <v>1.8303030303030305</v>
      </c>
      <c r="S13">
        <v>353.85</v>
      </c>
      <c r="T13" s="11">
        <f t="shared" si="3"/>
        <v>450.83000000000004</v>
      </c>
      <c r="V13">
        <v>546.66999999999996</v>
      </c>
      <c r="W13">
        <f t="shared" si="4"/>
        <v>659.56</v>
      </c>
      <c r="X13" s="8">
        <v>4.3209999999999997</v>
      </c>
      <c r="Y13" s="8">
        <f t="shared" si="5"/>
        <v>14.066937306661167</v>
      </c>
      <c r="Z13" s="8">
        <v>0.90600000000000003</v>
      </c>
      <c r="AB13" s="8">
        <f t="shared" si="6"/>
        <v>27.333995336800822</v>
      </c>
      <c r="AI13" s="5"/>
    </row>
    <row r="14" spans="1:38" hidden="1" x14ac:dyDescent="0.3">
      <c r="A14" s="14"/>
      <c r="B14" s="1" t="s">
        <v>41</v>
      </c>
      <c r="C14">
        <v>0.60389999999999999</v>
      </c>
      <c r="D14">
        <v>13.159000000000001</v>
      </c>
      <c r="E14">
        <v>40.479999999999997</v>
      </c>
      <c r="F14">
        <v>97.73</v>
      </c>
      <c r="G14">
        <v>52.37</v>
      </c>
      <c r="I14">
        <v>105.32</v>
      </c>
      <c r="K14" s="8">
        <f t="shared" si="0"/>
        <v>79.467201000000003</v>
      </c>
      <c r="L14" s="8">
        <v>4.125</v>
      </c>
      <c r="M14" s="8">
        <v>0.51200000000000001</v>
      </c>
      <c r="N14" s="8">
        <v>1.3340000000000001</v>
      </c>
      <c r="O14" s="8">
        <v>0.57298821930690003</v>
      </c>
      <c r="P14" s="8">
        <v>5.1669101675547999</v>
      </c>
      <c r="Q14" s="8">
        <f t="shared" si="1"/>
        <v>10.190217391304349</v>
      </c>
      <c r="R14" s="11">
        <f t="shared" si="2"/>
        <v>2.5472598816116099</v>
      </c>
      <c r="S14">
        <v>351.73</v>
      </c>
      <c r="T14" s="11">
        <f t="shared" si="3"/>
        <v>449.46000000000004</v>
      </c>
      <c r="V14">
        <v>558.95000000000005</v>
      </c>
      <c r="W14">
        <f t="shared" si="4"/>
        <v>664.27</v>
      </c>
      <c r="X14" s="8">
        <v>4.125</v>
      </c>
      <c r="Y14" s="8">
        <f t="shared" si="5"/>
        <v>2.3546865854906374</v>
      </c>
      <c r="Z14" s="8">
        <v>1.3340000000000001</v>
      </c>
      <c r="AB14" s="8">
        <f t="shared" si="6"/>
        <v>27.421614490645233</v>
      </c>
      <c r="AI14" s="5"/>
    </row>
    <row r="15" spans="1:38" hidden="1" x14ac:dyDescent="0.3">
      <c r="A15" s="14" t="s">
        <v>16</v>
      </c>
      <c r="B15" s="1" t="s">
        <v>30</v>
      </c>
      <c r="C15">
        <v>0.50229999999999997</v>
      </c>
      <c r="D15">
        <v>12.221</v>
      </c>
      <c r="E15">
        <v>28.23</v>
      </c>
      <c r="F15">
        <v>99.12</v>
      </c>
      <c r="G15">
        <v>47.57</v>
      </c>
      <c r="I15">
        <v>115.15</v>
      </c>
      <c r="K15" s="8">
        <f t="shared" si="0"/>
        <v>61.386082999999999</v>
      </c>
      <c r="L15" s="8">
        <v>2.496</v>
      </c>
      <c r="M15" s="8">
        <v>1.1739999999999999</v>
      </c>
      <c r="N15" s="8">
        <v>1.3049999999999999</v>
      </c>
      <c r="O15" s="8">
        <v>0.55886651108420005</v>
      </c>
      <c r="P15" s="8">
        <v>6.3236802724084997</v>
      </c>
      <c r="Q15" s="8">
        <f t="shared" si="1"/>
        <v>8.8416578108395321</v>
      </c>
      <c r="R15" s="11">
        <f t="shared" si="2"/>
        <v>2.743325625394156</v>
      </c>
      <c r="S15">
        <v>425.7</v>
      </c>
      <c r="T15" s="11">
        <f t="shared" si="3"/>
        <v>524.81999999999994</v>
      </c>
      <c r="V15">
        <v>584.59</v>
      </c>
      <c r="W15">
        <f t="shared" si="4"/>
        <v>699.74</v>
      </c>
      <c r="X15" s="8">
        <v>2.496</v>
      </c>
      <c r="Y15" s="8">
        <f t="shared" si="5"/>
        <v>6.2160883777239704</v>
      </c>
      <c r="Z15" s="8">
        <v>1.3049999999999999</v>
      </c>
      <c r="AB15" s="8">
        <f t="shared" si="6"/>
        <v>32.103866699498788</v>
      </c>
      <c r="AI15" s="5"/>
    </row>
    <row r="16" spans="1:38" hidden="1" x14ac:dyDescent="0.3">
      <c r="A16" s="14"/>
      <c r="B16" s="1" t="s">
        <v>31</v>
      </c>
      <c r="C16">
        <v>0.53959999999999997</v>
      </c>
      <c r="D16">
        <v>12.263</v>
      </c>
      <c r="E16">
        <v>26.84</v>
      </c>
      <c r="F16">
        <v>93.63</v>
      </c>
      <c r="G16">
        <v>42.85</v>
      </c>
      <c r="I16">
        <v>102.35</v>
      </c>
      <c r="K16" s="8">
        <f t="shared" si="0"/>
        <v>66.171147999999988</v>
      </c>
      <c r="L16" s="8">
        <v>2.3570000000000002</v>
      </c>
      <c r="M16" s="8">
        <v>1.2230000000000001</v>
      </c>
      <c r="N16" s="8">
        <v>0.88400000000000001</v>
      </c>
      <c r="O16" s="8">
        <v>0.52352416717469996</v>
      </c>
      <c r="P16" s="8">
        <v>5.7596864837109996</v>
      </c>
      <c r="Q16" s="8">
        <f t="shared" si="1"/>
        <v>8.7816691505216102</v>
      </c>
      <c r="R16" s="11">
        <f t="shared" si="2"/>
        <v>2.0630105017502918</v>
      </c>
      <c r="S16">
        <v>418.19</v>
      </c>
      <c r="T16" s="11">
        <f t="shared" si="3"/>
        <v>511.82</v>
      </c>
      <c r="V16">
        <v>589.85</v>
      </c>
      <c r="W16">
        <f t="shared" si="4"/>
        <v>692.2</v>
      </c>
      <c r="X16" s="8">
        <v>2.3570000000000002</v>
      </c>
      <c r="Y16" s="8">
        <f t="shared" si="5"/>
        <v>6.6854198440670736</v>
      </c>
      <c r="Z16" s="8">
        <v>0.88400000000000001</v>
      </c>
      <c r="AB16" s="8">
        <f t="shared" si="6"/>
        <v>33.193464312818108</v>
      </c>
      <c r="AI16" s="5"/>
    </row>
    <row r="17" spans="1:35" hidden="1" x14ac:dyDescent="0.3">
      <c r="A17" s="14"/>
      <c r="B17" s="1" t="s">
        <v>32</v>
      </c>
      <c r="C17">
        <v>0.53710000000000002</v>
      </c>
      <c r="D17">
        <v>12.259</v>
      </c>
      <c r="E17" s="6">
        <v>104.28</v>
      </c>
      <c r="F17">
        <v>100</v>
      </c>
      <c r="G17">
        <v>43.37</v>
      </c>
      <c r="I17">
        <v>98.64</v>
      </c>
      <c r="K17" s="8">
        <f t="shared" si="0"/>
        <v>65.843089000000006</v>
      </c>
      <c r="L17" s="9">
        <v>8.4160000000000004</v>
      </c>
      <c r="M17" s="8">
        <v>0.84399999999999997</v>
      </c>
      <c r="N17" s="8">
        <v>0.89700000000000002</v>
      </c>
      <c r="O17" s="8">
        <v>0.64416401659839995</v>
      </c>
      <c r="P17" s="8">
        <v>5.3993254352580999</v>
      </c>
      <c r="Q17" s="8">
        <f t="shared" si="1"/>
        <v>8.0705792098197158</v>
      </c>
      <c r="R17" s="11">
        <f t="shared" si="2"/>
        <v>2.0682499423564678</v>
      </c>
      <c r="T17" s="11">
        <f t="shared" si="3"/>
        <v>100</v>
      </c>
      <c r="V17">
        <v>559.41</v>
      </c>
      <c r="W17">
        <f t="shared" si="4"/>
        <v>658.05</v>
      </c>
      <c r="X17" s="8">
        <v>8.4160000000000004</v>
      </c>
      <c r="Y17" s="8">
        <f t="shared" si="5"/>
        <v>0.84399999999999997</v>
      </c>
      <c r="Z17" s="8">
        <v>0.89700000000000002</v>
      </c>
      <c r="AB17" s="8">
        <f t="shared" si="6"/>
        <v>30.620809425565021</v>
      </c>
      <c r="AI17" s="5"/>
    </row>
    <row r="18" spans="1:35" hidden="1" x14ac:dyDescent="0.3">
      <c r="A18" s="14"/>
      <c r="B18" s="1" t="s">
        <v>33</v>
      </c>
      <c r="C18">
        <v>0.49859999999999999</v>
      </c>
      <c r="D18">
        <v>12.169</v>
      </c>
      <c r="E18">
        <v>68.27</v>
      </c>
      <c r="F18">
        <v>98.03</v>
      </c>
      <c r="G18">
        <v>44.09</v>
      </c>
      <c r="I18">
        <v>102.18</v>
      </c>
      <c r="K18" s="8">
        <f t="shared" si="0"/>
        <v>60.674634000000005</v>
      </c>
      <c r="L18" s="8">
        <v>7.0140000000000002</v>
      </c>
      <c r="M18" s="8">
        <v>0.499</v>
      </c>
      <c r="N18" s="8">
        <v>0.875</v>
      </c>
      <c r="O18" s="8">
        <v>0.54345337837030006</v>
      </c>
      <c r="P18" s="8">
        <v>5.4755649543303999</v>
      </c>
      <c r="Q18" s="8">
        <f t="shared" si="1"/>
        <v>10.27391240662077</v>
      </c>
      <c r="R18" s="11">
        <f t="shared" si="2"/>
        <v>1.9845770015876614</v>
      </c>
      <c r="S18">
        <v>411</v>
      </c>
      <c r="T18" s="11">
        <f t="shared" si="3"/>
        <v>509.03</v>
      </c>
      <c r="V18">
        <v>536.72</v>
      </c>
      <c r="W18">
        <f t="shared" si="4"/>
        <v>638.90000000000009</v>
      </c>
      <c r="X18" s="8">
        <v>7.0140000000000002</v>
      </c>
      <c r="Y18" s="8">
        <f t="shared" si="5"/>
        <v>2.5911044578190352</v>
      </c>
      <c r="Z18" s="8">
        <v>0.875</v>
      </c>
      <c r="AB18" s="8">
        <f t="shared" si="6"/>
        <v>28.761452557136547</v>
      </c>
      <c r="AI18" s="5"/>
    </row>
    <row r="19" spans="1:35" hidden="1" x14ac:dyDescent="0.3">
      <c r="A19" s="14"/>
      <c r="B19" s="1" t="s">
        <v>34</v>
      </c>
      <c r="C19">
        <v>0.51900000000000002</v>
      </c>
      <c r="D19">
        <v>11.957000000000001</v>
      </c>
      <c r="E19">
        <v>61.06</v>
      </c>
      <c r="F19">
        <v>97.61</v>
      </c>
      <c r="G19">
        <v>34.86</v>
      </c>
      <c r="I19">
        <v>105.15</v>
      </c>
      <c r="K19" s="8">
        <f t="shared" si="0"/>
        <v>62.056830000000012</v>
      </c>
      <c r="L19" s="8">
        <v>5.8769999999999998</v>
      </c>
      <c r="M19" s="8">
        <v>0.43099999999999999</v>
      </c>
      <c r="N19" s="8">
        <v>0.64100000000000001</v>
      </c>
      <c r="O19" s="8">
        <v>0.48745230093899999</v>
      </c>
      <c r="P19" s="8">
        <v>5.9560893901447001</v>
      </c>
      <c r="Q19" s="8">
        <f t="shared" si="1"/>
        <v>9.6249590566655741</v>
      </c>
      <c r="R19" s="11">
        <f t="shared" si="2"/>
        <v>1.8387837062535857</v>
      </c>
      <c r="S19">
        <v>368.11</v>
      </c>
      <c r="T19" s="11">
        <f t="shared" si="3"/>
        <v>465.72</v>
      </c>
      <c r="V19">
        <v>564.12</v>
      </c>
      <c r="W19">
        <f t="shared" si="4"/>
        <v>669.27</v>
      </c>
      <c r="X19" s="8">
        <v>5.8769999999999998</v>
      </c>
      <c r="Y19" s="8">
        <f t="shared" si="5"/>
        <v>2.0564011884028277</v>
      </c>
      <c r="Z19" s="8">
        <v>0.64100000000000001</v>
      </c>
      <c r="AB19" s="8">
        <f t="shared" si="6"/>
        <v>31.953867301649339</v>
      </c>
      <c r="AI19" s="5"/>
    </row>
    <row r="20" spans="1:35" hidden="1" x14ac:dyDescent="0.3">
      <c r="A20" s="14"/>
      <c r="B20" s="1" t="s">
        <v>35</v>
      </c>
      <c r="C20">
        <v>0.51549999999999996</v>
      </c>
      <c r="D20">
        <v>12.02</v>
      </c>
      <c r="E20">
        <v>95.95</v>
      </c>
      <c r="F20">
        <v>101.93</v>
      </c>
      <c r="G20">
        <v>45.04</v>
      </c>
      <c r="I20">
        <v>100.58</v>
      </c>
      <c r="K20" s="8">
        <f t="shared" si="0"/>
        <v>61.963099999999997</v>
      </c>
      <c r="L20" s="8">
        <v>9.1720000000000006</v>
      </c>
      <c r="M20" s="8">
        <v>0.42099999999999999</v>
      </c>
      <c r="N20" s="8">
        <v>0.83399999999999996</v>
      </c>
      <c r="O20" s="8">
        <v>0.50112397019919996</v>
      </c>
      <c r="P20" s="8">
        <v>5.7797663518125004</v>
      </c>
      <c r="Q20" s="8">
        <f t="shared" si="1"/>
        <v>9.5591453882230333</v>
      </c>
      <c r="R20" s="11">
        <f t="shared" si="2"/>
        <v>1.8516873889875665</v>
      </c>
      <c r="S20">
        <v>312.75</v>
      </c>
      <c r="T20" s="11">
        <f t="shared" si="3"/>
        <v>414.68</v>
      </c>
      <c r="V20">
        <v>580.29999999999995</v>
      </c>
      <c r="W20">
        <f t="shared" si="4"/>
        <v>680.88</v>
      </c>
      <c r="X20" s="8">
        <v>9.1720000000000006</v>
      </c>
      <c r="Y20" s="8">
        <f t="shared" si="5"/>
        <v>1.7127467870106934</v>
      </c>
      <c r="Z20" s="8">
        <v>0.83399999999999996</v>
      </c>
      <c r="AB20" s="8">
        <f t="shared" si="6"/>
        <v>33.346574010308153</v>
      </c>
      <c r="AI20" s="5"/>
    </row>
    <row r="21" spans="1:35" hidden="1" x14ac:dyDescent="0.3">
      <c r="A21" s="14"/>
      <c r="B21" s="1" t="s">
        <v>36</v>
      </c>
      <c r="C21">
        <v>0.53800000000000003</v>
      </c>
      <c r="D21">
        <v>12.175000000000001</v>
      </c>
      <c r="E21">
        <v>74.62</v>
      </c>
      <c r="F21">
        <v>101.3</v>
      </c>
      <c r="G21">
        <v>44.74</v>
      </c>
      <c r="I21">
        <v>117.53</v>
      </c>
      <c r="K21" s="8">
        <f t="shared" si="0"/>
        <v>65.501500000000007</v>
      </c>
      <c r="L21" s="8">
        <v>7.3460000000000001</v>
      </c>
      <c r="M21" s="8">
        <v>0.621</v>
      </c>
      <c r="N21" s="8">
        <v>0.90600000000000003</v>
      </c>
      <c r="O21" s="9">
        <v>0.13882720524020001</v>
      </c>
      <c r="P21" s="8">
        <v>6.8570000000000002</v>
      </c>
      <c r="Q21" s="8">
        <f t="shared" si="1"/>
        <v>9.8445456982042341</v>
      </c>
      <c r="R21" s="11">
        <f t="shared" si="2"/>
        <v>2.0250335270451498</v>
      </c>
      <c r="S21">
        <v>418.76</v>
      </c>
      <c r="T21" s="11">
        <f t="shared" si="3"/>
        <v>520.05999999999995</v>
      </c>
      <c r="V21">
        <v>577.79999999999995</v>
      </c>
      <c r="W21">
        <f t="shared" si="4"/>
        <v>695.32999999999993</v>
      </c>
      <c r="X21" s="8">
        <v>7.3460000000000001</v>
      </c>
      <c r="Y21" s="8">
        <f t="shared" si="5"/>
        <v>3.1881269496544915</v>
      </c>
      <c r="Z21" s="8">
        <v>0.90600000000000003</v>
      </c>
      <c r="AB21" s="8">
        <f t="shared" si="6"/>
        <v>33.710325874244873</v>
      </c>
      <c r="AI21" s="5"/>
    </row>
    <row r="22" spans="1:35" hidden="1" x14ac:dyDescent="0.3">
      <c r="A22" s="14"/>
      <c r="B22" s="1" t="s">
        <v>37</v>
      </c>
      <c r="C22">
        <v>0.53320000000000001</v>
      </c>
      <c r="D22">
        <v>12.214</v>
      </c>
      <c r="E22">
        <v>68.650000000000006</v>
      </c>
      <c r="F22">
        <v>96.52</v>
      </c>
      <c r="G22">
        <v>22.49</v>
      </c>
      <c r="I22">
        <v>106.65</v>
      </c>
      <c r="K22" s="8">
        <f t="shared" si="0"/>
        <v>65.125048000000007</v>
      </c>
      <c r="L22" s="8">
        <v>6.9829999999999997</v>
      </c>
      <c r="M22" s="8">
        <v>0.6</v>
      </c>
      <c r="N22" s="8">
        <v>0.42199999999999999</v>
      </c>
      <c r="O22" s="8">
        <v>0.57167028874710002</v>
      </c>
      <c r="P22" s="8">
        <v>6.2498649452843003</v>
      </c>
      <c r="Q22" s="8">
        <f t="shared" si="1"/>
        <v>10.171886380189365</v>
      </c>
      <c r="R22" s="11">
        <f t="shared" si="2"/>
        <v>1.87638950644731</v>
      </c>
      <c r="S22">
        <v>348.64</v>
      </c>
      <c r="T22" s="11">
        <f t="shared" si="3"/>
        <v>445.15999999999997</v>
      </c>
      <c r="V22">
        <v>606.41</v>
      </c>
      <c r="W22">
        <f t="shared" si="4"/>
        <v>713.06</v>
      </c>
      <c r="X22" s="8">
        <v>6.9829999999999997</v>
      </c>
      <c r="Y22" s="8">
        <f t="shared" si="5"/>
        <v>2.7672606713634482</v>
      </c>
      <c r="Z22" s="8">
        <v>0.42199999999999999</v>
      </c>
      <c r="AB22" s="8">
        <f t="shared" si="6"/>
        <v>35.53662073576983</v>
      </c>
      <c r="AI22" s="5"/>
    </row>
    <row r="23" spans="1:35" hidden="1" x14ac:dyDescent="0.3">
      <c r="A23" s="14"/>
      <c r="B23" s="1" t="s">
        <v>38</v>
      </c>
      <c r="C23">
        <v>0.51719999999999999</v>
      </c>
      <c r="D23">
        <v>11.571999999999999</v>
      </c>
      <c r="E23">
        <v>55.08</v>
      </c>
      <c r="F23">
        <v>94.64</v>
      </c>
      <c r="G23">
        <v>50.02</v>
      </c>
      <c r="I23">
        <v>109.24</v>
      </c>
      <c r="K23" s="8">
        <f t="shared" si="0"/>
        <v>59.850383999999991</v>
      </c>
      <c r="L23" s="8">
        <v>4.5510000000000002</v>
      </c>
      <c r="M23" s="8">
        <v>0.376</v>
      </c>
      <c r="N23" s="8">
        <v>0.74299999999999999</v>
      </c>
      <c r="O23" s="8">
        <v>0.61117759993660004</v>
      </c>
      <c r="P23" s="8">
        <v>5.8450756653155</v>
      </c>
      <c r="Q23" s="8">
        <f t="shared" si="1"/>
        <v>8.2625272331154687</v>
      </c>
      <c r="R23" s="11">
        <f t="shared" si="2"/>
        <v>1.4854058376649339</v>
      </c>
      <c r="S23">
        <v>407.05</v>
      </c>
      <c r="T23" s="11">
        <f t="shared" si="3"/>
        <v>501.69</v>
      </c>
      <c r="V23">
        <v>488.12</v>
      </c>
      <c r="W23">
        <f t="shared" si="4"/>
        <v>597.36</v>
      </c>
      <c r="X23" s="8">
        <v>4.5510000000000002</v>
      </c>
      <c r="Y23" s="8">
        <f t="shared" si="5"/>
        <v>1.9931893491124262</v>
      </c>
      <c r="Z23" s="8">
        <v>0.74299999999999999</v>
      </c>
      <c r="AB23" s="8">
        <f t="shared" si="6"/>
        <v>26.117707192912871</v>
      </c>
      <c r="AI23" s="5"/>
    </row>
    <row r="24" spans="1:35" hidden="1" x14ac:dyDescent="0.3">
      <c r="A24" s="14"/>
      <c r="B24" s="1" t="s">
        <v>39</v>
      </c>
      <c r="C24">
        <v>0.55089999999999995</v>
      </c>
      <c r="D24">
        <v>11.491</v>
      </c>
      <c r="E24">
        <v>54.55</v>
      </c>
      <c r="F24">
        <v>98.59</v>
      </c>
      <c r="G24">
        <v>35.520000000000003</v>
      </c>
      <c r="I24">
        <v>106.87</v>
      </c>
      <c r="K24" s="8">
        <f t="shared" si="0"/>
        <v>63.303918999999993</v>
      </c>
      <c r="L24" s="8">
        <v>4.5919999999999996</v>
      </c>
      <c r="M24" s="8">
        <v>0.97899999999999998</v>
      </c>
      <c r="N24" s="8">
        <v>0.53300000000000003</v>
      </c>
      <c r="O24" s="8">
        <v>0.46506433434729999</v>
      </c>
      <c r="P24" s="8">
        <v>5.4886314815858004</v>
      </c>
      <c r="Q24" s="8">
        <f t="shared" si="1"/>
        <v>8.4179651695692019</v>
      </c>
      <c r="R24" s="11">
        <f t="shared" si="2"/>
        <v>1.5005630630630631</v>
      </c>
      <c r="S24">
        <v>262.72000000000003</v>
      </c>
      <c r="T24" s="11">
        <f t="shared" si="3"/>
        <v>361.31000000000006</v>
      </c>
      <c r="V24">
        <v>459.52</v>
      </c>
      <c r="W24">
        <f t="shared" si="4"/>
        <v>566.39</v>
      </c>
      <c r="X24" s="8">
        <v>4.5919999999999996</v>
      </c>
      <c r="Y24" s="8">
        <f t="shared" si="5"/>
        <v>3.587813064205295</v>
      </c>
      <c r="Z24" s="8">
        <v>0.53300000000000003</v>
      </c>
      <c r="AB24" s="8">
        <f t="shared" si="6"/>
        <v>23.600036852421699</v>
      </c>
      <c r="AI24" s="5"/>
    </row>
    <row r="25" spans="1:35" hidden="1" x14ac:dyDescent="0.3">
      <c r="A25" s="14"/>
      <c r="B25" s="1" t="s">
        <v>40</v>
      </c>
      <c r="C25">
        <v>0.51690000000000003</v>
      </c>
      <c r="D25">
        <v>11.589</v>
      </c>
      <c r="E25">
        <v>51.25</v>
      </c>
      <c r="F25">
        <v>101.1</v>
      </c>
      <c r="G25">
        <v>47.18</v>
      </c>
      <c r="I25">
        <v>120.58</v>
      </c>
      <c r="K25" s="8">
        <f t="shared" si="0"/>
        <v>59.903541000000004</v>
      </c>
      <c r="L25" s="8">
        <v>4.4059999999999997</v>
      </c>
      <c r="M25" s="8">
        <v>0.46400000000000002</v>
      </c>
      <c r="N25" s="8">
        <v>0.874</v>
      </c>
      <c r="O25" s="8">
        <v>0.57423612088779996</v>
      </c>
      <c r="P25" s="8">
        <v>6.298</v>
      </c>
      <c r="Q25" s="8">
        <f t="shared" si="1"/>
        <v>8.5970731707317061</v>
      </c>
      <c r="R25" s="11">
        <f t="shared" si="2"/>
        <v>1.8524798643493008</v>
      </c>
      <c r="S25">
        <v>414.24</v>
      </c>
      <c r="T25" s="11">
        <f t="shared" si="3"/>
        <v>515.34</v>
      </c>
      <c r="V25">
        <v>484.78</v>
      </c>
      <c r="W25">
        <f t="shared" si="4"/>
        <v>605.36</v>
      </c>
      <c r="X25" s="8">
        <v>4.4059999999999997</v>
      </c>
      <c r="Y25" s="8">
        <f t="shared" si="5"/>
        <v>2.3651608308605345</v>
      </c>
      <c r="Z25" s="8">
        <v>0.874</v>
      </c>
      <c r="AB25" s="8">
        <f t="shared" si="6"/>
        <v>25.320487974788524</v>
      </c>
      <c r="AI25" s="5"/>
    </row>
    <row r="26" spans="1:35" hidden="1" x14ac:dyDescent="0.3">
      <c r="A26" s="14"/>
      <c r="B26" s="1" t="s">
        <v>41</v>
      </c>
      <c r="C26">
        <v>0.59319999999999995</v>
      </c>
      <c r="D26">
        <v>11.478</v>
      </c>
      <c r="E26">
        <v>64.17</v>
      </c>
      <c r="F26">
        <v>101.98</v>
      </c>
      <c r="G26">
        <v>53.78</v>
      </c>
      <c r="I26">
        <v>99.46</v>
      </c>
      <c r="K26" s="8">
        <f t="shared" si="0"/>
        <v>68.087495999999987</v>
      </c>
      <c r="L26" s="8">
        <v>5.48</v>
      </c>
      <c r="M26" s="8">
        <v>0.45300000000000001</v>
      </c>
      <c r="N26" s="8">
        <v>0.97499999999999998</v>
      </c>
      <c r="O26" s="9">
        <v>0.1259350444341</v>
      </c>
      <c r="P26" s="8">
        <v>5.6784450109644</v>
      </c>
      <c r="Q26" s="8">
        <f t="shared" si="1"/>
        <v>8.5398161134486514</v>
      </c>
      <c r="R26" s="11">
        <f t="shared" si="2"/>
        <v>1.8129416139828933</v>
      </c>
      <c r="S26">
        <v>338.53</v>
      </c>
      <c r="T26" s="11">
        <f t="shared" si="3"/>
        <v>440.51</v>
      </c>
      <c r="V26">
        <v>506.79</v>
      </c>
      <c r="W26">
        <f t="shared" si="4"/>
        <v>606.25</v>
      </c>
      <c r="X26" s="8">
        <v>5.48</v>
      </c>
      <c r="Y26" s="8">
        <f t="shared" si="5"/>
        <v>1.9567663267307314</v>
      </c>
      <c r="Z26" s="8">
        <v>0.97499999999999998</v>
      </c>
      <c r="AB26" s="8">
        <f t="shared" si="6"/>
        <v>28.934035261478471</v>
      </c>
      <c r="AI26" s="5"/>
    </row>
    <row r="27" spans="1:35" hidden="1" x14ac:dyDescent="0.3">
      <c r="A27" s="14" t="s">
        <v>17</v>
      </c>
      <c r="B27" s="1" t="s">
        <v>30</v>
      </c>
      <c r="C27">
        <v>0.71319999999999995</v>
      </c>
      <c r="D27">
        <v>11.666</v>
      </c>
      <c r="E27">
        <v>119.04</v>
      </c>
      <c r="F27">
        <v>107</v>
      </c>
      <c r="G27">
        <v>53.61</v>
      </c>
      <c r="I27">
        <v>103.78</v>
      </c>
      <c r="K27" s="8">
        <f t="shared" si="0"/>
        <v>83.201911999999993</v>
      </c>
      <c r="L27" s="8">
        <v>11.597</v>
      </c>
      <c r="M27" s="8">
        <v>0.93799999999999994</v>
      </c>
      <c r="N27" s="8">
        <v>0.88</v>
      </c>
      <c r="O27" s="9">
        <v>0.72865656710890003</v>
      </c>
      <c r="P27" s="8">
        <v>4.7052551249899999</v>
      </c>
      <c r="Q27" s="8">
        <f t="shared" si="1"/>
        <v>9.742103494623656</v>
      </c>
      <c r="R27" s="11">
        <f t="shared" si="2"/>
        <v>1.6414847976123859</v>
      </c>
      <c r="S27">
        <v>292.10000000000002</v>
      </c>
      <c r="T27" s="11">
        <f t="shared" si="3"/>
        <v>399.1</v>
      </c>
      <c r="V27">
        <v>317.64999999999998</v>
      </c>
      <c r="W27">
        <f t="shared" si="4"/>
        <v>421.42999999999995</v>
      </c>
      <c r="X27" s="8">
        <v>11.597</v>
      </c>
      <c r="Y27" s="8">
        <f t="shared" si="5"/>
        <v>3.4986523364485977</v>
      </c>
      <c r="Z27" s="8">
        <v>0.88</v>
      </c>
      <c r="AB27" s="8">
        <f t="shared" si="6"/>
        <v>14.401852866188797</v>
      </c>
      <c r="AI27" s="5"/>
    </row>
    <row r="28" spans="1:35" hidden="1" x14ac:dyDescent="0.3">
      <c r="A28" s="14"/>
      <c r="B28" s="1" t="s">
        <v>31</v>
      </c>
      <c r="C28">
        <v>0.6764</v>
      </c>
      <c r="D28">
        <v>11.618</v>
      </c>
      <c r="E28">
        <v>25.76</v>
      </c>
      <c r="F28">
        <v>98.77</v>
      </c>
      <c r="G28">
        <v>56.14</v>
      </c>
      <c r="I28">
        <v>97.67</v>
      </c>
      <c r="K28" s="8">
        <f t="shared" si="0"/>
        <v>78.584152000000003</v>
      </c>
      <c r="L28" s="8">
        <v>3.2789999999999999</v>
      </c>
      <c r="M28" s="8">
        <v>0.79200000000000004</v>
      </c>
      <c r="N28" s="8">
        <v>0.85</v>
      </c>
      <c r="O28" s="9">
        <v>0.39504261078190001</v>
      </c>
      <c r="P28" s="8">
        <v>4.1421719334715004</v>
      </c>
      <c r="Q28" s="8">
        <f t="shared" si="1"/>
        <v>12.729037267080743</v>
      </c>
      <c r="R28" s="11">
        <f t="shared" si="2"/>
        <v>1.5140719629497683</v>
      </c>
      <c r="S28">
        <v>408.3</v>
      </c>
      <c r="T28" s="11">
        <f t="shared" si="3"/>
        <v>507.07</v>
      </c>
      <c r="V28">
        <v>332.91</v>
      </c>
      <c r="W28">
        <f t="shared" si="4"/>
        <v>430.58000000000004</v>
      </c>
      <c r="X28" s="8">
        <v>3.2789999999999999</v>
      </c>
      <c r="Y28" s="8">
        <f t="shared" si="5"/>
        <v>4.066006277209679</v>
      </c>
      <c r="Z28" s="8">
        <v>0.85</v>
      </c>
      <c r="AB28" s="8">
        <f t="shared" si="6"/>
        <v>14.118669585051675</v>
      </c>
      <c r="AI28" s="5"/>
    </row>
    <row r="29" spans="1:35" hidden="1" x14ac:dyDescent="0.3">
      <c r="A29" s="14"/>
      <c r="B29" s="1" t="s">
        <v>32</v>
      </c>
      <c r="C29">
        <v>0.6613</v>
      </c>
      <c r="D29">
        <v>11.974</v>
      </c>
      <c r="E29">
        <v>136.58000000000001</v>
      </c>
      <c r="F29">
        <v>102.09</v>
      </c>
      <c r="G29">
        <v>72.87</v>
      </c>
      <c r="I29">
        <v>108.33</v>
      </c>
      <c r="K29" s="8">
        <f t="shared" si="0"/>
        <v>79.184061999999997</v>
      </c>
      <c r="L29" s="8">
        <v>13.118</v>
      </c>
      <c r="M29" s="8">
        <v>1.099</v>
      </c>
      <c r="N29" s="8">
        <v>1.6080000000000001</v>
      </c>
      <c r="O29" s="8">
        <v>0.61337146169680001</v>
      </c>
      <c r="P29" s="8">
        <v>5.7597313778797004</v>
      </c>
      <c r="Q29" s="8">
        <f t="shared" si="1"/>
        <v>9.6046273246448948</v>
      </c>
      <c r="R29" s="11">
        <f t="shared" si="2"/>
        <v>2.2066694112803624</v>
      </c>
      <c r="S29">
        <v>388.09</v>
      </c>
      <c r="T29" s="11">
        <f t="shared" si="3"/>
        <v>490.17999999999995</v>
      </c>
      <c r="V29">
        <v>445.35</v>
      </c>
      <c r="W29">
        <f t="shared" si="4"/>
        <v>553.68000000000006</v>
      </c>
      <c r="X29" s="8">
        <v>13.118</v>
      </c>
      <c r="Y29" s="8">
        <f t="shared" si="5"/>
        <v>5.2767932216671563</v>
      </c>
      <c r="Z29" s="8">
        <v>1.6080000000000001</v>
      </c>
      <c r="AB29" s="8">
        <f t="shared" si="6"/>
        <v>23.678541208702342</v>
      </c>
      <c r="AI29" s="5"/>
    </row>
    <row r="30" spans="1:35" hidden="1" x14ac:dyDescent="0.3">
      <c r="A30" s="14"/>
      <c r="B30" s="1" t="s">
        <v>33</v>
      </c>
      <c r="C30">
        <v>0.72629999999999995</v>
      </c>
      <c r="D30">
        <v>12.016</v>
      </c>
      <c r="E30">
        <v>119.24</v>
      </c>
      <c r="F30">
        <v>99.65</v>
      </c>
      <c r="G30">
        <v>59.67</v>
      </c>
      <c r="I30">
        <v>101.2</v>
      </c>
      <c r="K30" s="8">
        <f t="shared" si="0"/>
        <v>87.272207999999992</v>
      </c>
      <c r="L30" s="8">
        <v>11.442</v>
      </c>
      <c r="M30" s="8">
        <v>1.286</v>
      </c>
      <c r="N30" s="8">
        <v>1.508</v>
      </c>
      <c r="O30" s="8">
        <v>0.63124500899489999</v>
      </c>
      <c r="P30" s="8">
        <v>5.5076673784599999</v>
      </c>
      <c r="Q30" s="8">
        <f t="shared" si="1"/>
        <v>9.595773230459578</v>
      </c>
      <c r="R30" s="11">
        <f t="shared" si="2"/>
        <v>2.5272331154684098</v>
      </c>
      <c r="S30">
        <v>230.2</v>
      </c>
      <c r="T30" s="11">
        <f t="shared" si="3"/>
        <v>329.85</v>
      </c>
      <c r="V30">
        <v>454.86</v>
      </c>
      <c r="W30">
        <f t="shared" si="4"/>
        <v>556.06000000000006</v>
      </c>
      <c r="X30" s="8">
        <v>11.442</v>
      </c>
      <c r="Y30" s="8">
        <f t="shared" si="5"/>
        <v>4.2567696939287503</v>
      </c>
      <c r="Z30" s="8">
        <v>1.508</v>
      </c>
      <c r="AB30" s="8">
        <f t="shared" si="6"/>
        <v>24.755114464094028</v>
      </c>
      <c r="AI30" s="5"/>
    </row>
    <row r="31" spans="1:35" hidden="1" x14ac:dyDescent="0.3">
      <c r="A31" s="14"/>
      <c r="B31" s="1" t="s">
        <v>34</v>
      </c>
      <c r="C31">
        <v>0.76639999999999997</v>
      </c>
      <c r="D31">
        <v>12.145</v>
      </c>
      <c r="E31">
        <v>111.85</v>
      </c>
      <c r="F31">
        <v>98.34</v>
      </c>
      <c r="G31">
        <v>61.84</v>
      </c>
      <c r="I31">
        <v>111.18</v>
      </c>
      <c r="K31" s="8">
        <f t="shared" si="0"/>
        <v>93.079279999999983</v>
      </c>
      <c r="L31" s="8">
        <v>12.321</v>
      </c>
      <c r="M31" s="8">
        <v>1.04</v>
      </c>
      <c r="N31" s="8">
        <v>1.4219999999999999</v>
      </c>
      <c r="O31" s="8">
        <v>0.60876141038300002</v>
      </c>
      <c r="P31" s="8">
        <v>5.5838308755232999</v>
      </c>
      <c r="Q31" s="8">
        <f t="shared" si="1"/>
        <v>11.015645954403219</v>
      </c>
      <c r="R31" s="11">
        <f t="shared" si="2"/>
        <v>2.2994825355756787</v>
      </c>
      <c r="S31">
        <v>306.22000000000003</v>
      </c>
      <c r="T31" s="11">
        <f t="shared" si="3"/>
        <v>404.56000000000006</v>
      </c>
      <c r="V31">
        <v>623.88</v>
      </c>
      <c r="W31">
        <f t="shared" si="4"/>
        <v>735.06</v>
      </c>
      <c r="X31" s="8">
        <v>12.321</v>
      </c>
      <c r="Y31" s="8">
        <f t="shared" si="5"/>
        <v>4.2784462070368114</v>
      </c>
      <c r="Z31" s="8">
        <v>1.4219999999999999</v>
      </c>
      <c r="AB31" s="8">
        <f t="shared" si="6"/>
        <v>31.333336990659078</v>
      </c>
      <c r="AI31" s="5"/>
    </row>
    <row r="32" spans="1:35" hidden="1" x14ac:dyDescent="0.3">
      <c r="A32" s="14"/>
      <c r="B32" s="1" t="s">
        <v>35</v>
      </c>
      <c r="C32">
        <v>0.73570000000000002</v>
      </c>
      <c r="D32">
        <v>12.037000000000001</v>
      </c>
      <c r="E32">
        <v>120.42</v>
      </c>
      <c r="F32">
        <v>100.58</v>
      </c>
      <c r="G32">
        <v>59.22</v>
      </c>
      <c r="I32">
        <v>97.65</v>
      </c>
      <c r="K32" s="8">
        <f t="shared" si="0"/>
        <v>88.556209000000024</v>
      </c>
      <c r="L32" s="8">
        <v>13.311999999999999</v>
      </c>
      <c r="M32" s="8">
        <v>0.94499999999999995</v>
      </c>
      <c r="N32" s="8">
        <v>1.2929999999999999</v>
      </c>
      <c r="O32" s="8">
        <v>0.71313420287980001</v>
      </c>
      <c r="P32" s="8">
        <v>4.0168913349866999</v>
      </c>
      <c r="Q32" s="8">
        <f t="shared" si="1"/>
        <v>11.054642086032221</v>
      </c>
      <c r="R32" s="11">
        <f t="shared" si="2"/>
        <v>2.1833839918946301</v>
      </c>
      <c r="S32">
        <v>231.07</v>
      </c>
      <c r="T32" s="11">
        <f t="shared" si="3"/>
        <v>331.65</v>
      </c>
      <c r="V32">
        <v>131.46</v>
      </c>
      <c r="W32">
        <f t="shared" si="4"/>
        <v>229.11</v>
      </c>
      <c r="X32" s="8">
        <v>13.311999999999999</v>
      </c>
      <c r="Y32" s="8">
        <f t="shared" si="5"/>
        <v>3.116019586398886</v>
      </c>
      <c r="Z32" s="8">
        <v>1.2929999999999999</v>
      </c>
      <c r="AB32" s="8">
        <f t="shared" si="6"/>
        <v>5.4076859692509132</v>
      </c>
    </row>
    <row r="33" spans="1:30" hidden="1" x14ac:dyDescent="0.3">
      <c r="A33" s="14"/>
      <c r="B33" s="1" t="s">
        <v>36</v>
      </c>
      <c r="C33">
        <v>0.66820000000000002</v>
      </c>
      <c r="D33">
        <v>12.186</v>
      </c>
      <c r="E33">
        <v>112.12</v>
      </c>
      <c r="F33">
        <v>98.73</v>
      </c>
      <c r="G33">
        <v>64.92</v>
      </c>
      <c r="I33">
        <v>103.55</v>
      </c>
      <c r="K33" s="8">
        <f t="shared" si="0"/>
        <v>81.426852000000011</v>
      </c>
      <c r="L33" s="8">
        <v>11.943</v>
      </c>
      <c r="M33" s="8">
        <v>0.90700000000000003</v>
      </c>
      <c r="N33" s="8">
        <v>1.3759999999999999</v>
      </c>
      <c r="O33" s="8">
        <v>0.72364037609200005</v>
      </c>
      <c r="P33" s="8">
        <v>5.1729899276745996</v>
      </c>
      <c r="Q33" s="8">
        <f t="shared" si="1"/>
        <v>10.651980021405636</v>
      </c>
      <c r="R33" s="11">
        <f t="shared" si="2"/>
        <v>2.1195317313616759</v>
      </c>
      <c r="S33">
        <v>399.55</v>
      </c>
      <c r="T33" s="11">
        <f t="shared" si="3"/>
        <v>498.28000000000003</v>
      </c>
      <c r="V33">
        <v>373.29</v>
      </c>
      <c r="W33">
        <f t="shared" si="4"/>
        <v>476.84000000000003</v>
      </c>
      <c r="X33" s="8">
        <v>11.943</v>
      </c>
      <c r="Y33" s="8">
        <f t="shared" si="5"/>
        <v>4.5775342854248962</v>
      </c>
      <c r="Z33" s="8">
        <v>1.3759999999999999</v>
      </c>
      <c r="AB33" s="8">
        <f t="shared" si="6"/>
        <v>18.648241526814598</v>
      </c>
    </row>
    <row r="34" spans="1:30" hidden="1" x14ac:dyDescent="0.3">
      <c r="A34" s="14"/>
      <c r="B34" s="1" t="s">
        <v>37</v>
      </c>
      <c r="C34">
        <v>0.64429999999999998</v>
      </c>
      <c r="D34">
        <v>12.127000000000001</v>
      </c>
      <c r="E34">
        <v>103.46</v>
      </c>
      <c r="F34">
        <v>102.42</v>
      </c>
      <c r="G34">
        <v>60.39</v>
      </c>
      <c r="I34">
        <v>100.81</v>
      </c>
      <c r="K34" s="8">
        <f t="shared" si="0"/>
        <v>78.134260999999995</v>
      </c>
      <c r="L34" s="8">
        <v>10.864000000000001</v>
      </c>
      <c r="M34" s="8">
        <v>0.85599999999999998</v>
      </c>
      <c r="N34" s="8">
        <v>1.248</v>
      </c>
      <c r="O34" s="8">
        <v>0.59883247956569996</v>
      </c>
      <c r="P34" s="8">
        <v>4.9207629660494998</v>
      </c>
      <c r="Q34" s="8">
        <f t="shared" si="1"/>
        <v>10.500676589986469</v>
      </c>
      <c r="R34" s="11">
        <f t="shared" si="2"/>
        <v>2.0665673124689516</v>
      </c>
      <c r="S34">
        <v>309.77</v>
      </c>
      <c r="T34" s="11">
        <f t="shared" si="3"/>
        <v>412.19</v>
      </c>
      <c r="V34">
        <v>399.05</v>
      </c>
      <c r="W34">
        <f t="shared" si="4"/>
        <v>499.86</v>
      </c>
      <c r="X34" s="8">
        <v>10.864000000000001</v>
      </c>
      <c r="Y34" s="8">
        <f t="shared" si="5"/>
        <v>3.4449779339972659</v>
      </c>
      <c r="Z34" s="8">
        <v>1.248</v>
      </c>
      <c r="AB34" s="8">
        <f t="shared" si="6"/>
        <v>19.478528534887936</v>
      </c>
    </row>
    <row r="35" spans="1:30" hidden="1" x14ac:dyDescent="0.3">
      <c r="A35" s="14"/>
      <c r="B35" s="1" t="s">
        <v>38</v>
      </c>
      <c r="C35">
        <v>0.68279999999999996</v>
      </c>
      <c r="D35">
        <v>11.65</v>
      </c>
      <c r="E35">
        <v>82.9</v>
      </c>
      <c r="F35">
        <v>101.64</v>
      </c>
      <c r="G35">
        <v>58.29</v>
      </c>
      <c r="I35">
        <v>103.75</v>
      </c>
      <c r="K35" s="8">
        <f t="shared" si="0"/>
        <v>79.546199999999999</v>
      </c>
      <c r="L35" s="8">
        <v>7.09</v>
      </c>
      <c r="M35" s="8">
        <v>0.57199999999999995</v>
      </c>
      <c r="N35" s="8">
        <v>0.66</v>
      </c>
      <c r="O35" s="8">
        <v>0.3997987051554</v>
      </c>
      <c r="P35" s="8">
        <v>5.1258359576063004</v>
      </c>
      <c r="Q35" s="8">
        <f t="shared" si="1"/>
        <v>8.5524728588661034</v>
      </c>
      <c r="R35" s="11">
        <f t="shared" si="2"/>
        <v>1.1322696860524961</v>
      </c>
      <c r="S35">
        <v>393.35</v>
      </c>
      <c r="T35" s="11">
        <f t="shared" si="3"/>
        <v>494.99</v>
      </c>
      <c r="V35">
        <v>359.19</v>
      </c>
      <c r="W35">
        <f t="shared" si="4"/>
        <v>462.94</v>
      </c>
      <c r="X35" s="8">
        <v>7.09</v>
      </c>
      <c r="Y35" s="8">
        <f t="shared" si="5"/>
        <v>2.7856580086580087</v>
      </c>
      <c r="Z35" s="8">
        <v>0.66</v>
      </c>
      <c r="AB35" s="8">
        <f t="shared" si="6"/>
        <v>17.746014627591393</v>
      </c>
    </row>
    <row r="36" spans="1:30" hidden="1" x14ac:dyDescent="0.3">
      <c r="A36" s="14"/>
      <c r="B36" s="1" t="s">
        <v>39</v>
      </c>
      <c r="C36">
        <v>0.6018</v>
      </c>
      <c r="D36">
        <v>11.583</v>
      </c>
      <c r="E36">
        <v>82.01</v>
      </c>
      <c r="F36">
        <v>98.89</v>
      </c>
      <c r="G36">
        <v>24.85</v>
      </c>
      <c r="I36">
        <v>99.53</v>
      </c>
      <c r="K36" s="8">
        <f t="shared" si="0"/>
        <v>69.706494000000006</v>
      </c>
      <c r="L36" s="8">
        <v>6.9429999999999996</v>
      </c>
      <c r="M36" s="8">
        <v>0.52900000000000003</v>
      </c>
      <c r="N36" s="8">
        <v>0.24</v>
      </c>
      <c r="O36" s="8">
        <v>0.34010977053149999</v>
      </c>
      <c r="P36" s="8">
        <v>4.4320573194088997</v>
      </c>
      <c r="Q36" s="8">
        <f t="shared" si="1"/>
        <v>8.4660407267406406</v>
      </c>
      <c r="R36" s="11">
        <f t="shared" si="2"/>
        <v>0.96579476861167002</v>
      </c>
      <c r="S36">
        <v>262.14</v>
      </c>
      <c r="T36" s="11">
        <f t="shared" si="3"/>
        <v>361.03</v>
      </c>
      <c r="V36">
        <v>366.47</v>
      </c>
      <c r="W36">
        <f t="shared" si="4"/>
        <v>466</v>
      </c>
      <c r="X36" s="8">
        <v>6.9429999999999996</v>
      </c>
      <c r="Y36" s="8">
        <f t="shared" si="5"/>
        <v>1.9312859743148953</v>
      </c>
      <c r="Z36" s="8">
        <v>0.24</v>
      </c>
      <c r="AB36" s="8">
        <f t="shared" si="6"/>
        <v>16.318859096189886</v>
      </c>
    </row>
    <row r="37" spans="1:30" hidden="1" x14ac:dyDescent="0.3">
      <c r="A37" s="14"/>
      <c r="B37" s="1" t="s">
        <v>40</v>
      </c>
      <c r="C37">
        <v>0.56410000000000005</v>
      </c>
      <c r="D37">
        <v>11.803000000000001</v>
      </c>
      <c r="E37">
        <v>80.47</v>
      </c>
      <c r="F37">
        <v>102.6</v>
      </c>
      <c r="G37">
        <v>51.22</v>
      </c>
      <c r="I37">
        <v>100.37</v>
      </c>
      <c r="K37" s="8">
        <f t="shared" si="0"/>
        <v>66.580723000000006</v>
      </c>
      <c r="L37" s="8">
        <v>6.8490000000000002</v>
      </c>
      <c r="M37" s="8">
        <v>0.45200000000000001</v>
      </c>
      <c r="N37" s="8">
        <v>0.54700000000000004</v>
      </c>
      <c r="O37" s="8">
        <v>0.32627826353930001</v>
      </c>
      <c r="P37" s="8">
        <v>4.6058916433979</v>
      </c>
      <c r="Q37" s="8">
        <f t="shared" si="1"/>
        <v>8.5112464272399642</v>
      </c>
      <c r="R37" s="11">
        <f t="shared" si="2"/>
        <v>1.0679422100741898</v>
      </c>
      <c r="S37">
        <v>385.71</v>
      </c>
      <c r="T37" s="11">
        <f t="shared" si="3"/>
        <v>488.30999999999995</v>
      </c>
      <c r="V37">
        <v>346.42</v>
      </c>
      <c r="W37">
        <f t="shared" si="4"/>
        <v>446.79</v>
      </c>
      <c r="X37" s="8">
        <v>6.8490000000000002</v>
      </c>
      <c r="Y37" s="8">
        <f t="shared" si="5"/>
        <v>2.1512292397660819</v>
      </c>
      <c r="Z37" s="8">
        <v>0.54700000000000004</v>
      </c>
      <c r="AB37" s="8">
        <f t="shared" si="6"/>
        <v>15.896911259399229</v>
      </c>
    </row>
    <row r="38" spans="1:30" hidden="1" x14ac:dyDescent="0.3">
      <c r="A38" s="14"/>
      <c r="B38" s="1" t="s">
        <v>41</v>
      </c>
      <c r="C38">
        <v>0.54410000000000003</v>
      </c>
      <c r="D38">
        <v>11.723000000000001</v>
      </c>
      <c r="E38">
        <v>80.5</v>
      </c>
      <c r="F38">
        <v>102.04</v>
      </c>
      <c r="G38">
        <v>47.76</v>
      </c>
      <c r="I38">
        <v>105.37</v>
      </c>
      <c r="K38" s="8">
        <f t="shared" si="0"/>
        <v>63.784843000000009</v>
      </c>
      <c r="L38" s="8">
        <v>6.6970000000000001</v>
      </c>
      <c r="M38" s="8">
        <v>0.39700000000000002</v>
      </c>
      <c r="N38" s="8">
        <v>0.438</v>
      </c>
      <c r="O38" s="8">
        <v>0.34884225523110002</v>
      </c>
      <c r="P38" s="8">
        <v>4.6699273171311999</v>
      </c>
      <c r="Q38" s="8">
        <f t="shared" si="1"/>
        <v>8.319254658385093</v>
      </c>
      <c r="R38" s="11">
        <f t="shared" si="2"/>
        <v>0.91708542713567842</v>
      </c>
      <c r="S38">
        <v>320.05</v>
      </c>
      <c r="T38" s="11">
        <f t="shared" si="3"/>
        <v>422.09000000000003</v>
      </c>
      <c r="V38">
        <v>354.84</v>
      </c>
      <c r="W38">
        <f t="shared" si="4"/>
        <v>460.21</v>
      </c>
      <c r="X38" s="8">
        <v>6.6970000000000001</v>
      </c>
      <c r="Y38" s="8">
        <f t="shared" si="5"/>
        <v>1.6421964915719327</v>
      </c>
      <c r="Z38" s="8">
        <v>0.438</v>
      </c>
      <c r="AB38" s="8">
        <f t="shared" si="6"/>
        <v>15.726269424037532</v>
      </c>
    </row>
    <row r="39" spans="1:30" x14ac:dyDescent="0.3">
      <c r="B39" s="1" t="s">
        <v>18</v>
      </c>
      <c r="C39">
        <v>0.96089999999999998</v>
      </c>
      <c r="D39">
        <v>5.9080000000000004</v>
      </c>
      <c r="E39">
        <v>103.72</v>
      </c>
      <c r="F39">
        <v>97.47</v>
      </c>
      <c r="I39">
        <v>108.58</v>
      </c>
      <c r="K39" s="8">
        <f>D39*C39*1000/100</f>
        <v>56.76997200000001</v>
      </c>
      <c r="L39" s="8">
        <v>6.2060000000000004</v>
      </c>
      <c r="M39" s="8">
        <v>0.497</v>
      </c>
      <c r="N39" s="8"/>
      <c r="O39" s="8">
        <v>0.2089977213718</v>
      </c>
      <c r="P39" s="8">
        <v>3.5115927187230001</v>
      </c>
      <c r="Q39" s="8">
        <f>E39+R39</f>
        <v>180.48000000000002</v>
      </c>
      <c r="R39">
        <v>76.760000000000005</v>
      </c>
      <c r="S39">
        <v>356.23</v>
      </c>
      <c r="T39" s="11"/>
      <c r="V39">
        <v>312.20999999999998</v>
      </c>
      <c r="W39">
        <f t="shared" si="4"/>
        <v>420.78999999999996</v>
      </c>
      <c r="X39" s="8">
        <v>6.2060000000000004</v>
      </c>
      <c r="Y39" s="8">
        <f t="shared" si="5"/>
        <v>2.3134184877398174</v>
      </c>
      <c r="Z39" s="8"/>
      <c r="AA39" s="8">
        <v>0.2089977213718</v>
      </c>
      <c r="AB39" s="8">
        <f>P39*W39/I39</f>
        <v>13.608796280267555</v>
      </c>
      <c r="AD39" s="8">
        <f>SUM(X39:AB39)</f>
        <v>22.337212489379173</v>
      </c>
    </row>
    <row r="40" spans="1:30" x14ac:dyDescent="0.3">
      <c r="B40" s="1" t="s">
        <v>19</v>
      </c>
      <c r="C40">
        <v>0.95820000000000005</v>
      </c>
      <c r="D40">
        <v>5.9050000000000002</v>
      </c>
      <c r="E40">
        <v>138.61000000000001</v>
      </c>
      <c r="F40">
        <v>102.61</v>
      </c>
      <c r="I40">
        <v>101.27</v>
      </c>
      <c r="K40" s="8">
        <f t="shared" ref="K40:K44" si="7">D40*C40*1000/100</f>
        <v>56.581710000000001</v>
      </c>
      <c r="L40" s="8">
        <v>8.6440000000000001</v>
      </c>
      <c r="M40" s="8">
        <v>0.51700000000000002</v>
      </c>
      <c r="N40" s="8">
        <v>6.4997893801900006E-2</v>
      </c>
      <c r="O40" s="9">
        <v>0.2</v>
      </c>
      <c r="P40" s="8">
        <v>3.11</v>
      </c>
      <c r="Q40" s="8">
        <f t="shared" ref="Q40:Q44" si="8">E40+R40</f>
        <v>138.61000000000001</v>
      </c>
      <c r="S40">
        <v>395.82</v>
      </c>
      <c r="T40" s="11"/>
      <c r="V40">
        <v>318.69</v>
      </c>
      <c r="W40">
        <f t="shared" si="4"/>
        <v>419.96</v>
      </c>
      <c r="X40" s="8">
        <v>8.6440000000000001</v>
      </c>
      <c r="Y40" s="8">
        <f t="shared" si="5"/>
        <v>2.511337199103401</v>
      </c>
      <c r="Z40" s="8"/>
      <c r="AA40" s="8">
        <v>0.2</v>
      </c>
      <c r="AB40" s="8">
        <f t="shared" ref="AB40:AB44" si="9">P40*W40/I40</f>
        <v>12.896964550212303</v>
      </c>
      <c r="AD40" s="8">
        <f t="shared" ref="AD40:AD44" si="10">SUM(X40:AB40)</f>
        <v>24.252301749315706</v>
      </c>
    </row>
    <row r="41" spans="1:30" x14ac:dyDescent="0.3">
      <c r="B41" s="1" t="s">
        <v>20</v>
      </c>
      <c r="C41">
        <v>1.0439000000000001</v>
      </c>
      <c r="D41">
        <v>8.8219999999999992</v>
      </c>
      <c r="E41">
        <v>101.33</v>
      </c>
      <c r="F41">
        <v>101.61</v>
      </c>
      <c r="G41">
        <v>155.96</v>
      </c>
      <c r="I41">
        <v>116.99</v>
      </c>
      <c r="K41" s="8">
        <f t="shared" si="7"/>
        <v>92.092857999999993</v>
      </c>
      <c r="L41" s="8">
        <v>5.1059999999999999</v>
      </c>
      <c r="M41" s="8">
        <v>3.8769999999999998</v>
      </c>
      <c r="N41" s="8">
        <v>7.4160000000000004</v>
      </c>
      <c r="O41" s="8">
        <v>0.2818519013129</v>
      </c>
      <c r="P41" s="8">
        <v>4.3033744562598004</v>
      </c>
      <c r="Q41" s="8">
        <f t="shared" si="8"/>
        <v>191.12</v>
      </c>
      <c r="R41" s="8">
        <v>89.79</v>
      </c>
      <c r="S41">
        <v>396.82</v>
      </c>
      <c r="T41" s="11"/>
      <c r="V41">
        <v>306.91000000000003</v>
      </c>
      <c r="W41">
        <f t="shared" si="4"/>
        <v>423.90000000000003</v>
      </c>
      <c r="X41" s="8">
        <v>5.1059999999999999</v>
      </c>
      <c r="Y41" s="8">
        <f t="shared" si="5"/>
        <v>19.017942230095461</v>
      </c>
      <c r="Z41" s="8"/>
      <c r="AA41" s="8">
        <v>0.2818519013129</v>
      </c>
      <c r="AB41" s="8">
        <f t="shared" si="9"/>
        <v>15.592789400876397</v>
      </c>
      <c r="AD41" s="8">
        <f t="shared" si="10"/>
        <v>39.998583532284755</v>
      </c>
    </row>
    <row r="42" spans="1:30" x14ac:dyDescent="0.3">
      <c r="B42" s="1" t="s">
        <v>21</v>
      </c>
      <c r="C42">
        <v>1.0414000000000001</v>
      </c>
      <c r="D42">
        <v>8.8219999999999992</v>
      </c>
      <c r="E42">
        <v>112.64</v>
      </c>
      <c r="F42">
        <v>99.55</v>
      </c>
      <c r="I42">
        <v>105.21</v>
      </c>
      <c r="K42" s="8">
        <f t="shared" si="7"/>
        <v>91.87230799999999</v>
      </c>
      <c r="L42" s="8">
        <v>4.6269999999999998</v>
      </c>
      <c r="M42" s="8">
        <v>3.4020000000000001</v>
      </c>
      <c r="N42" s="8"/>
      <c r="O42" s="8">
        <v>0.27352255155350003</v>
      </c>
      <c r="P42" s="8">
        <v>3.8563689680882001</v>
      </c>
      <c r="Q42" s="8">
        <f t="shared" si="8"/>
        <v>112.64</v>
      </c>
      <c r="S42">
        <v>425.36</v>
      </c>
      <c r="T42" s="11"/>
      <c r="V42">
        <v>315.89999999999998</v>
      </c>
      <c r="W42">
        <f t="shared" si="4"/>
        <v>421.10999999999996</v>
      </c>
      <c r="X42" s="8">
        <v>4.6269999999999998</v>
      </c>
      <c r="Y42" s="8">
        <f t="shared" si="5"/>
        <v>17.938159919638373</v>
      </c>
      <c r="Z42" s="8"/>
      <c r="AA42" s="8">
        <v>0.27352255155350003</v>
      </c>
      <c r="AB42" s="8">
        <f t="shared" si="9"/>
        <v>15.435372456530956</v>
      </c>
      <c r="AD42" s="8">
        <f t="shared" si="10"/>
        <v>38.27405492772283</v>
      </c>
    </row>
    <row r="43" spans="1:30" x14ac:dyDescent="0.3">
      <c r="B43" s="1" t="s">
        <v>22</v>
      </c>
      <c r="C43">
        <v>1.095</v>
      </c>
      <c r="D43">
        <v>5.8760000000000003</v>
      </c>
      <c r="E43">
        <v>107.13</v>
      </c>
      <c r="F43">
        <v>100.66</v>
      </c>
      <c r="I43">
        <v>106.08</v>
      </c>
      <c r="K43" s="8">
        <f t="shared" si="7"/>
        <v>64.342200000000005</v>
      </c>
      <c r="L43" s="8">
        <v>6.5190000000000001</v>
      </c>
      <c r="M43" s="8">
        <v>2.9119999999999999</v>
      </c>
      <c r="N43" s="8"/>
      <c r="O43" s="8">
        <v>0.22951137933419999</v>
      </c>
      <c r="P43" s="8">
        <v>3.6491449840836001</v>
      </c>
      <c r="Q43" s="8">
        <f t="shared" si="8"/>
        <v>274.79999999999995</v>
      </c>
      <c r="R43">
        <v>167.67</v>
      </c>
      <c r="S43">
        <v>400.04</v>
      </c>
      <c r="T43" s="11"/>
      <c r="V43">
        <v>310.06</v>
      </c>
      <c r="W43">
        <f t="shared" si="4"/>
        <v>416.14</v>
      </c>
      <c r="X43" s="8">
        <v>6.5190000000000001</v>
      </c>
      <c r="Y43" s="8">
        <f t="shared" si="5"/>
        <v>14.484784422809458</v>
      </c>
      <c r="Z43" s="8"/>
      <c r="AA43" s="8">
        <v>0.22951137933419999</v>
      </c>
      <c r="AB43" s="8">
        <f t="shared" si="9"/>
        <v>14.315188477343037</v>
      </c>
      <c r="AD43" s="8">
        <f t="shared" si="10"/>
        <v>35.548484279486694</v>
      </c>
    </row>
    <row r="44" spans="1:30" x14ac:dyDescent="0.3">
      <c r="B44" s="1" t="s">
        <v>23</v>
      </c>
      <c r="C44">
        <v>1.0006999999999999</v>
      </c>
      <c r="D44">
        <v>5.8760000000000003</v>
      </c>
      <c r="E44">
        <v>114.46</v>
      </c>
      <c r="F44">
        <v>97.06</v>
      </c>
      <c r="I44">
        <v>115.45</v>
      </c>
      <c r="K44" s="8">
        <f t="shared" si="7"/>
        <v>58.80113200000001</v>
      </c>
      <c r="L44" s="8">
        <v>7.3659999999999997</v>
      </c>
      <c r="M44" s="8">
        <v>2.673</v>
      </c>
      <c r="N44" s="8"/>
      <c r="O44" s="9">
        <v>0.145191917276</v>
      </c>
      <c r="P44" s="8">
        <v>3.9212388055831999</v>
      </c>
      <c r="Q44" s="8">
        <f t="shared" si="8"/>
        <v>233.02999999999997</v>
      </c>
      <c r="R44">
        <v>118.57</v>
      </c>
      <c r="S44">
        <v>369.92</v>
      </c>
      <c r="T44" s="11"/>
      <c r="V44">
        <v>287.39</v>
      </c>
      <c r="W44">
        <f t="shared" si="4"/>
        <v>402.84</v>
      </c>
      <c r="X44" s="8">
        <v>7.3659999999999997</v>
      </c>
      <c r="Y44" s="8">
        <f t="shared" si="5"/>
        <v>12.860473315474964</v>
      </c>
      <c r="Z44" s="8"/>
      <c r="AA44" s="9">
        <v>0.145191917276</v>
      </c>
      <c r="AB44" s="8">
        <f t="shared" si="9"/>
        <v>13.682389263240676</v>
      </c>
      <c r="AD44" s="8">
        <f t="shared" si="10"/>
        <v>34.054054495991636</v>
      </c>
    </row>
    <row r="45" spans="1:30" x14ac:dyDescent="0.3">
      <c r="S45" s="7">
        <v>394.19</v>
      </c>
      <c r="T45" s="11">
        <f t="shared" si="3"/>
        <v>394.19</v>
      </c>
      <c r="AB45" s="8" t="e">
        <f t="shared" si="6"/>
        <v>#DIV/0!</v>
      </c>
    </row>
    <row r="46" spans="1:30" x14ac:dyDescent="0.3">
      <c r="A46" t="s">
        <v>78</v>
      </c>
      <c r="B46" t="s">
        <v>43</v>
      </c>
      <c r="S46">
        <v>479.99</v>
      </c>
      <c r="T46" s="11">
        <f t="shared" si="3"/>
        <v>479.99</v>
      </c>
    </row>
    <row r="47" spans="1:30" x14ac:dyDescent="0.3">
      <c r="A47" t="s">
        <v>18</v>
      </c>
      <c r="S47" t="s">
        <v>42</v>
      </c>
    </row>
    <row r="48" spans="1:30" x14ac:dyDescent="0.3">
      <c r="A48" t="s">
        <v>19</v>
      </c>
      <c r="K48" t="s">
        <v>49</v>
      </c>
      <c r="L48" t="s">
        <v>3</v>
      </c>
      <c r="M48" t="s">
        <v>4</v>
      </c>
      <c r="N48" t="s">
        <v>5</v>
      </c>
      <c r="O48" t="s">
        <v>6</v>
      </c>
      <c r="P48" t="s">
        <v>7</v>
      </c>
      <c r="Q48" t="s">
        <v>8</v>
      </c>
      <c r="R48" t="s">
        <v>3</v>
      </c>
      <c r="S48" t="s">
        <v>4</v>
      </c>
      <c r="T48" t="s">
        <v>5</v>
      </c>
      <c r="U48" t="s">
        <v>6</v>
      </c>
      <c r="V48" t="s">
        <v>7</v>
      </c>
      <c r="W48" t="s">
        <v>8</v>
      </c>
    </row>
    <row r="49" spans="1:23" x14ac:dyDescent="0.3">
      <c r="A49" t="s">
        <v>20</v>
      </c>
      <c r="K49">
        <v>56.76997200000001</v>
      </c>
      <c r="L49">
        <v>6.2060000000000004</v>
      </c>
      <c r="M49">
        <v>2.3134184877398174</v>
      </c>
      <c r="O49">
        <v>0.2089977213718</v>
      </c>
      <c r="P49">
        <v>13.608796280267555</v>
      </c>
      <c r="R49" s="10">
        <f>L49*100/$K49</f>
        <v>10.931835583783622</v>
      </c>
      <c r="S49" s="10">
        <f t="shared" ref="S49:V49" si="11">M49*100/$K49</f>
        <v>4.0750742095483456</v>
      </c>
      <c r="T49" s="10">
        <f t="shared" si="11"/>
        <v>0</v>
      </c>
      <c r="U49" s="10">
        <f t="shared" si="11"/>
        <v>0.36814836084787916</v>
      </c>
      <c r="V49" s="10">
        <f t="shared" si="11"/>
        <v>23.971821371107161</v>
      </c>
      <c r="W49" s="10">
        <f>100-(SUM(R49:V49))</f>
        <v>60.653120474712992</v>
      </c>
    </row>
    <row r="50" spans="1:23" x14ac:dyDescent="0.3">
      <c r="A50" t="s">
        <v>21</v>
      </c>
      <c r="K50">
        <v>56.581710000000001</v>
      </c>
      <c r="L50">
        <v>8.6440000000000001</v>
      </c>
      <c r="M50">
        <v>2.511337199103401</v>
      </c>
      <c r="O50">
        <v>0.2</v>
      </c>
      <c r="P50">
        <v>12.896964550212303</v>
      </c>
      <c r="R50" s="10">
        <f t="shared" ref="R50:R54" si="12">L50*100/$K50</f>
        <v>15.277021496875934</v>
      </c>
      <c r="S50" s="10">
        <f t="shared" ref="S50:S53" si="13">M50*100/$K50</f>
        <v>4.4384257723978315</v>
      </c>
      <c r="T50" s="10">
        <f t="shared" ref="T50:T54" si="14">N50*100/$K50</f>
        <v>0</v>
      </c>
      <c r="U50" s="10">
        <f t="shared" ref="U50:U54" si="15">O50*100/$K50</f>
        <v>0.3534711128384066</v>
      </c>
      <c r="V50" s="10">
        <f t="shared" ref="V50:V54" si="16">P50*100/$K50</f>
        <v>22.793522059005117</v>
      </c>
      <c r="W50" s="10">
        <f t="shared" ref="W50:W54" si="17">100-(SUM(R50:V50))</f>
        <v>57.137559558882714</v>
      </c>
    </row>
    <row r="51" spans="1:23" x14ac:dyDescent="0.3">
      <c r="A51" t="s">
        <v>22</v>
      </c>
      <c r="K51">
        <v>92.092857999999993</v>
      </c>
      <c r="L51">
        <v>5.1059999999999999</v>
      </c>
      <c r="M51">
        <v>19.017942230095461</v>
      </c>
      <c r="O51">
        <v>0.2818519013129</v>
      </c>
      <c r="P51">
        <v>15.592789400876397</v>
      </c>
      <c r="R51" s="10">
        <f t="shared" si="12"/>
        <v>5.544403888518695</v>
      </c>
      <c r="S51" s="10">
        <f t="shared" si="13"/>
        <v>20.650832912684134</v>
      </c>
      <c r="T51" s="10">
        <f t="shared" si="14"/>
        <v>0</v>
      </c>
      <c r="U51" s="10">
        <f t="shared" si="15"/>
        <v>0.30605185617423236</v>
      </c>
      <c r="V51" s="10">
        <f t="shared" si="16"/>
        <v>16.931594631232315</v>
      </c>
      <c r="W51" s="10">
        <f t="shared" si="17"/>
        <v>56.567116711390625</v>
      </c>
    </row>
    <row r="52" spans="1:23" x14ac:dyDescent="0.3">
      <c r="A52" t="s">
        <v>23</v>
      </c>
      <c r="K52">
        <v>91.87230799999999</v>
      </c>
      <c r="L52">
        <v>4.6269999999999998</v>
      </c>
      <c r="M52">
        <v>17.938159919638373</v>
      </c>
      <c r="O52">
        <v>0.27352255155350003</v>
      </c>
      <c r="P52">
        <v>15.435372456530956</v>
      </c>
      <c r="R52" s="10">
        <f t="shared" si="12"/>
        <v>5.0363380443212558</v>
      </c>
      <c r="S52" s="10">
        <f t="shared" si="13"/>
        <v>19.52509990239755</v>
      </c>
      <c r="T52" s="10">
        <f t="shared" si="14"/>
        <v>0</v>
      </c>
      <c r="U52" s="10">
        <f t="shared" si="15"/>
        <v>0.29772034414711779</v>
      </c>
      <c r="V52" s="10">
        <f t="shared" si="16"/>
        <v>16.800897672594616</v>
      </c>
      <c r="W52" s="10">
        <f t="shared" si="17"/>
        <v>58.339944036539464</v>
      </c>
    </row>
    <row r="53" spans="1:23" x14ac:dyDescent="0.3">
      <c r="K53">
        <v>64.342200000000005</v>
      </c>
      <c r="L53">
        <v>6.5190000000000001</v>
      </c>
      <c r="M53">
        <v>14.484784422809458</v>
      </c>
      <c r="O53">
        <v>0.22951137933419999</v>
      </c>
      <c r="P53">
        <v>14.315188477343037</v>
      </c>
      <c r="R53" s="10">
        <f t="shared" si="12"/>
        <v>10.13176422316924</v>
      </c>
      <c r="S53" s="10">
        <f t="shared" si="13"/>
        <v>22.512106242574013</v>
      </c>
      <c r="T53" s="10">
        <f t="shared" si="14"/>
        <v>0</v>
      </c>
      <c r="U53" s="10">
        <f t="shared" si="15"/>
        <v>0.35670427702845098</v>
      </c>
      <c r="V53" s="10">
        <f t="shared" si="16"/>
        <v>22.248521930153206</v>
      </c>
      <c r="W53" s="10">
        <f t="shared" si="17"/>
        <v>44.750903327075093</v>
      </c>
    </row>
    <row r="54" spans="1:23" x14ac:dyDescent="0.3">
      <c r="K54">
        <v>58.80113200000001</v>
      </c>
      <c r="L54">
        <v>7.3659999999999997</v>
      </c>
      <c r="M54">
        <v>12.860473315474964</v>
      </c>
      <c r="O54">
        <v>0.145191917276</v>
      </c>
      <c r="P54">
        <v>13.682389263240676</v>
      </c>
      <c r="R54" s="10">
        <f t="shared" si="12"/>
        <v>12.526969718882279</v>
      </c>
      <c r="S54" s="10">
        <f>M54*100/$K54</f>
        <v>21.871132201119806</v>
      </c>
      <c r="T54" s="10">
        <f t="shared" si="14"/>
        <v>0</v>
      </c>
      <c r="U54" s="10">
        <f t="shared" si="15"/>
        <v>0.24692027574571182</v>
      </c>
      <c r="V54" s="10">
        <f t="shared" si="16"/>
        <v>23.268921528994838</v>
      </c>
      <c r="W54" s="10">
        <f t="shared" si="17"/>
        <v>42.08605627525737</v>
      </c>
    </row>
  </sheetData>
  <mergeCells count="7">
    <mergeCell ref="X1:AC1"/>
    <mergeCell ref="A3:A14"/>
    <mergeCell ref="A15:A26"/>
    <mergeCell ref="A27:A38"/>
    <mergeCell ref="E1:J1"/>
    <mergeCell ref="L1:Q1"/>
    <mergeCell ref="R1:W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BDE5F-C1B6-4D48-A9DE-96D60C0240DF}">
  <dimension ref="A1:H14"/>
  <sheetViews>
    <sheetView workbookViewId="0">
      <selection activeCell="D26" sqref="D26"/>
    </sheetView>
  </sheetViews>
  <sheetFormatPr defaultRowHeight="14.4" x14ac:dyDescent="0.3"/>
  <cols>
    <col min="1" max="1" width="11.109375" customWidth="1"/>
    <col min="5" max="5" width="12.44140625" customWidth="1"/>
    <col min="7" max="7" width="17.44140625" customWidth="1"/>
  </cols>
  <sheetData>
    <row r="1" spans="1:8" ht="57.6" x14ac:dyDescent="0.3">
      <c r="A1" t="s">
        <v>50</v>
      </c>
      <c r="B1" t="s">
        <v>51</v>
      </c>
      <c r="C1" t="s">
        <v>44</v>
      </c>
      <c r="E1" s="2" t="s">
        <v>45</v>
      </c>
      <c r="F1" s="2" t="s">
        <v>46</v>
      </c>
      <c r="G1" s="2" t="s">
        <v>47</v>
      </c>
      <c r="H1" s="2" t="s">
        <v>48</v>
      </c>
    </row>
    <row r="2" spans="1:8" x14ac:dyDescent="0.3">
      <c r="A2" s="3">
        <v>43755</v>
      </c>
      <c r="B2" s="4">
        <v>0.59958333333333336</v>
      </c>
      <c r="C2" t="s">
        <v>52</v>
      </c>
      <c r="E2">
        <v>56.61</v>
      </c>
      <c r="F2" s="5">
        <v>5788</v>
      </c>
      <c r="G2">
        <v>1.5189999999999999</v>
      </c>
      <c r="H2">
        <v>2.6829999999999998</v>
      </c>
    </row>
    <row r="3" spans="1:8" x14ac:dyDescent="0.3">
      <c r="A3" s="3">
        <v>43755</v>
      </c>
      <c r="B3" s="4">
        <v>0.60217592592592595</v>
      </c>
      <c r="C3" t="s">
        <v>53</v>
      </c>
      <c r="E3">
        <v>45.4</v>
      </c>
      <c r="F3" s="5">
        <v>4791</v>
      </c>
      <c r="G3">
        <v>1.2509999999999999</v>
      </c>
      <c r="H3">
        <v>2.7549999999999999</v>
      </c>
    </row>
    <row r="4" spans="1:8" x14ac:dyDescent="0.3">
      <c r="A4" s="3">
        <v>43755</v>
      </c>
      <c r="B4" s="4">
        <v>0.60479166666666673</v>
      </c>
      <c r="C4" t="s">
        <v>54</v>
      </c>
      <c r="E4">
        <v>44.74</v>
      </c>
      <c r="F4" s="5">
        <v>3512</v>
      </c>
      <c r="G4">
        <v>0.90600000000000003</v>
      </c>
      <c r="H4">
        <v>2.0259999999999998</v>
      </c>
    </row>
    <row r="5" spans="1:8" x14ac:dyDescent="0.3">
      <c r="A5" s="3">
        <v>43755</v>
      </c>
      <c r="B5" s="4">
        <v>0.60734953703703709</v>
      </c>
      <c r="C5" t="s">
        <v>55</v>
      </c>
      <c r="E5">
        <v>43.37</v>
      </c>
      <c r="F5" s="5">
        <v>3478</v>
      </c>
      <c r="G5">
        <v>0.89700000000000002</v>
      </c>
      <c r="H5">
        <v>2.0680000000000001</v>
      </c>
    </row>
    <row r="6" spans="1:8" x14ac:dyDescent="0.3">
      <c r="A6" s="3">
        <v>43755</v>
      </c>
      <c r="B6" s="4">
        <v>0.60990740740740745</v>
      </c>
      <c r="C6" t="s">
        <v>56</v>
      </c>
      <c r="E6">
        <v>47.18</v>
      </c>
      <c r="F6" s="5">
        <v>3392</v>
      </c>
      <c r="G6">
        <v>0.874</v>
      </c>
      <c r="H6">
        <v>1.8520000000000001</v>
      </c>
    </row>
    <row r="7" spans="1:8" x14ac:dyDescent="0.3">
      <c r="A7" s="3">
        <v>43755</v>
      </c>
      <c r="B7" s="4">
        <v>0.61244212962962963</v>
      </c>
      <c r="C7" t="s">
        <v>57</v>
      </c>
      <c r="E7">
        <v>40.200000000000003</v>
      </c>
      <c r="F7" s="5">
        <v>4161</v>
      </c>
      <c r="G7">
        <v>1.081</v>
      </c>
      <c r="H7">
        <v>2.69</v>
      </c>
    </row>
    <row r="8" spans="1:8" x14ac:dyDescent="0.3">
      <c r="A8" s="3">
        <v>43755</v>
      </c>
      <c r="B8" s="4">
        <v>0.61501157407407414</v>
      </c>
      <c r="C8" t="s">
        <v>58</v>
      </c>
      <c r="E8">
        <v>50.02</v>
      </c>
      <c r="F8" s="5">
        <v>2908</v>
      </c>
      <c r="G8">
        <v>0.74299999999999999</v>
      </c>
      <c r="H8">
        <v>1.486</v>
      </c>
    </row>
    <row r="9" spans="1:8" x14ac:dyDescent="0.3">
      <c r="A9" s="3">
        <v>43755</v>
      </c>
      <c r="B9" s="4">
        <v>0.6175694444444445</v>
      </c>
      <c r="C9" t="s">
        <v>59</v>
      </c>
      <c r="E9">
        <v>45.19</v>
      </c>
      <c r="F9" s="5">
        <v>4324</v>
      </c>
      <c r="G9">
        <v>1.125</v>
      </c>
      <c r="H9">
        <v>2.4900000000000002</v>
      </c>
    </row>
    <row r="10" spans="1:8" x14ac:dyDescent="0.3">
      <c r="A10" s="3">
        <v>43755</v>
      </c>
      <c r="B10" s="4">
        <v>0.62047453703703703</v>
      </c>
      <c r="C10" t="s">
        <v>24</v>
      </c>
      <c r="E10">
        <v>100.57</v>
      </c>
      <c r="F10" s="5">
        <v>2186</v>
      </c>
      <c r="G10">
        <v>0.54900000000000004</v>
      </c>
      <c r="H10">
        <v>0.54600000000000004</v>
      </c>
    </row>
    <row r="11" spans="1:8" x14ac:dyDescent="0.3">
      <c r="A11" s="3">
        <v>43755</v>
      </c>
      <c r="B11" s="4">
        <v>0.62348379629629636</v>
      </c>
      <c r="C11" t="s">
        <v>25</v>
      </c>
      <c r="E11">
        <v>148.52000000000001</v>
      </c>
      <c r="F11" s="5">
        <v>2341</v>
      </c>
      <c r="G11">
        <v>0.59</v>
      </c>
      <c r="H11">
        <v>0.39800000000000002</v>
      </c>
    </row>
    <row r="12" spans="1:8" x14ac:dyDescent="0.3">
      <c r="A12" s="3">
        <v>43755</v>
      </c>
      <c r="B12" s="4">
        <v>0.62645833333333334</v>
      </c>
      <c r="C12" t="s">
        <v>60</v>
      </c>
      <c r="E12">
        <v>149.87</v>
      </c>
      <c r="F12" s="5">
        <v>2348</v>
      </c>
      <c r="G12">
        <v>0.59199999999999997</v>
      </c>
      <c r="H12">
        <v>0.39500000000000002</v>
      </c>
    </row>
    <row r="13" spans="1:8" x14ac:dyDescent="0.3">
      <c r="A13" s="3">
        <v>43755</v>
      </c>
      <c r="B13" s="4">
        <v>0.62934027777777779</v>
      </c>
      <c r="C13" t="s">
        <v>61</v>
      </c>
      <c r="E13">
        <v>120.58</v>
      </c>
      <c r="F13" s="5">
        <v>23750</v>
      </c>
      <c r="G13">
        <v>6.298</v>
      </c>
      <c r="H13">
        <v>5.2229999999999999</v>
      </c>
    </row>
    <row r="14" spans="1:8" x14ac:dyDescent="0.3">
      <c r="A14" s="3">
        <v>43755</v>
      </c>
      <c r="B14" s="4">
        <v>0.63221064814814809</v>
      </c>
      <c r="C14" t="s">
        <v>62</v>
      </c>
      <c r="E14">
        <v>117.53</v>
      </c>
      <c r="F14" s="5">
        <v>25910</v>
      </c>
      <c r="G14">
        <v>6.8570000000000002</v>
      </c>
      <c r="H14">
        <v>5.8339999999999996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452E6-4BDA-4DB4-B356-24F05E5BAB00}">
  <dimension ref="A1:AJ45"/>
  <sheetViews>
    <sheetView topLeftCell="A18" workbookViewId="0">
      <selection activeCell="Z2" sqref="Z2"/>
    </sheetView>
  </sheetViews>
  <sheetFormatPr defaultRowHeight="14.4" x14ac:dyDescent="0.3"/>
  <cols>
    <col min="1" max="1" width="17.5546875" customWidth="1"/>
    <col min="10" max="24" width="8.88671875" customWidth="1"/>
  </cols>
  <sheetData>
    <row r="1" spans="1:36" x14ac:dyDescent="0.3">
      <c r="A1" s="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43</v>
      </c>
      <c r="K1" t="s">
        <v>63</v>
      </c>
      <c r="L1" t="s">
        <v>64</v>
      </c>
      <c r="M1" t="s">
        <v>65</v>
      </c>
      <c r="N1" t="s">
        <v>66</v>
      </c>
      <c r="O1" t="s">
        <v>67</v>
      </c>
      <c r="P1" t="s">
        <v>68</v>
      </c>
      <c r="R1" t="s">
        <v>69</v>
      </c>
      <c r="S1" t="s">
        <v>70</v>
      </c>
      <c r="T1" t="s">
        <v>71</v>
      </c>
      <c r="U1" t="s">
        <v>72</v>
      </c>
      <c r="V1" t="s">
        <v>73</v>
      </c>
      <c r="W1" t="s">
        <v>74</v>
      </c>
      <c r="Y1" t="s">
        <v>2</v>
      </c>
      <c r="Z1" t="s">
        <v>3</v>
      </c>
      <c r="AA1" t="s">
        <v>4</v>
      </c>
      <c r="AB1" t="s">
        <v>5</v>
      </c>
      <c r="AC1" t="s">
        <v>6</v>
      </c>
      <c r="AD1" t="s">
        <v>7</v>
      </c>
      <c r="AF1" t="s">
        <v>3</v>
      </c>
      <c r="AG1" t="s">
        <v>4</v>
      </c>
      <c r="AH1" t="s">
        <v>5</v>
      </c>
      <c r="AI1" t="s">
        <v>6</v>
      </c>
      <c r="AJ1" t="s">
        <v>7</v>
      </c>
    </row>
    <row r="2" spans="1:36" x14ac:dyDescent="0.3">
      <c r="A2" s="14" t="s">
        <v>15</v>
      </c>
      <c r="B2" s="1" t="s">
        <v>30</v>
      </c>
      <c r="C2">
        <v>0.65769999999999995</v>
      </c>
      <c r="D2">
        <v>58.69</v>
      </c>
      <c r="E2">
        <v>502.66999999999996</v>
      </c>
      <c r="F2">
        <v>56.61</v>
      </c>
      <c r="G2">
        <v>258.66000000000003</v>
      </c>
      <c r="H2" s="8">
        <v>724.64</v>
      </c>
      <c r="J2" s="8">
        <v>12.563000000000001</v>
      </c>
      <c r="K2" s="8">
        <v>9.9096950076674055</v>
      </c>
      <c r="L2" s="8">
        <v>0.84783488466208012</v>
      </c>
      <c r="M2" s="8">
        <v>2.6832715068009181</v>
      </c>
      <c r="N2" s="8">
        <v>0.223</v>
      </c>
      <c r="O2" s="8">
        <v>4.7466999999999997</v>
      </c>
      <c r="R2" s="8">
        <f t="shared" ref="R2:W2" si="0">J2*6.25</f>
        <v>78.518749999999997</v>
      </c>
      <c r="S2" s="8">
        <f t="shared" si="0"/>
        <v>61.935593797921285</v>
      </c>
      <c r="T2" s="8">
        <f t="shared" si="0"/>
        <v>5.2989680291380008</v>
      </c>
      <c r="U2" s="8">
        <f t="shared" si="0"/>
        <v>16.770446917505737</v>
      </c>
      <c r="V2" s="8">
        <f t="shared" si="0"/>
        <v>1.39375</v>
      </c>
      <c r="W2" s="8">
        <f t="shared" si="0"/>
        <v>29.666874999999997</v>
      </c>
      <c r="Y2" s="8">
        <f>R2*C2*1000/100</f>
        <v>516.41781874999992</v>
      </c>
      <c r="Z2">
        <f>S2*D2/100</f>
        <v>36.35</v>
      </c>
      <c r="AA2">
        <f>T2*E2/100</f>
        <v>26.636322592067987</v>
      </c>
      <c r="AB2">
        <f>U2*F2/100</f>
        <v>9.4937499999999986</v>
      </c>
      <c r="AC2">
        <f>V2*G2/100</f>
        <v>3.6050737500000003</v>
      </c>
      <c r="AD2">
        <f>W2*H2/100</f>
        <v>214.97804299999996</v>
      </c>
      <c r="AF2" s="8">
        <f>Z2*100/Y2</f>
        <v>7.0388740822278235</v>
      </c>
      <c r="AG2" s="8">
        <f>AA2*100/Y2</f>
        <v>5.1579015334021125</v>
      </c>
      <c r="AH2" s="8">
        <f>AB2*100/Y2</f>
        <v>1.8383854420399006</v>
      </c>
      <c r="AI2" s="8">
        <f>AC2*100/Y2</f>
        <v>0.69809243970824952</v>
      </c>
      <c r="AJ2" s="8">
        <f>AD2*100/Y2</f>
        <v>41.628703579663224</v>
      </c>
    </row>
    <row r="3" spans="1:36" x14ac:dyDescent="0.3">
      <c r="A3" s="14"/>
      <c r="B3" s="1" t="s">
        <v>31</v>
      </c>
      <c r="C3">
        <v>0.63990000000000002</v>
      </c>
      <c r="D3">
        <v>71.040000000000006</v>
      </c>
      <c r="E3">
        <v>512</v>
      </c>
      <c r="F3">
        <v>50.3</v>
      </c>
      <c r="G3">
        <v>285.72000000000003</v>
      </c>
      <c r="H3" s="8">
        <v>720.34999999999991</v>
      </c>
      <c r="J3" s="8">
        <v>12.561</v>
      </c>
      <c r="K3" s="8">
        <v>10.191441441441441</v>
      </c>
      <c r="L3" s="8">
        <v>0.83</v>
      </c>
      <c r="M3" s="8">
        <v>3.0099403578528832</v>
      </c>
      <c r="N3" s="8">
        <v>0.23499999999999999</v>
      </c>
      <c r="O3" s="8">
        <v>4.8532000000000002</v>
      </c>
      <c r="R3" s="8">
        <f t="shared" ref="R3:R37" si="1">J3*6.25</f>
        <v>78.506249999999994</v>
      </c>
      <c r="S3" s="8">
        <f t="shared" ref="S3:S37" si="2">K3*6.25</f>
        <v>63.696509009009006</v>
      </c>
      <c r="T3" s="8">
        <f t="shared" ref="T3:T37" si="3">L3*6.25</f>
        <v>5.1875</v>
      </c>
      <c r="U3" s="8">
        <f t="shared" ref="U3:U37" si="4">M3*6.25</f>
        <v>18.812127236580519</v>
      </c>
      <c r="V3" s="8">
        <f t="shared" ref="V3:V37" si="5">N3*6.25</f>
        <v>1.46875</v>
      </c>
      <c r="W3" s="8">
        <f t="shared" ref="W3:W37" si="6">O3*6.25</f>
        <v>30.3325</v>
      </c>
      <c r="Y3" s="8">
        <f t="shared" ref="Y3:Y37" si="7">R3*C3*1000/100</f>
        <v>502.36149374999991</v>
      </c>
      <c r="Z3">
        <f t="shared" ref="Z3:Z37" si="8">S3*D3/100</f>
        <v>45.25</v>
      </c>
      <c r="AA3">
        <f t="shared" ref="AA3:AA37" si="9">T3*E3/100</f>
        <v>26.56</v>
      </c>
      <c r="AB3">
        <f t="shared" ref="AB3:AB37" si="10">U3*F3/100</f>
        <v>9.4625000000000004</v>
      </c>
      <c r="AC3">
        <f t="shared" ref="AC3:AC37" si="11">V3*G3/100</f>
        <v>4.1965125000000008</v>
      </c>
      <c r="AD3">
        <f t="shared" ref="AD3:AD37" si="12">W3*H3/100</f>
        <v>218.50016374999996</v>
      </c>
      <c r="AF3" s="8">
        <f t="shared" ref="AF3:AF37" si="13">Z3*100/Y3</f>
        <v>9.0074578889835557</v>
      </c>
      <c r="AG3" s="8">
        <f t="shared" ref="AG3:AG37" si="14">AA3*100/Y3</f>
        <v>5.2870294261083588</v>
      </c>
      <c r="AH3" s="8">
        <f t="shared" ref="AH3:AH37" si="15">AB3*100/Y3</f>
        <v>1.8836037629725282</v>
      </c>
      <c r="AI3" s="8">
        <f t="shared" ref="AI3:AI37" si="16">AC3*100/Y3</f>
        <v>0.83535711877001351</v>
      </c>
      <c r="AJ3" s="8">
        <f t="shared" ref="AJ3:AJ37" si="17">AD3*100/Y3</f>
        <v>43.494608258875928</v>
      </c>
    </row>
    <row r="4" spans="1:36" x14ac:dyDescent="0.3">
      <c r="A4" s="14"/>
      <c r="B4" s="1" t="s">
        <v>32</v>
      </c>
      <c r="C4">
        <v>0.5181</v>
      </c>
      <c r="D4">
        <v>52.75</v>
      </c>
      <c r="E4">
        <v>519.39</v>
      </c>
      <c r="F4">
        <v>35.22</v>
      </c>
      <c r="G4">
        <v>272.98</v>
      </c>
      <c r="H4" s="8">
        <v>758.53</v>
      </c>
      <c r="J4" s="8">
        <v>12.896000000000001</v>
      </c>
      <c r="K4" s="8">
        <v>10.663507109004739</v>
      </c>
      <c r="L4" s="8">
        <v>0.77354709418837675</v>
      </c>
      <c r="M4" s="8">
        <v>2.6831345826235093</v>
      </c>
      <c r="N4" s="8">
        <v>0.21199999999999999</v>
      </c>
      <c r="O4" s="8">
        <v>4.6120000000000001</v>
      </c>
      <c r="R4" s="8">
        <f t="shared" si="1"/>
        <v>80.600000000000009</v>
      </c>
      <c r="S4" s="8">
        <f t="shared" si="2"/>
        <v>66.646919431279613</v>
      </c>
      <c r="T4" s="8">
        <f t="shared" si="3"/>
        <v>4.8346693386773545</v>
      </c>
      <c r="U4" s="8">
        <f t="shared" si="4"/>
        <v>16.769591141396933</v>
      </c>
      <c r="V4" s="8">
        <f t="shared" si="5"/>
        <v>1.325</v>
      </c>
      <c r="W4" s="8">
        <f t="shared" si="6"/>
        <v>28.824999999999999</v>
      </c>
      <c r="Y4" s="8">
        <f t="shared" si="7"/>
        <v>417.5886000000001</v>
      </c>
      <c r="Z4">
        <f t="shared" si="8"/>
        <v>35.156249999999993</v>
      </c>
      <c r="AA4">
        <f t="shared" si="9"/>
        <v>25.110789078156312</v>
      </c>
      <c r="AB4">
        <f t="shared" si="10"/>
        <v>5.90625</v>
      </c>
      <c r="AC4">
        <f t="shared" si="11"/>
        <v>3.6169850000000001</v>
      </c>
      <c r="AD4">
        <f t="shared" si="12"/>
        <v>218.64627249999998</v>
      </c>
      <c r="AF4" s="8">
        <f t="shared" si="13"/>
        <v>8.4188720669098682</v>
      </c>
      <c r="AG4" s="8">
        <f t="shared" si="14"/>
        <v>6.0132841457253159</v>
      </c>
      <c r="AH4" s="8">
        <f t="shared" si="15"/>
        <v>1.4143705072408583</v>
      </c>
      <c r="AI4" s="8">
        <f t="shared" si="16"/>
        <v>0.8661598999589547</v>
      </c>
      <c r="AJ4" s="8">
        <f t="shared" si="17"/>
        <v>52.359253221950965</v>
      </c>
    </row>
    <row r="5" spans="1:36" x14ac:dyDescent="0.3">
      <c r="A5" s="14"/>
      <c r="B5" s="1" t="s">
        <v>33</v>
      </c>
      <c r="C5">
        <v>0.52580000000000005</v>
      </c>
      <c r="D5">
        <v>59.39</v>
      </c>
      <c r="E5">
        <v>375.53000000000003</v>
      </c>
      <c r="F5">
        <v>40.58</v>
      </c>
      <c r="G5">
        <v>261.44</v>
      </c>
      <c r="H5" s="8">
        <v>753.31</v>
      </c>
      <c r="J5" s="8">
        <v>12.88</v>
      </c>
      <c r="K5" s="8">
        <v>10.183532581242632</v>
      </c>
      <c r="L5" s="8">
        <v>0.61696920252906384</v>
      </c>
      <c r="M5" s="8">
        <v>2.6638738294726467</v>
      </c>
      <c r="N5" s="8">
        <v>0.19900000000000001</v>
      </c>
      <c r="O5" s="8">
        <v>4.7582000000000004</v>
      </c>
      <c r="R5" s="8">
        <f t="shared" si="1"/>
        <v>80.5</v>
      </c>
      <c r="S5" s="8">
        <f t="shared" si="2"/>
        <v>63.647078632766451</v>
      </c>
      <c r="T5" s="8">
        <f t="shared" si="3"/>
        <v>3.8560575158066488</v>
      </c>
      <c r="U5" s="8">
        <f t="shared" si="4"/>
        <v>16.649211434204041</v>
      </c>
      <c r="V5" s="8">
        <f t="shared" si="5"/>
        <v>1.2437500000000001</v>
      </c>
      <c r="W5" s="8">
        <f t="shared" si="6"/>
        <v>29.738750000000003</v>
      </c>
      <c r="Y5" s="8">
        <f t="shared" si="7"/>
        <v>423.26900000000001</v>
      </c>
      <c r="Z5">
        <f t="shared" si="8"/>
        <v>37.799999999999997</v>
      </c>
      <c r="AA5">
        <f t="shared" si="9"/>
        <v>14.48065278910871</v>
      </c>
      <c r="AB5">
        <f t="shared" si="10"/>
        <v>6.7562499999999996</v>
      </c>
      <c r="AC5">
        <f t="shared" si="11"/>
        <v>3.2516600000000007</v>
      </c>
      <c r="AD5">
        <f t="shared" si="12"/>
        <v>224.02497762499999</v>
      </c>
      <c r="AF5" s="8">
        <f t="shared" si="13"/>
        <v>8.9304910116261755</v>
      </c>
      <c r="AG5" s="8">
        <f t="shared" si="14"/>
        <v>3.4211465496194404</v>
      </c>
      <c r="AH5" s="8">
        <f t="shared" si="15"/>
        <v>1.5962071401401945</v>
      </c>
      <c r="AI5" s="8">
        <f t="shared" si="16"/>
        <v>0.76822540748318457</v>
      </c>
      <c r="AJ5" s="8">
        <f t="shared" si="17"/>
        <v>52.927329340206818</v>
      </c>
    </row>
    <row r="6" spans="1:36" x14ac:dyDescent="0.3">
      <c r="A6" s="14"/>
      <c r="B6" s="1" t="s">
        <v>34</v>
      </c>
      <c r="C6">
        <v>0.50770000000000004</v>
      </c>
      <c r="D6">
        <v>37.020000000000003</v>
      </c>
      <c r="E6">
        <v>496.89</v>
      </c>
      <c r="F6">
        <v>49.12</v>
      </c>
      <c r="G6">
        <v>343.48</v>
      </c>
      <c r="H6" s="8">
        <v>561.51</v>
      </c>
      <c r="J6" s="8">
        <v>13.381</v>
      </c>
      <c r="K6" s="8">
        <v>10.715829281469475</v>
      </c>
      <c r="L6" s="8">
        <v>0.63353527056165937</v>
      </c>
      <c r="M6" s="8">
        <v>2.2821661237785018</v>
      </c>
      <c r="N6" s="8">
        <v>0.253</v>
      </c>
      <c r="O6" s="8">
        <v>5.4958</v>
      </c>
      <c r="R6" s="8">
        <f t="shared" si="1"/>
        <v>83.631249999999994</v>
      </c>
      <c r="S6" s="8">
        <f t="shared" si="2"/>
        <v>66.973933009184222</v>
      </c>
      <c r="T6" s="8">
        <f t="shared" si="3"/>
        <v>3.9595954410103711</v>
      </c>
      <c r="U6" s="8">
        <f t="shared" si="4"/>
        <v>14.263538273615636</v>
      </c>
      <c r="V6" s="8">
        <f t="shared" si="5"/>
        <v>1.58125</v>
      </c>
      <c r="W6" s="8">
        <f t="shared" si="6"/>
        <v>34.348750000000003</v>
      </c>
      <c r="Y6" s="8">
        <f t="shared" si="7"/>
        <v>424.59585625</v>
      </c>
      <c r="Z6">
        <f t="shared" si="8"/>
        <v>24.793749999999999</v>
      </c>
      <c r="AA6">
        <f t="shared" si="9"/>
        <v>19.67483378683643</v>
      </c>
      <c r="AB6">
        <f t="shared" si="10"/>
        <v>7.0062499999999996</v>
      </c>
      <c r="AC6">
        <f t="shared" si="11"/>
        <v>5.4312775000000002</v>
      </c>
      <c r="AD6">
        <f t="shared" si="12"/>
        <v>192.87166612500002</v>
      </c>
      <c r="AF6" s="8">
        <f t="shared" si="13"/>
        <v>5.8393763469518083</v>
      </c>
      <c r="AG6" s="8">
        <f t="shared" si="14"/>
        <v>4.6337790388731399</v>
      </c>
      <c r="AH6" s="8">
        <f t="shared" si="15"/>
        <v>1.6500985341398984</v>
      </c>
      <c r="AI6" s="8">
        <f t="shared" si="16"/>
        <v>1.2791640380027849</v>
      </c>
      <c r="AJ6" s="8">
        <f t="shared" si="17"/>
        <v>45.424764110613012</v>
      </c>
    </row>
    <row r="7" spans="1:36" x14ac:dyDescent="0.3">
      <c r="A7" s="14"/>
      <c r="B7" s="1" t="s">
        <v>35</v>
      </c>
      <c r="C7">
        <v>0.50590000000000002</v>
      </c>
      <c r="D7">
        <v>33.869999999999997</v>
      </c>
      <c r="E7">
        <v>400.04999999999995</v>
      </c>
      <c r="F7">
        <v>46.07</v>
      </c>
      <c r="G7">
        <v>276.11</v>
      </c>
      <c r="H7" s="8">
        <v>528.85</v>
      </c>
      <c r="J7" s="8">
        <v>13.422000000000001</v>
      </c>
      <c r="K7" s="8">
        <v>11.331561854148214</v>
      </c>
      <c r="L7" s="8">
        <v>0.50024962556165753</v>
      </c>
      <c r="M7" s="8">
        <v>2.8174517039288043</v>
      </c>
      <c r="N7" s="8">
        <v>0.30599999999999999</v>
      </c>
      <c r="O7" s="8">
        <v>5.0393999999999997</v>
      </c>
      <c r="R7" s="8">
        <f t="shared" si="1"/>
        <v>83.887500000000003</v>
      </c>
      <c r="S7" s="8">
        <f t="shared" si="2"/>
        <v>70.822261588426343</v>
      </c>
      <c r="T7" s="8">
        <f t="shared" si="3"/>
        <v>3.1265601597603596</v>
      </c>
      <c r="U7" s="8">
        <f t="shared" si="4"/>
        <v>17.609073149555027</v>
      </c>
      <c r="V7" s="8">
        <f t="shared" si="5"/>
        <v>1.9124999999999999</v>
      </c>
      <c r="W7" s="8">
        <f t="shared" si="6"/>
        <v>31.496249999999996</v>
      </c>
      <c r="Y7" s="8">
        <f t="shared" si="7"/>
        <v>424.38686250000006</v>
      </c>
      <c r="Z7">
        <f t="shared" si="8"/>
        <v>23.987500000000001</v>
      </c>
      <c r="AA7">
        <f t="shared" si="9"/>
        <v>12.507803919121319</v>
      </c>
      <c r="AB7">
        <f t="shared" si="10"/>
        <v>8.1125000000000007</v>
      </c>
      <c r="AC7">
        <f t="shared" si="11"/>
        <v>5.28060375</v>
      </c>
      <c r="AD7">
        <f t="shared" si="12"/>
        <v>166.56791812500001</v>
      </c>
      <c r="AF7" s="8">
        <f t="shared" si="13"/>
        <v>5.6522720469463161</v>
      </c>
      <c r="AG7" s="8">
        <f t="shared" si="14"/>
        <v>2.9472646361953103</v>
      </c>
      <c r="AH7" s="8">
        <f t="shared" si="15"/>
        <v>1.9115813228077954</v>
      </c>
      <c r="AI7" s="8">
        <f t="shared" si="16"/>
        <v>1.2442901080614859</v>
      </c>
      <c r="AJ7" s="8">
        <f t="shared" si="17"/>
        <v>39.249075040582802</v>
      </c>
    </row>
    <row r="8" spans="1:36" x14ac:dyDescent="0.3">
      <c r="A8" s="14"/>
      <c r="B8" s="1" t="s">
        <v>36</v>
      </c>
      <c r="C8">
        <v>0.51570000000000005</v>
      </c>
      <c r="D8">
        <v>47.02</v>
      </c>
      <c r="E8">
        <v>423.79</v>
      </c>
      <c r="F8">
        <v>40.200000000000003</v>
      </c>
      <c r="G8">
        <v>261.41000000000003</v>
      </c>
      <c r="H8" s="8">
        <v>622.33999999999992</v>
      </c>
      <c r="J8" s="8">
        <v>13.332000000000001</v>
      </c>
      <c r="K8" s="8">
        <v>11.388770735857081</v>
      </c>
      <c r="L8" s="8">
        <v>1.0316979608318191</v>
      </c>
      <c r="M8" s="8">
        <v>2.689054726368159</v>
      </c>
      <c r="N8" s="8">
        <v>0.22600000000000001</v>
      </c>
      <c r="O8" s="8">
        <v>5.6089000000000002</v>
      </c>
      <c r="R8" s="8">
        <f t="shared" si="1"/>
        <v>83.325000000000003</v>
      </c>
      <c r="S8" s="8">
        <f t="shared" si="2"/>
        <v>71.179817099106756</v>
      </c>
      <c r="T8" s="8">
        <f t="shared" si="3"/>
        <v>6.4481122551988692</v>
      </c>
      <c r="U8" s="8">
        <f t="shared" si="4"/>
        <v>16.806592039800993</v>
      </c>
      <c r="V8" s="8">
        <f t="shared" si="5"/>
        <v>1.4125000000000001</v>
      </c>
      <c r="W8" s="8">
        <f t="shared" si="6"/>
        <v>35.055624999999999</v>
      </c>
      <c r="Y8" s="8">
        <f t="shared" si="7"/>
        <v>429.70702500000004</v>
      </c>
      <c r="Z8">
        <f t="shared" si="8"/>
        <v>33.46875</v>
      </c>
      <c r="AA8">
        <f t="shared" si="9"/>
        <v>27.326454926307289</v>
      </c>
      <c r="AB8">
        <f t="shared" si="10"/>
        <v>6.7562499999999996</v>
      </c>
      <c r="AC8">
        <f t="shared" si="11"/>
        <v>3.6924162500000004</v>
      </c>
      <c r="AD8">
        <f t="shared" si="12"/>
        <v>218.16517662499996</v>
      </c>
      <c r="AF8" s="8">
        <f t="shared" si="13"/>
        <v>7.7887369888821336</v>
      </c>
      <c r="AG8" s="8">
        <f t="shared" si="14"/>
        <v>6.3593223606961704</v>
      </c>
      <c r="AH8" s="8">
        <f t="shared" si="15"/>
        <v>1.5722921914064587</v>
      </c>
      <c r="AI8" s="8">
        <f t="shared" si="16"/>
        <v>0.85928691763882614</v>
      </c>
      <c r="AJ8" s="8">
        <f t="shared" si="17"/>
        <v>50.770679540321673</v>
      </c>
    </row>
    <row r="9" spans="1:36" x14ac:dyDescent="0.3">
      <c r="A9" s="14"/>
      <c r="B9" s="1" t="s">
        <v>37</v>
      </c>
      <c r="C9">
        <v>0.51070000000000004</v>
      </c>
      <c r="D9">
        <v>31.92</v>
      </c>
      <c r="E9">
        <v>504.82</v>
      </c>
      <c r="F9">
        <v>38.35</v>
      </c>
      <c r="G9">
        <v>281.74</v>
      </c>
      <c r="H9" s="8">
        <v>666.83</v>
      </c>
      <c r="J9" s="8">
        <v>13.289</v>
      </c>
      <c r="K9" s="8">
        <v>11.898496240601503</v>
      </c>
      <c r="L9" s="8">
        <v>0.65481570754243257</v>
      </c>
      <c r="M9" s="8">
        <v>2.6597131681877442</v>
      </c>
      <c r="N9" s="8">
        <v>0.19700000000000001</v>
      </c>
      <c r="O9" s="8">
        <v>5.7920999999999996</v>
      </c>
      <c r="R9" s="8">
        <f t="shared" si="1"/>
        <v>83.056249999999991</v>
      </c>
      <c r="S9" s="8">
        <f t="shared" si="2"/>
        <v>74.365601503759393</v>
      </c>
      <c r="T9" s="8">
        <f t="shared" si="3"/>
        <v>4.0925981721402032</v>
      </c>
      <c r="U9" s="8">
        <f t="shared" si="4"/>
        <v>16.623207301173402</v>
      </c>
      <c r="V9" s="8">
        <f t="shared" si="5"/>
        <v>1.23125</v>
      </c>
      <c r="W9" s="8">
        <f t="shared" si="6"/>
        <v>36.200624999999995</v>
      </c>
      <c r="Y9" s="8">
        <f t="shared" si="7"/>
        <v>424.16826874999998</v>
      </c>
      <c r="Z9">
        <f t="shared" si="8"/>
        <v>23.737500000000001</v>
      </c>
      <c r="AA9">
        <f t="shared" si="9"/>
        <v>20.660254092598176</v>
      </c>
      <c r="AB9">
        <f t="shared" si="10"/>
        <v>6.375</v>
      </c>
      <c r="AC9">
        <f t="shared" si="11"/>
        <v>3.4689237500000001</v>
      </c>
      <c r="AD9">
        <f t="shared" si="12"/>
        <v>241.39662768749997</v>
      </c>
      <c r="AF9" s="8">
        <f t="shared" si="13"/>
        <v>5.5962460534714387</v>
      </c>
      <c r="AG9" s="8">
        <f t="shared" si="14"/>
        <v>4.8707684225137307</v>
      </c>
      <c r="AH9" s="8">
        <f t="shared" si="15"/>
        <v>1.5029412781834828</v>
      </c>
      <c r="AI9" s="8">
        <f t="shared" si="16"/>
        <v>0.81781783446996714</v>
      </c>
      <c r="AJ9" s="8">
        <f t="shared" si="17"/>
        <v>56.91058135934643</v>
      </c>
    </row>
    <row r="10" spans="1:36" x14ac:dyDescent="0.3">
      <c r="A10" s="14"/>
      <c r="B10" s="1" t="s">
        <v>38</v>
      </c>
      <c r="C10">
        <v>0.51100000000000001</v>
      </c>
      <c r="D10">
        <v>33.53</v>
      </c>
      <c r="E10">
        <v>97.15</v>
      </c>
      <c r="F10">
        <v>45.19</v>
      </c>
      <c r="G10">
        <v>169</v>
      </c>
      <c r="H10" s="8">
        <v>694.5</v>
      </c>
      <c r="J10" s="8">
        <v>13.051</v>
      </c>
      <c r="K10" s="8">
        <v>9.9821055770951386</v>
      </c>
      <c r="L10" s="8">
        <v>2.6999485331960886</v>
      </c>
      <c r="M10" s="8">
        <v>2.4894888249612745</v>
      </c>
      <c r="N10" s="8">
        <v>0.27400000000000002</v>
      </c>
      <c r="O10" s="8">
        <v>4.8341000000000003</v>
      </c>
      <c r="R10" s="8">
        <f t="shared" si="1"/>
        <v>81.568749999999994</v>
      </c>
      <c r="S10" s="8">
        <f t="shared" si="2"/>
        <v>62.388159856844617</v>
      </c>
      <c r="T10" s="8">
        <f t="shared" si="3"/>
        <v>16.874678332475554</v>
      </c>
      <c r="U10" s="8">
        <f t="shared" si="4"/>
        <v>15.559305156007966</v>
      </c>
      <c r="V10" s="8">
        <f t="shared" si="5"/>
        <v>1.7125000000000001</v>
      </c>
      <c r="W10" s="8">
        <f t="shared" si="6"/>
        <v>30.213125000000002</v>
      </c>
      <c r="Y10" s="8">
        <f t="shared" si="7"/>
        <v>416.81631249999998</v>
      </c>
      <c r="Z10">
        <f t="shared" si="8"/>
        <v>20.918749999999999</v>
      </c>
      <c r="AA10">
        <f t="shared" si="9"/>
        <v>16.393750000000001</v>
      </c>
      <c r="AB10">
        <f t="shared" si="10"/>
        <v>7.0312499999999991</v>
      </c>
      <c r="AC10">
        <f t="shared" si="11"/>
        <v>2.8941250000000003</v>
      </c>
      <c r="AD10">
        <f t="shared" si="12"/>
        <v>209.83015312500001</v>
      </c>
      <c r="AF10" s="8">
        <f t="shared" si="13"/>
        <v>5.0186975347803839</v>
      </c>
      <c r="AG10" s="8">
        <f t="shared" si="14"/>
        <v>3.9330874316489233</v>
      </c>
      <c r="AH10" s="8">
        <f t="shared" si="15"/>
        <v>1.6868941519653216</v>
      </c>
      <c r="AI10" s="8">
        <f t="shared" si="16"/>
        <v>0.69434062756361059</v>
      </c>
      <c r="AJ10" s="8">
        <f t="shared" si="17"/>
        <v>50.341156723562733</v>
      </c>
    </row>
    <row r="11" spans="1:36" x14ac:dyDescent="0.3">
      <c r="A11" s="14"/>
      <c r="B11" s="1" t="s">
        <v>39</v>
      </c>
      <c r="C11">
        <v>0.57250000000000001</v>
      </c>
      <c r="D11">
        <v>30.83</v>
      </c>
      <c r="E11">
        <v>658.22</v>
      </c>
      <c r="F11">
        <v>45.4</v>
      </c>
      <c r="G11">
        <v>312.56</v>
      </c>
      <c r="H11" s="8">
        <v>669.93000000000006</v>
      </c>
      <c r="J11" s="8">
        <v>13.148</v>
      </c>
      <c r="K11" s="8">
        <v>10.100551410963348</v>
      </c>
      <c r="L11" s="8">
        <v>0.41793885562472743</v>
      </c>
      <c r="M11" s="8">
        <v>2.7555066079295152</v>
      </c>
      <c r="N11" s="8">
        <v>0.24399999999999999</v>
      </c>
      <c r="O11" s="8">
        <v>4.7765000000000004</v>
      </c>
      <c r="R11" s="8">
        <f t="shared" si="1"/>
        <v>82.174999999999997</v>
      </c>
      <c r="S11" s="8">
        <f t="shared" si="2"/>
        <v>63.128446318520929</v>
      </c>
      <c r="T11" s="8">
        <f t="shared" si="3"/>
        <v>2.6121178476545466</v>
      </c>
      <c r="U11" s="8">
        <f t="shared" si="4"/>
        <v>17.221916299559471</v>
      </c>
      <c r="V11" s="8">
        <f t="shared" si="5"/>
        <v>1.5249999999999999</v>
      </c>
      <c r="W11" s="8">
        <f t="shared" si="6"/>
        <v>29.853125000000002</v>
      </c>
      <c r="Y11" s="8">
        <f t="shared" si="7"/>
        <v>470.45187499999997</v>
      </c>
      <c r="Z11">
        <f t="shared" si="8"/>
        <v>19.462500000000002</v>
      </c>
      <c r="AA11">
        <f t="shared" si="9"/>
        <v>17.193482096831758</v>
      </c>
      <c r="AB11">
        <f t="shared" si="10"/>
        <v>7.8187499999999996</v>
      </c>
      <c r="AC11">
        <f t="shared" si="11"/>
        <v>4.76654</v>
      </c>
      <c r="AD11">
        <f t="shared" si="12"/>
        <v>199.99504031250001</v>
      </c>
      <c r="AF11" s="8">
        <f t="shared" si="13"/>
        <v>4.1369800045966452</v>
      </c>
      <c r="AG11" s="8">
        <f t="shared" si="14"/>
        <v>3.6546739444564356</v>
      </c>
      <c r="AH11" s="8">
        <f t="shared" si="15"/>
        <v>1.6619659556038544</v>
      </c>
      <c r="AI11" s="8">
        <f t="shared" si="16"/>
        <v>1.0131833357025095</v>
      </c>
      <c r="AJ11" s="8">
        <f t="shared" si="17"/>
        <v>42.511264369495827</v>
      </c>
    </row>
    <row r="12" spans="1:36" x14ac:dyDescent="0.3">
      <c r="A12" s="14"/>
      <c r="B12" s="1" t="s">
        <v>40</v>
      </c>
      <c r="C12">
        <v>0.5796</v>
      </c>
      <c r="D12">
        <v>43.79</v>
      </c>
      <c r="E12">
        <v>450.83000000000004</v>
      </c>
      <c r="F12">
        <v>49.5</v>
      </c>
      <c r="G12">
        <v>301.45</v>
      </c>
      <c r="H12" s="8">
        <v>659.56</v>
      </c>
      <c r="J12" s="8">
        <v>13.114000000000001</v>
      </c>
      <c r="K12" s="8">
        <v>9.8675496688741724</v>
      </c>
      <c r="L12" s="8">
        <v>3.1202309754588571</v>
      </c>
      <c r="M12" s="8">
        <v>1.8303030303030305</v>
      </c>
      <c r="N12" s="8">
        <v>0.22800000000000001</v>
      </c>
      <c r="O12" s="8">
        <v>5.0000999999999998</v>
      </c>
      <c r="R12" s="8">
        <f t="shared" si="1"/>
        <v>81.962500000000006</v>
      </c>
      <c r="S12" s="8">
        <f t="shared" si="2"/>
        <v>61.672185430463578</v>
      </c>
      <c r="T12" s="8">
        <f t="shared" si="3"/>
        <v>19.501443596617857</v>
      </c>
      <c r="U12" s="8">
        <f t="shared" si="4"/>
        <v>11.439393939393941</v>
      </c>
      <c r="V12" s="8">
        <f t="shared" si="5"/>
        <v>1.425</v>
      </c>
      <c r="W12" s="8">
        <f t="shared" si="6"/>
        <v>31.250624999999999</v>
      </c>
      <c r="Y12" s="8">
        <f t="shared" si="7"/>
        <v>475.05465000000004</v>
      </c>
      <c r="Z12">
        <f t="shared" si="8"/>
        <v>27.006250000000001</v>
      </c>
      <c r="AA12">
        <f t="shared" si="9"/>
        <v>87.918358166632302</v>
      </c>
      <c r="AB12">
        <f t="shared" si="10"/>
        <v>5.6625000000000014</v>
      </c>
      <c r="AC12">
        <f t="shared" si="11"/>
        <v>4.2956625000000006</v>
      </c>
      <c r="AD12">
        <f t="shared" si="12"/>
        <v>206.11662224999998</v>
      </c>
      <c r="AF12" s="8">
        <f t="shared" si="13"/>
        <v>5.6848722562761989</v>
      </c>
      <c r="AG12" s="8">
        <f t="shared" si="14"/>
        <v>18.506998756170955</v>
      </c>
      <c r="AH12" s="8">
        <f t="shared" si="15"/>
        <v>1.1919681240884603</v>
      </c>
      <c r="AI12" s="8">
        <f t="shared" si="16"/>
        <v>0.90424596412223324</v>
      </c>
      <c r="AJ12" s="8">
        <f t="shared" si="17"/>
        <v>43.387981203846749</v>
      </c>
    </row>
    <row r="13" spans="1:36" x14ac:dyDescent="0.3">
      <c r="A13" s="14"/>
      <c r="B13" s="1" t="s">
        <v>41</v>
      </c>
      <c r="C13">
        <v>0.60389999999999999</v>
      </c>
      <c r="D13">
        <v>40.479999999999997</v>
      </c>
      <c r="E13">
        <v>449.46000000000004</v>
      </c>
      <c r="F13">
        <v>52.37</v>
      </c>
      <c r="G13">
        <v>255.75</v>
      </c>
      <c r="H13" s="8">
        <v>664.27</v>
      </c>
      <c r="J13" s="8">
        <v>13.159000000000001</v>
      </c>
      <c r="K13" s="8">
        <v>10.190217391304349</v>
      </c>
      <c r="L13" s="8">
        <v>0.52389235649237698</v>
      </c>
      <c r="M13" s="8">
        <v>2.5472598816116099</v>
      </c>
      <c r="N13" s="8">
        <v>0.224</v>
      </c>
      <c r="O13" s="8">
        <v>4.9058999999999999</v>
      </c>
      <c r="R13" s="8">
        <f t="shared" si="1"/>
        <v>82.243750000000006</v>
      </c>
      <c r="S13" s="8">
        <f t="shared" si="2"/>
        <v>63.688858695652186</v>
      </c>
      <c r="T13" s="8">
        <f t="shared" si="3"/>
        <v>3.2743272280773561</v>
      </c>
      <c r="U13" s="8">
        <f t="shared" si="4"/>
        <v>15.920374260072562</v>
      </c>
      <c r="V13" s="8">
        <f t="shared" si="5"/>
        <v>1.4000000000000001</v>
      </c>
      <c r="W13" s="8">
        <f t="shared" si="6"/>
        <v>30.661874999999998</v>
      </c>
      <c r="Y13" s="8">
        <f t="shared" si="7"/>
        <v>496.67000625000003</v>
      </c>
      <c r="Z13">
        <f t="shared" si="8"/>
        <v>25.781250000000004</v>
      </c>
      <c r="AA13">
        <f t="shared" si="9"/>
        <v>14.716791159316486</v>
      </c>
      <c r="AB13">
        <f t="shared" si="10"/>
        <v>8.3375000000000004</v>
      </c>
      <c r="AC13">
        <f t="shared" si="11"/>
        <v>3.5805000000000002</v>
      </c>
      <c r="AD13">
        <f t="shared" si="12"/>
        <v>203.6776370625</v>
      </c>
      <c r="AF13" s="8">
        <f t="shared" si="13"/>
        <v>5.1908208016537545</v>
      </c>
      <c r="AG13" s="8">
        <f t="shared" si="14"/>
        <v>2.9630923901429944</v>
      </c>
      <c r="AH13" s="8">
        <f t="shared" si="15"/>
        <v>1.678679987734814</v>
      </c>
      <c r="AI13" s="8">
        <f t="shared" si="16"/>
        <v>0.72090119293367338</v>
      </c>
      <c r="AJ13" s="8">
        <f t="shared" si="17"/>
        <v>41.008644472075964</v>
      </c>
    </row>
    <row r="14" spans="1:36" x14ac:dyDescent="0.3">
      <c r="A14" s="14" t="s">
        <v>16</v>
      </c>
      <c r="B14" s="1" t="s">
        <v>30</v>
      </c>
      <c r="C14">
        <v>0.50229999999999997</v>
      </c>
      <c r="D14">
        <v>28.23</v>
      </c>
      <c r="E14">
        <v>524.81999999999994</v>
      </c>
      <c r="F14">
        <v>47.57</v>
      </c>
      <c r="G14">
        <v>272.56</v>
      </c>
      <c r="H14" s="8">
        <v>699.74</v>
      </c>
      <c r="J14" s="8">
        <v>12.221</v>
      </c>
      <c r="K14" s="8">
        <v>8.8416578108395321</v>
      </c>
      <c r="L14" s="8">
        <v>1.1844229217110571</v>
      </c>
      <c r="M14" s="8">
        <v>2.743325625394156</v>
      </c>
      <c r="N14" s="8">
        <v>0.20499999999999999</v>
      </c>
      <c r="O14" s="8">
        <v>5.4916999999999998</v>
      </c>
      <c r="R14" s="8">
        <f t="shared" si="1"/>
        <v>76.381249999999994</v>
      </c>
      <c r="S14" s="8">
        <f t="shared" si="2"/>
        <v>55.260361317747076</v>
      </c>
      <c r="T14" s="8">
        <f t="shared" si="3"/>
        <v>7.4026432606941066</v>
      </c>
      <c r="U14" s="8">
        <f t="shared" si="4"/>
        <v>17.145785158713476</v>
      </c>
      <c r="V14" s="8">
        <f t="shared" si="5"/>
        <v>1.28125</v>
      </c>
      <c r="W14" s="8">
        <f t="shared" si="6"/>
        <v>34.323124999999997</v>
      </c>
      <c r="Y14" s="8">
        <f t="shared" si="7"/>
        <v>383.66301874999999</v>
      </c>
      <c r="Z14">
        <f t="shared" si="8"/>
        <v>15.6</v>
      </c>
      <c r="AA14">
        <f t="shared" si="9"/>
        <v>38.850552360774806</v>
      </c>
      <c r="AB14">
        <f t="shared" si="10"/>
        <v>8.1562500000000018</v>
      </c>
      <c r="AC14">
        <f t="shared" si="11"/>
        <v>3.4921750000000005</v>
      </c>
      <c r="AD14">
        <f t="shared" si="12"/>
        <v>240.172634875</v>
      </c>
      <c r="AF14" s="8">
        <f t="shared" si="13"/>
        <v>4.0660681998556578</v>
      </c>
      <c r="AG14" s="8">
        <f t="shared" si="14"/>
        <v>10.126217660318821</v>
      </c>
      <c r="AH14" s="8">
        <f t="shared" si="15"/>
        <v>2.1258890227610716</v>
      </c>
      <c r="AI14" s="8">
        <f t="shared" si="16"/>
        <v>0.91021934075839317</v>
      </c>
      <c r="AJ14" s="8">
        <f t="shared" si="17"/>
        <v>62.599891867998814</v>
      </c>
    </row>
    <row r="15" spans="1:36" x14ac:dyDescent="0.3">
      <c r="A15" s="14"/>
      <c r="B15" s="1" t="s">
        <v>31</v>
      </c>
      <c r="C15">
        <v>0.53959999999999997</v>
      </c>
      <c r="D15">
        <v>26.84</v>
      </c>
      <c r="E15">
        <v>511.82</v>
      </c>
      <c r="F15">
        <v>42.85</v>
      </c>
      <c r="G15">
        <v>295.16000000000003</v>
      </c>
      <c r="H15" s="8">
        <v>692.2</v>
      </c>
      <c r="J15" s="8">
        <v>12.263</v>
      </c>
      <c r="K15" s="8">
        <v>8.7816691505216102</v>
      </c>
      <c r="L15" s="8">
        <v>1.3062052760867244</v>
      </c>
      <c r="M15" s="8">
        <v>2.0630105017502918</v>
      </c>
      <c r="N15" s="8">
        <v>0.17699999999999999</v>
      </c>
      <c r="O15" s="8">
        <v>5.6273999999999997</v>
      </c>
      <c r="R15" s="8">
        <f t="shared" si="1"/>
        <v>76.643749999999997</v>
      </c>
      <c r="S15" s="8">
        <f t="shared" si="2"/>
        <v>54.885432190760064</v>
      </c>
      <c r="T15" s="8">
        <f t="shared" si="3"/>
        <v>8.163782975542027</v>
      </c>
      <c r="U15" s="8">
        <f t="shared" si="4"/>
        <v>12.893815635939324</v>
      </c>
      <c r="V15" s="8">
        <f t="shared" si="5"/>
        <v>1.10625</v>
      </c>
      <c r="W15" s="8">
        <f t="shared" si="6"/>
        <v>35.171250000000001</v>
      </c>
      <c r="Y15" s="8">
        <f t="shared" si="7"/>
        <v>413.56967499999996</v>
      </c>
      <c r="Z15">
        <f t="shared" si="8"/>
        <v>14.731249999999999</v>
      </c>
      <c r="AA15">
        <f t="shared" si="9"/>
        <v>41.783874025419202</v>
      </c>
      <c r="AB15">
        <f t="shared" si="10"/>
        <v>5.5250000000000012</v>
      </c>
      <c r="AC15">
        <f t="shared" si="11"/>
        <v>3.2652075000000003</v>
      </c>
      <c r="AD15">
        <f t="shared" si="12"/>
        <v>243.45539250000002</v>
      </c>
      <c r="AF15" s="8">
        <f t="shared" si="13"/>
        <v>3.5619753793602014</v>
      </c>
      <c r="AG15" s="8">
        <f t="shared" si="14"/>
        <v>10.103224813429371</v>
      </c>
      <c r="AH15" s="8">
        <f t="shared" si="15"/>
        <v>1.3359296713425619</v>
      </c>
      <c r="AI15" s="8">
        <f t="shared" si="16"/>
        <v>0.78951811445072717</v>
      </c>
      <c r="AJ15" s="8">
        <f t="shared" si="17"/>
        <v>58.8668384595655</v>
      </c>
    </row>
    <row r="16" spans="1:36" x14ac:dyDescent="0.3">
      <c r="A16" s="14"/>
      <c r="B16" s="1" t="s">
        <v>32</v>
      </c>
      <c r="C16">
        <v>0.53710000000000002</v>
      </c>
      <c r="D16">
        <v>104.28</v>
      </c>
      <c r="E16">
        <v>100</v>
      </c>
      <c r="F16">
        <v>43.37</v>
      </c>
      <c r="G16">
        <v>266.88</v>
      </c>
      <c r="H16" s="8">
        <v>658.05</v>
      </c>
      <c r="J16" s="8">
        <v>12.259</v>
      </c>
      <c r="K16" s="8">
        <v>8.0705792098197158</v>
      </c>
      <c r="L16" s="8">
        <v>0.84399999999999986</v>
      </c>
      <c r="M16" s="8">
        <v>2.0682499423564678</v>
      </c>
      <c r="N16" s="8">
        <v>0.24099999999999999</v>
      </c>
      <c r="O16" s="8">
        <v>5.4737999999999998</v>
      </c>
      <c r="R16" s="8">
        <f t="shared" si="1"/>
        <v>76.618750000000006</v>
      </c>
      <c r="S16" s="8">
        <f t="shared" si="2"/>
        <v>50.441120061373226</v>
      </c>
      <c r="T16" s="8">
        <f t="shared" si="3"/>
        <v>5.2749999999999995</v>
      </c>
      <c r="U16" s="8">
        <f t="shared" si="4"/>
        <v>12.926562139727924</v>
      </c>
      <c r="V16" s="8">
        <f t="shared" si="5"/>
        <v>1.5062499999999999</v>
      </c>
      <c r="W16" s="8">
        <f t="shared" si="6"/>
        <v>34.21125</v>
      </c>
      <c r="Y16" s="8">
        <f t="shared" si="7"/>
        <v>411.51930625000006</v>
      </c>
      <c r="Z16">
        <f t="shared" si="8"/>
        <v>52.6</v>
      </c>
      <c r="AA16">
        <f t="shared" si="9"/>
        <v>5.2750000000000004</v>
      </c>
      <c r="AB16">
        <f t="shared" si="10"/>
        <v>5.6062500000000002</v>
      </c>
      <c r="AC16">
        <f t="shared" si="11"/>
        <v>4.0198799999999997</v>
      </c>
      <c r="AD16">
        <f t="shared" si="12"/>
        <v>225.12713062499998</v>
      </c>
      <c r="AF16" s="8">
        <f t="shared" si="13"/>
        <v>12.781903352073897</v>
      </c>
      <c r="AG16" s="8">
        <f t="shared" si="14"/>
        <v>1.2818353646804146</v>
      </c>
      <c r="AH16" s="8">
        <f t="shared" si="15"/>
        <v>1.3623297655430471</v>
      </c>
      <c r="AI16" s="8">
        <f t="shared" si="16"/>
        <v>0.97683873853488223</v>
      </c>
      <c r="AJ16" s="8">
        <f t="shared" si="17"/>
        <v>54.706335087043065</v>
      </c>
    </row>
    <row r="17" spans="1:36" x14ac:dyDescent="0.3">
      <c r="A17" s="14"/>
      <c r="B17" s="1" t="s">
        <v>33</v>
      </c>
      <c r="C17">
        <v>0.49859999999999999</v>
      </c>
      <c r="D17">
        <v>68.27</v>
      </c>
      <c r="E17">
        <v>509.03</v>
      </c>
      <c r="F17">
        <v>44.09</v>
      </c>
      <c r="G17">
        <v>288.51</v>
      </c>
      <c r="H17" s="8">
        <v>638.90000000000009</v>
      </c>
      <c r="J17" s="8">
        <v>12.169</v>
      </c>
      <c r="K17" s="8">
        <v>10.27391240662077</v>
      </c>
      <c r="L17" s="8">
        <v>0.50902784861777006</v>
      </c>
      <c r="M17" s="8">
        <v>1.9845770015876614</v>
      </c>
      <c r="N17" s="8">
        <v>0.188</v>
      </c>
      <c r="O17" s="8">
        <v>5.3586999999999998</v>
      </c>
      <c r="R17" s="8">
        <f t="shared" si="1"/>
        <v>76.056250000000006</v>
      </c>
      <c r="S17" s="8">
        <f t="shared" si="2"/>
        <v>64.211952541379816</v>
      </c>
      <c r="T17" s="8">
        <f t="shared" si="3"/>
        <v>3.181424053861063</v>
      </c>
      <c r="U17" s="8">
        <f t="shared" si="4"/>
        <v>12.403606259922883</v>
      </c>
      <c r="V17" s="8">
        <f t="shared" si="5"/>
        <v>1.175</v>
      </c>
      <c r="W17" s="8">
        <f t="shared" si="6"/>
        <v>33.491875</v>
      </c>
      <c r="Y17" s="8">
        <f t="shared" si="7"/>
        <v>379.21646250000003</v>
      </c>
      <c r="Z17">
        <f t="shared" si="8"/>
        <v>43.837499999999999</v>
      </c>
      <c r="AA17">
        <f t="shared" si="9"/>
        <v>16.194402861368967</v>
      </c>
      <c r="AB17">
        <f t="shared" si="10"/>
        <v>5.46875</v>
      </c>
      <c r="AC17">
        <f t="shared" si="11"/>
        <v>3.3899925</v>
      </c>
      <c r="AD17">
        <f t="shared" si="12"/>
        <v>213.97958937500005</v>
      </c>
      <c r="AF17" s="8">
        <f t="shared" si="13"/>
        <v>11.560020287885049</v>
      </c>
      <c r="AG17" s="8">
        <f t="shared" si="14"/>
        <v>4.2704904619927904</v>
      </c>
      <c r="AH17" s="8">
        <f t="shared" si="15"/>
        <v>1.4421182993868573</v>
      </c>
      <c r="AI17" s="8">
        <f t="shared" si="16"/>
        <v>0.89394655433768255</v>
      </c>
      <c r="AJ17" s="8">
        <f t="shared" si="17"/>
        <v>56.426766908886506</v>
      </c>
    </row>
    <row r="18" spans="1:36" x14ac:dyDescent="0.3">
      <c r="A18" s="14"/>
      <c r="B18" s="1" t="s">
        <v>34</v>
      </c>
      <c r="C18">
        <v>0.51900000000000002</v>
      </c>
      <c r="D18">
        <v>61.06</v>
      </c>
      <c r="E18">
        <v>465.72</v>
      </c>
      <c r="F18">
        <v>34.86</v>
      </c>
      <c r="G18">
        <v>274.39999999999998</v>
      </c>
      <c r="H18" s="8">
        <v>669.27</v>
      </c>
      <c r="J18" s="8">
        <v>11.957000000000001</v>
      </c>
      <c r="K18" s="8">
        <v>9.6249590566655741</v>
      </c>
      <c r="L18" s="8">
        <v>0.44155311955742244</v>
      </c>
      <c r="M18" s="8">
        <v>1.8387837062535857</v>
      </c>
      <c r="N18" s="8">
        <v>0.17799999999999999</v>
      </c>
      <c r="O18" s="8">
        <v>5.6643999999999997</v>
      </c>
      <c r="R18" s="8">
        <f t="shared" si="1"/>
        <v>74.731250000000003</v>
      </c>
      <c r="S18" s="8">
        <f t="shared" si="2"/>
        <v>60.155994104159838</v>
      </c>
      <c r="T18" s="8">
        <f t="shared" si="3"/>
        <v>2.7597069972338901</v>
      </c>
      <c r="U18" s="8">
        <f t="shared" si="4"/>
        <v>11.492398164084911</v>
      </c>
      <c r="V18" s="8">
        <f t="shared" si="5"/>
        <v>1.1125</v>
      </c>
      <c r="W18" s="8">
        <f t="shared" si="6"/>
        <v>35.402499999999996</v>
      </c>
      <c r="Y18" s="8">
        <f t="shared" si="7"/>
        <v>387.85518750000006</v>
      </c>
      <c r="Z18">
        <f t="shared" si="8"/>
        <v>36.731250000000003</v>
      </c>
      <c r="AA18">
        <f t="shared" si="9"/>
        <v>12.852507427517674</v>
      </c>
      <c r="AB18">
        <f t="shared" si="10"/>
        <v>4.0062499999999996</v>
      </c>
      <c r="AC18">
        <f t="shared" si="11"/>
        <v>3.0526999999999997</v>
      </c>
      <c r="AD18">
        <f t="shared" si="12"/>
        <v>236.93831174999997</v>
      </c>
      <c r="AF18" s="8">
        <f t="shared" si="13"/>
        <v>9.4703516115792574</v>
      </c>
      <c r="AG18" s="8">
        <f t="shared" si="14"/>
        <v>3.3137386946816774</v>
      </c>
      <c r="AH18" s="8">
        <f t="shared" si="15"/>
        <v>1.0329241761140551</v>
      </c>
      <c r="AI18" s="8">
        <f t="shared" si="16"/>
        <v>0.78707210793719229</v>
      </c>
      <c r="AJ18" s="8">
        <f t="shared" si="17"/>
        <v>61.089375464392859</v>
      </c>
    </row>
    <row r="19" spans="1:36" x14ac:dyDescent="0.3">
      <c r="A19" s="14"/>
      <c r="B19" s="1" t="s">
        <v>35</v>
      </c>
      <c r="C19">
        <v>0.51549999999999996</v>
      </c>
      <c r="D19">
        <v>95.95</v>
      </c>
      <c r="E19">
        <v>414.68</v>
      </c>
      <c r="F19">
        <v>45.04</v>
      </c>
      <c r="G19">
        <v>294.27</v>
      </c>
      <c r="H19" s="8">
        <v>680.88</v>
      </c>
      <c r="J19" s="8">
        <v>12.02</v>
      </c>
      <c r="K19" s="8">
        <v>9.5591453882230333</v>
      </c>
      <c r="L19" s="8">
        <v>0.41302854900421859</v>
      </c>
      <c r="M19" s="8">
        <v>1.8516873889875665</v>
      </c>
      <c r="N19" s="8">
        <v>0.17</v>
      </c>
      <c r="O19" s="8">
        <v>5.7464000000000004</v>
      </c>
      <c r="R19" s="8">
        <f t="shared" si="1"/>
        <v>75.125</v>
      </c>
      <c r="S19" s="8">
        <f t="shared" si="2"/>
        <v>59.744658676393961</v>
      </c>
      <c r="T19" s="8">
        <f t="shared" si="3"/>
        <v>2.581428431276366</v>
      </c>
      <c r="U19" s="8">
        <f t="shared" si="4"/>
        <v>11.573046181172291</v>
      </c>
      <c r="V19" s="8">
        <f t="shared" si="5"/>
        <v>1.0625</v>
      </c>
      <c r="W19" s="8">
        <f t="shared" si="6"/>
        <v>35.914999999999999</v>
      </c>
      <c r="Y19" s="8">
        <f t="shared" si="7"/>
        <v>387.26937500000003</v>
      </c>
      <c r="Z19">
        <f t="shared" si="8"/>
        <v>57.32500000000001</v>
      </c>
      <c r="AA19">
        <f t="shared" si="9"/>
        <v>10.704667418816834</v>
      </c>
      <c r="AB19">
        <f t="shared" si="10"/>
        <v>5.2125000000000004</v>
      </c>
      <c r="AC19">
        <f t="shared" si="11"/>
        <v>3.12661875</v>
      </c>
      <c r="AD19">
        <f t="shared" si="12"/>
        <v>244.53805199999999</v>
      </c>
      <c r="AF19" s="8">
        <f t="shared" si="13"/>
        <v>14.802358177689626</v>
      </c>
      <c r="AG19" s="8">
        <f t="shared" si="14"/>
        <v>2.7641399268446758</v>
      </c>
      <c r="AH19" s="8">
        <f t="shared" si="15"/>
        <v>1.3459623550145166</v>
      </c>
      <c r="AI19" s="8">
        <f t="shared" si="16"/>
        <v>0.80734985822207084</v>
      </c>
      <c r="AJ19" s="8">
        <f t="shared" si="17"/>
        <v>63.144175033205237</v>
      </c>
    </row>
    <row r="20" spans="1:36" x14ac:dyDescent="0.3">
      <c r="A20" s="14"/>
      <c r="B20" s="1" t="s">
        <v>36</v>
      </c>
      <c r="C20">
        <v>0.53800000000000003</v>
      </c>
      <c r="D20">
        <v>74.62</v>
      </c>
      <c r="E20">
        <v>520.05999999999995</v>
      </c>
      <c r="F20">
        <v>44.74</v>
      </c>
      <c r="G20">
        <v>295.76</v>
      </c>
      <c r="H20" s="8">
        <v>695.32999999999993</v>
      </c>
      <c r="J20" s="8">
        <v>12.175000000000001</v>
      </c>
      <c r="K20" s="8">
        <v>9.8445456982042341</v>
      </c>
      <c r="L20" s="8">
        <v>0.61303060217176708</v>
      </c>
      <c r="M20" s="8">
        <v>2.0250335270451498</v>
      </c>
      <c r="N20" s="8">
        <v>4.7E-2</v>
      </c>
      <c r="O20" s="8">
        <v>5.8342000000000001</v>
      </c>
      <c r="R20" s="8">
        <f t="shared" si="1"/>
        <v>76.09375</v>
      </c>
      <c r="S20" s="8">
        <f t="shared" si="2"/>
        <v>61.528410613776465</v>
      </c>
      <c r="T20" s="8">
        <f t="shared" si="3"/>
        <v>3.8314412635735442</v>
      </c>
      <c r="U20" s="8">
        <f t="shared" si="4"/>
        <v>12.656459544032186</v>
      </c>
      <c r="V20" s="8">
        <f t="shared" si="5"/>
        <v>0.29375000000000001</v>
      </c>
      <c r="W20" s="8">
        <f t="shared" si="6"/>
        <v>36.463749999999997</v>
      </c>
      <c r="Y20" s="8">
        <f t="shared" si="7"/>
        <v>409.38437499999998</v>
      </c>
      <c r="Z20">
        <f t="shared" si="8"/>
        <v>45.912500000000001</v>
      </c>
      <c r="AA20">
        <f t="shared" si="9"/>
        <v>19.925793435340573</v>
      </c>
      <c r="AB20">
        <f t="shared" si="10"/>
        <v>5.6624999999999996</v>
      </c>
      <c r="AC20">
        <f t="shared" si="11"/>
        <v>0.86879500000000009</v>
      </c>
      <c r="AD20">
        <f t="shared" si="12"/>
        <v>253.54339287499997</v>
      </c>
      <c r="AF20" s="8">
        <f t="shared" si="13"/>
        <v>11.215010343274582</v>
      </c>
      <c r="AG20" s="8">
        <f t="shared" si="14"/>
        <v>4.8672579248635399</v>
      </c>
      <c r="AH20" s="8">
        <f t="shared" si="15"/>
        <v>1.3831744311198981</v>
      </c>
      <c r="AI20" s="8">
        <f t="shared" si="16"/>
        <v>0.21221987282733987</v>
      </c>
      <c r="AJ20" s="8">
        <f t="shared" si="17"/>
        <v>61.932845598955744</v>
      </c>
    </row>
    <row r="21" spans="1:36" x14ac:dyDescent="0.3">
      <c r="A21" s="14"/>
      <c r="B21" s="1" t="s">
        <v>37</v>
      </c>
      <c r="C21">
        <v>0.53320000000000001</v>
      </c>
      <c r="D21">
        <v>68.650000000000006</v>
      </c>
      <c r="E21">
        <v>445.15999999999997</v>
      </c>
      <c r="F21">
        <v>22.49</v>
      </c>
      <c r="G21">
        <v>308.04000000000002</v>
      </c>
      <c r="H21" s="8">
        <v>713.06</v>
      </c>
      <c r="J21" s="8">
        <v>12.214</v>
      </c>
      <c r="K21" s="8">
        <v>10.171886380189365</v>
      </c>
      <c r="L21" s="8">
        <v>0.62163282221301286</v>
      </c>
      <c r="M21" s="8">
        <v>1.87638950644731</v>
      </c>
      <c r="N21" s="8">
        <v>0.22900000000000001</v>
      </c>
      <c r="O21" s="8">
        <v>5.8601999999999999</v>
      </c>
      <c r="R21" s="8">
        <f t="shared" si="1"/>
        <v>76.337500000000006</v>
      </c>
      <c r="S21" s="8">
        <f t="shared" si="2"/>
        <v>63.574289876183535</v>
      </c>
      <c r="T21" s="8">
        <f t="shared" si="3"/>
        <v>3.8852051388313305</v>
      </c>
      <c r="U21" s="8">
        <f t="shared" si="4"/>
        <v>11.727434415295686</v>
      </c>
      <c r="V21" s="8">
        <f t="shared" si="5"/>
        <v>1.4312500000000001</v>
      </c>
      <c r="W21" s="8">
        <f t="shared" si="6"/>
        <v>36.626249999999999</v>
      </c>
      <c r="Y21" s="8">
        <f t="shared" si="7"/>
        <v>407.03154999999998</v>
      </c>
      <c r="Z21">
        <f t="shared" si="8"/>
        <v>43.643749999999997</v>
      </c>
      <c r="AA21">
        <f t="shared" si="9"/>
        <v>17.29537919602155</v>
      </c>
      <c r="AB21">
        <f t="shared" si="10"/>
        <v>2.6374999999999993</v>
      </c>
      <c r="AC21">
        <f t="shared" si="11"/>
        <v>4.4088225000000003</v>
      </c>
      <c r="AD21">
        <f t="shared" si="12"/>
        <v>261.16713824999999</v>
      </c>
      <c r="AF21" s="8">
        <f t="shared" si="13"/>
        <v>10.722448910901379</v>
      </c>
      <c r="AG21" s="8">
        <f t="shared" si="14"/>
        <v>4.2491495305515139</v>
      </c>
      <c r="AH21" s="8">
        <f t="shared" si="15"/>
        <v>0.64798416732069042</v>
      </c>
      <c r="AI21" s="8">
        <f t="shared" si="16"/>
        <v>1.0831648062662467</v>
      </c>
      <c r="AJ21" s="8">
        <f t="shared" si="17"/>
        <v>64.163856155622341</v>
      </c>
    </row>
    <row r="22" spans="1:36" x14ac:dyDescent="0.3">
      <c r="A22" s="14"/>
      <c r="B22" s="1" t="s">
        <v>38</v>
      </c>
      <c r="C22">
        <v>0.51719999999999999</v>
      </c>
      <c r="D22">
        <v>55.08</v>
      </c>
      <c r="E22">
        <v>501.69</v>
      </c>
      <c r="F22">
        <v>50.02</v>
      </c>
      <c r="G22">
        <v>300.95999999999998</v>
      </c>
      <c r="H22" s="8">
        <v>597.36</v>
      </c>
      <c r="J22" s="8">
        <v>11.571999999999999</v>
      </c>
      <c r="K22" s="8">
        <v>8.2625272331154687</v>
      </c>
      <c r="L22" s="8">
        <v>0.39729501267962808</v>
      </c>
      <c r="M22" s="8">
        <v>1.4854058376649339</v>
      </c>
      <c r="N22" s="8">
        <v>0.245</v>
      </c>
      <c r="O22" s="8">
        <v>5.3506999999999998</v>
      </c>
      <c r="R22" s="8">
        <f t="shared" si="1"/>
        <v>72.324999999999989</v>
      </c>
      <c r="S22" s="8">
        <f t="shared" si="2"/>
        <v>51.640795206971681</v>
      </c>
      <c r="T22" s="8">
        <f t="shared" si="3"/>
        <v>2.4830938292476756</v>
      </c>
      <c r="U22" s="8">
        <f t="shared" si="4"/>
        <v>9.2837864854058374</v>
      </c>
      <c r="V22" s="8">
        <f t="shared" si="5"/>
        <v>1.53125</v>
      </c>
      <c r="W22" s="8">
        <f t="shared" si="6"/>
        <v>33.441874999999996</v>
      </c>
      <c r="Y22" s="8">
        <f t="shared" si="7"/>
        <v>374.06489999999991</v>
      </c>
      <c r="Z22">
        <f t="shared" si="8"/>
        <v>28.443750000000001</v>
      </c>
      <c r="AA22">
        <f t="shared" si="9"/>
        <v>12.457433431952664</v>
      </c>
      <c r="AB22">
        <f t="shared" si="10"/>
        <v>4.6437499999999998</v>
      </c>
      <c r="AC22">
        <f t="shared" si="11"/>
        <v>4.6084499999999995</v>
      </c>
      <c r="AD22">
        <f t="shared" si="12"/>
        <v>199.7683845</v>
      </c>
      <c r="AF22" s="8">
        <f t="shared" si="13"/>
        <v>7.6039612377424364</v>
      </c>
      <c r="AG22" s="8">
        <f t="shared" si="14"/>
        <v>3.3302866513144287</v>
      </c>
      <c r="AH22" s="8">
        <f t="shared" si="15"/>
        <v>1.2414289605894595</v>
      </c>
      <c r="AI22" s="8">
        <f t="shared" si="16"/>
        <v>1.2319920954893124</v>
      </c>
      <c r="AJ22" s="8">
        <f t="shared" si="17"/>
        <v>53.404739257813297</v>
      </c>
    </row>
    <row r="23" spans="1:36" x14ac:dyDescent="0.3">
      <c r="A23" s="14"/>
      <c r="B23" s="1" t="s">
        <v>39</v>
      </c>
      <c r="C23">
        <v>0.55089999999999995</v>
      </c>
      <c r="D23">
        <v>54.55</v>
      </c>
      <c r="E23">
        <v>361.31000000000006</v>
      </c>
      <c r="F23">
        <v>35.520000000000003</v>
      </c>
      <c r="G23">
        <v>279.68</v>
      </c>
      <c r="H23" s="8">
        <v>566.39</v>
      </c>
      <c r="J23" s="8">
        <v>11.491</v>
      </c>
      <c r="K23" s="8">
        <v>8.4179651695692019</v>
      </c>
      <c r="L23" s="8">
        <v>0.99300131859214913</v>
      </c>
      <c r="M23" s="8">
        <v>1.5005630630630631</v>
      </c>
      <c r="N23" s="8">
        <v>0.16600000000000001</v>
      </c>
      <c r="O23" s="8">
        <v>5.1357999999999997</v>
      </c>
      <c r="R23" s="8">
        <f t="shared" si="1"/>
        <v>71.818749999999994</v>
      </c>
      <c r="S23" s="8">
        <f t="shared" si="2"/>
        <v>52.612282309807512</v>
      </c>
      <c r="T23" s="8">
        <f t="shared" si="3"/>
        <v>6.2062582412009322</v>
      </c>
      <c r="U23" s="8">
        <f t="shared" si="4"/>
        <v>9.3785191441441444</v>
      </c>
      <c r="V23" s="8">
        <f t="shared" si="5"/>
        <v>1.0375000000000001</v>
      </c>
      <c r="W23" s="8">
        <f t="shared" si="6"/>
        <v>32.098749999999995</v>
      </c>
      <c r="Y23" s="8">
        <f t="shared" si="7"/>
        <v>395.64949374999992</v>
      </c>
      <c r="Z23">
        <f t="shared" si="8"/>
        <v>28.699999999999996</v>
      </c>
      <c r="AA23">
        <f t="shared" si="9"/>
        <v>22.423831651283091</v>
      </c>
      <c r="AB23">
        <f t="shared" si="10"/>
        <v>3.3312500000000007</v>
      </c>
      <c r="AC23">
        <f t="shared" si="11"/>
        <v>2.9016800000000003</v>
      </c>
      <c r="AD23">
        <f t="shared" si="12"/>
        <v>181.80411012499997</v>
      </c>
      <c r="AF23" s="8">
        <f t="shared" si="13"/>
        <v>7.2538952920118582</v>
      </c>
      <c r="AG23" s="8">
        <f t="shared" si="14"/>
        <v>5.6676002384706941</v>
      </c>
      <c r="AH23" s="8">
        <f t="shared" si="15"/>
        <v>0.84196998925137667</v>
      </c>
      <c r="AI23" s="8">
        <f t="shared" si="16"/>
        <v>0.7333966164085356</v>
      </c>
      <c r="AJ23" s="8">
        <f t="shared" si="17"/>
        <v>45.950800644743659</v>
      </c>
    </row>
    <row r="24" spans="1:36" x14ac:dyDescent="0.3">
      <c r="A24" s="14"/>
      <c r="B24" s="1" t="s">
        <v>40</v>
      </c>
      <c r="C24">
        <v>0.51690000000000003</v>
      </c>
      <c r="D24">
        <v>51.25</v>
      </c>
      <c r="E24">
        <v>515.34</v>
      </c>
      <c r="F24">
        <v>47.18</v>
      </c>
      <c r="G24">
        <v>178.45</v>
      </c>
      <c r="H24" s="8">
        <v>605.36</v>
      </c>
      <c r="J24" s="8">
        <v>11.589</v>
      </c>
      <c r="K24" s="8">
        <v>8.5970731707317061</v>
      </c>
      <c r="L24" s="8">
        <v>0.45895153313550946</v>
      </c>
      <c r="M24" s="8">
        <v>1.8524798643493008</v>
      </c>
      <c r="N24" s="8">
        <v>0.32200000000000001</v>
      </c>
      <c r="O24" s="8">
        <v>5.2232000000000003</v>
      </c>
      <c r="R24" s="8">
        <f t="shared" si="1"/>
        <v>72.431250000000006</v>
      </c>
      <c r="S24" s="8">
        <f t="shared" si="2"/>
        <v>53.731707317073166</v>
      </c>
      <c r="T24" s="8">
        <f t="shared" si="3"/>
        <v>2.8684470820969343</v>
      </c>
      <c r="U24" s="8">
        <f t="shared" si="4"/>
        <v>11.57799915218313</v>
      </c>
      <c r="V24" s="8">
        <f t="shared" si="5"/>
        <v>2.0125000000000002</v>
      </c>
      <c r="W24" s="8">
        <f t="shared" si="6"/>
        <v>32.645000000000003</v>
      </c>
      <c r="Y24" s="8">
        <f t="shared" si="7"/>
        <v>374.39713125000003</v>
      </c>
      <c r="Z24">
        <f t="shared" si="8"/>
        <v>27.537499999999994</v>
      </c>
      <c r="AA24">
        <f t="shared" si="9"/>
        <v>14.782255192878342</v>
      </c>
      <c r="AB24">
        <f t="shared" si="10"/>
        <v>5.4625000000000012</v>
      </c>
      <c r="AC24">
        <f t="shared" si="11"/>
        <v>3.5913062500000001</v>
      </c>
      <c r="AD24">
        <f t="shared" si="12"/>
        <v>197.61977200000001</v>
      </c>
      <c r="AF24" s="8">
        <f t="shared" si="13"/>
        <v>7.3551578528554744</v>
      </c>
      <c r="AG24" s="8">
        <f t="shared" si="14"/>
        <v>3.9482821739378222</v>
      </c>
      <c r="AH24" s="8">
        <f t="shared" si="15"/>
        <v>1.4590122477066925</v>
      </c>
      <c r="AI24" s="8">
        <f t="shared" si="16"/>
        <v>0.9592237627488498</v>
      </c>
      <c r="AJ24" s="8">
        <f t="shared" si="17"/>
        <v>52.78346320128221</v>
      </c>
    </row>
    <row r="25" spans="1:36" x14ac:dyDescent="0.3">
      <c r="A25" s="14"/>
      <c r="B25" s="1" t="s">
        <v>41</v>
      </c>
      <c r="C25">
        <v>0.59319999999999995</v>
      </c>
      <c r="D25">
        <v>64.17</v>
      </c>
      <c r="E25">
        <v>440.51</v>
      </c>
      <c r="F25">
        <v>53.78</v>
      </c>
      <c r="G25">
        <v>267.98</v>
      </c>
      <c r="H25" s="8">
        <v>606.25</v>
      </c>
      <c r="J25" s="8">
        <v>11.478</v>
      </c>
      <c r="K25" s="8">
        <v>8.5398161134486514</v>
      </c>
      <c r="L25" s="8">
        <v>0.44420474602863308</v>
      </c>
      <c r="M25" s="8">
        <v>1.8129416139828933</v>
      </c>
      <c r="N25" s="8">
        <v>4.7E-2</v>
      </c>
      <c r="O25" s="8">
        <v>5.7092999999999998</v>
      </c>
      <c r="R25" s="8">
        <f t="shared" si="1"/>
        <v>71.737499999999997</v>
      </c>
      <c r="S25" s="8">
        <f t="shared" si="2"/>
        <v>53.373850709054068</v>
      </c>
      <c r="T25" s="8">
        <f t="shared" si="3"/>
        <v>2.7762796626789568</v>
      </c>
      <c r="U25" s="8">
        <f t="shared" si="4"/>
        <v>11.330885087393083</v>
      </c>
      <c r="V25" s="8">
        <f t="shared" si="5"/>
        <v>0.29375000000000001</v>
      </c>
      <c r="W25" s="8">
        <f t="shared" si="6"/>
        <v>35.683124999999997</v>
      </c>
      <c r="Y25" s="8">
        <f t="shared" si="7"/>
        <v>425.54684999999989</v>
      </c>
      <c r="Z25">
        <f t="shared" si="8"/>
        <v>34.249999999999993</v>
      </c>
      <c r="AA25">
        <f t="shared" si="9"/>
        <v>12.229789542067072</v>
      </c>
      <c r="AB25">
        <f t="shared" si="10"/>
        <v>6.09375</v>
      </c>
      <c r="AC25">
        <f t="shared" si="11"/>
        <v>0.78719125000000001</v>
      </c>
      <c r="AD25">
        <f t="shared" si="12"/>
        <v>216.32894531249997</v>
      </c>
      <c r="AF25" s="8">
        <f t="shared" si="13"/>
        <v>8.0484675189112558</v>
      </c>
      <c r="AG25" s="8">
        <f t="shared" si="14"/>
        <v>2.8738996756918951</v>
      </c>
      <c r="AH25" s="8">
        <f t="shared" si="15"/>
        <v>1.431980991047167</v>
      </c>
      <c r="AI25" s="8">
        <f t="shared" si="16"/>
        <v>0.18498345129331828</v>
      </c>
      <c r="AJ25" s="8">
        <f t="shared" si="17"/>
        <v>50.835517948846295</v>
      </c>
    </row>
    <row r="26" spans="1:36" x14ac:dyDescent="0.3">
      <c r="A26" s="14" t="s">
        <v>17</v>
      </c>
      <c r="B26" s="1" t="s">
        <v>30</v>
      </c>
      <c r="C26">
        <v>0.71319999999999995</v>
      </c>
      <c r="D26">
        <v>119.04</v>
      </c>
      <c r="E26">
        <v>399.1</v>
      </c>
      <c r="F26">
        <v>53.61</v>
      </c>
      <c r="G26">
        <v>173.37</v>
      </c>
      <c r="H26" s="8">
        <v>421.42999999999995</v>
      </c>
      <c r="J26" s="8">
        <v>11.666</v>
      </c>
      <c r="K26" s="8">
        <v>9.742103494623656</v>
      </c>
      <c r="L26" s="8">
        <v>0.87663551401869155</v>
      </c>
      <c r="M26" s="8">
        <v>1.6414847976123859</v>
      </c>
      <c r="N26" s="8">
        <v>0.42</v>
      </c>
      <c r="O26" s="8">
        <v>4.5339</v>
      </c>
      <c r="R26" s="8">
        <f t="shared" si="1"/>
        <v>72.912500000000009</v>
      </c>
      <c r="S26" s="8">
        <f t="shared" si="2"/>
        <v>60.888146841397848</v>
      </c>
      <c r="T26" s="8">
        <f t="shared" si="3"/>
        <v>5.4789719626168223</v>
      </c>
      <c r="U26" s="8">
        <f t="shared" si="4"/>
        <v>10.259279985077411</v>
      </c>
      <c r="V26" s="8">
        <f t="shared" si="5"/>
        <v>2.625</v>
      </c>
      <c r="W26" s="8">
        <f t="shared" si="6"/>
        <v>28.336874999999999</v>
      </c>
      <c r="Y26" s="8">
        <f t="shared" si="7"/>
        <v>520.01194999999996</v>
      </c>
      <c r="Z26">
        <f t="shared" si="8"/>
        <v>72.481250000000003</v>
      </c>
      <c r="AA26">
        <f t="shared" si="9"/>
        <v>21.866577102803738</v>
      </c>
      <c r="AB26">
        <f t="shared" si="10"/>
        <v>5.5</v>
      </c>
      <c r="AC26">
        <f t="shared" si="11"/>
        <v>4.5509624999999998</v>
      </c>
      <c r="AD26">
        <f t="shared" si="12"/>
        <v>119.42009231249999</v>
      </c>
      <c r="AF26" s="8">
        <f t="shared" si="13"/>
        <v>13.938381608345733</v>
      </c>
      <c r="AG26" s="8">
        <f t="shared" si="14"/>
        <v>4.205014346844095</v>
      </c>
      <c r="AH26" s="8">
        <f t="shared" si="15"/>
        <v>1.0576680016680386</v>
      </c>
      <c r="AI26" s="8">
        <f t="shared" si="16"/>
        <v>0.87516498418930577</v>
      </c>
      <c r="AJ26" s="8">
        <f t="shared" si="17"/>
        <v>22.964874617304467</v>
      </c>
    </row>
    <row r="27" spans="1:36" x14ac:dyDescent="0.3">
      <c r="A27" s="14"/>
      <c r="B27" s="1" t="s">
        <v>31</v>
      </c>
      <c r="C27">
        <v>0.6764</v>
      </c>
      <c r="D27">
        <v>25.76</v>
      </c>
      <c r="E27">
        <v>507.07</v>
      </c>
      <c r="F27">
        <v>56.14</v>
      </c>
      <c r="G27">
        <v>263.45</v>
      </c>
      <c r="H27" s="8">
        <v>430.58000000000004</v>
      </c>
      <c r="J27" s="8">
        <v>11.618</v>
      </c>
      <c r="K27" s="8">
        <v>12.729037267080743</v>
      </c>
      <c r="L27" s="8">
        <v>0.801862913840235</v>
      </c>
      <c r="M27" s="8">
        <v>1.5140719629497683</v>
      </c>
      <c r="N27" s="8">
        <v>0.15</v>
      </c>
      <c r="O27" s="8">
        <v>4.2409999999999997</v>
      </c>
      <c r="R27" s="8">
        <f t="shared" si="1"/>
        <v>72.612499999999997</v>
      </c>
      <c r="S27" s="8">
        <f t="shared" si="2"/>
        <v>79.556482919254648</v>
      </c>
      <c r="T27" s="8">
        <f t="shared" si="3"/>
        <v>5.0116432115014691</v>
      </c>
      <c r="U27" s="8">
        <f t="shared" si="4"/>
        <v>9.4629497684360526</v>
      </c>
      <c r="V27" s="8">
        <f t="shared" si="5"/>
        <v>0.9375</v>
      </c>
      <c r="W27" s="8">
        <f t="shared" si="6"/>
        <v>26.506249999999998</v>
      </c>
      <c r="Y27" s="8">
        <f t="shared" si="7"/>
        <v>491.15094999999997</v>
      </c>
      <c r="Z27">
        <f t="shared" si="8"/>
        <v>20.493749999999999</v>
      </c>
      <c r="AA27">
        <f t="shared" si="9"/>
        <v>25.412539232560498</v>
      </c>
      <c r="AB27">
        <f t="shared" si="10"/>
        <v>5.3125</v>
      </c>
      <c r="AC27">
        <f t="shared" si="11"/>
        <v>2.4698437499999999</v>
      </c>
      <c r="AD27">
        <f t="shared" si="12"/>
        <v>114.13061125</v>
      </c>
      <c r="AF27" s="8">
        <f t="shared" si="13"/>
        <v>4.1725970396677443</v>
      </c>
      <c r="AG27" s="8">
        <f t="shared" si="14"/>
        <v>5.1740792179187478</v>
      </c>
      <c r="AH27" s="8">
        <f t="shared" si="15"/>
        <v>1.0816430264463501</v>
      </c>
      <c r="AI27" s="8">
        <f t="shared" si="16"/>
        <v>0.50286856820698411</v>
      </c>
      <c r="AJ27" s="8">
        <f t="shared" si="17"/>
        <v>23.23737972002294</v>
      </c>
    </row>
    <row r="28" spans="1:36" x14ac:dyDescent="0.3">
      <c r="A28" s="14"/>
      <c r="B28" s="1" t="s">
        <v>32</v>
      </c>
      <c r="C28">
        <v>0.6613</v>
      </c>
      <c r="D28">
        <v>136.58000000000001</v>
      </c>
      <c r="E28">
        <v>490.17999999999995</v>
      </c>
      <c r="F28">
        <v>72.87</v>
      </c>
      <c r="G28">
        <v>281.73</v>
      </c>
      <c r="H28" s="8">
        <v>553.68000000000006</v>
      </c>
      <c r="J28" s="8">
        <v>11.974</v>
      </c>
      <c r="K28" s="8">
        <v>9.6046273246448948</v>
      </c>
      <c r="L28" s="8">
        <v>1.0765011264570477</v>
      </c>
      <c r="M28" s="8">
        <v>2.2066694112803624</v>
      </c>
      <c r="N28" s="8">
        <v>0.218</v>
      </c>
      <c r="O28" s="8">
        <v>5.3167999999999997</v>
      </c>
      <c r="R28" s="8">
        <f t="shared" si="1"/>
        <v>74.837500000000006</v>
      </c>
      <c r="S28" s="8">
        <f t="shared" si="2"/>
        <v>60.028920779030592</v>
      </c>
      <c r="T28" s="8">
        <f t="shared" si="3"/>
        <v>6.7281320403565479</v>
      </c>
      <c r="U28" s="8">
        <f t="shared" si="4"/>
        <v>13.791683820502264</v>
      </c>
      <c r="V28" s="8">
        <f t="shared" si="5"/>
        <v>1.3625</v>
      </c>
      <c r="W28" s="8">
        <f t="shared" si="6"/>
        <v>33.229999999999997</v>
      </c>
      <c r="Y28" s="8">
        <f t="shared" si="7"/>
        <v>494.90038750000008</v>
      </c>
      <c r="Z28">
        <f t="shared" si="8"/>
        <v>81.987499999999983</v>
      </c>
      <c r="AA28">
        <f t="shared" si="9"/>
        <v>32.979957635419723</v>
      </c>
      <c r="AB28">
        <f t="shared" si="10"/>
        <v>10.050000000000001</v>
      </c>
      <c r="AC28">
        <f t="shared" si="11"/>
        <v>3.8385712500000007</v>
      </c>
      <c r="AD28">
        <f t="shared" si="12"/>
        <v>183.987864</v>
      </c>
      <c r="AF28" s="8">
        <f t="shared" si="13"/>
        <v>16.566465105061162</v>
      </c>
      <c r="AG28" s="8">
        <f t="shared" si="14"/>
        <v>6.6639587416810659</v>
      </c>
      <c r="AH28" s="8">
        <f t="shared" si="15"/>
        <v>2.0307116853894156</v>
      </c>
      <c r="AI28" s="8">
        <f t="shared" si="16"/>
        <v>0.77562502413680168</v>
      </c>
      <c r="AJ28" s="8">
        <f t="shared" si="17"/>
        <v>37.176746805436679</v>
      </c>
    </row>
    <row r="29" spans="1:36" x14ac:dyDescent="0.3">
      <c r="A29" s="14"/>
      <c r="B29" s="1" t="s">
        <v>33</v>
      </c>
      <c r="C29">
        <v>0.72629999999999995</v>
      </c>
      <c r="D29">
        <v>119.24</v>
      </c>
      <c r="E29">
        <v>329.85</v>
      </c>
      <c r="F29">
        <v>59.67</v>
      </c>
      <c r="G29">
        <v>268.56</v>
      </c>
      <c r="H29" s="8">
        <v>556.06000000000006</v>
      </c>
      <c r="J29" s="8">
        <v>12.016</v>
      </c>
      <c r="K29" s="8">
        <v>9.595773230459578</v>
      </c>
      <c r="L29" s="8">
        <v>1.290516808830908</v>
      </c>
      <c r="M29" s="8">
        <v>2.5272331154684098</v>
      </c>
      <c r="N29" s="8">
        <v>0.23499999999999999</v>
      </c>
      <c r="O29" s="8">
        <v>5.4424000000000001</v>
      </c>
      <c r="R29" s="8">
        <f t="shared" si="1"/>
        <v>75.099999999999994</v>
      </c>
      <c r="S29" s="8">
        <f t="shared" si="2"/>
        <v>59.973582690372361</v>
      </c>
      <c r="T29" s="8">
        <f t="shared" si="3"/>
        <v>8.0657300551931748</v>
      </c>
      <c r="U29" s="8">
        <f t="shared" si="4"/>
        <v>15.795206971677562</v>
      </c>
      <c r="V29" s="8">
        <f t="shared" si="5"/>
        <v>1.46875</v>
      </c>
      <c r="W29" s="8">
        <f t="shared" si="6"/>
        <v>34.015000000000001</v>
      </c>
      <c r="Y29" s="8">
        <f t="shared" si="7"/>
        <v>545.45129999999995</v>
      </c>
      <c r="Z29">
        <f t="shared" si="8"/>
        <v>71.512500000000003</v>
      </c>
      <c r="AA29">
        <f t="shared" si="9"/>
        <v>26.60481058705469</v>
      </c>
      <c r="AB29">
        <f t="shared" si="10"/>
        <v>9.4250000000000007</v>
      </c>
      <c r="AC29">
        <f t="shared" si="11"/>
        <v>3.9444749999999997</v>
      </c>
      <c r="AD29">
        <f t="shared" si="12"/>
        <v>189.14380900000003</v>
      </c>
      <c r="AF29" s="8">
        <f t="shared" si="13"/>
        <v>13.110703008682902</v>
      </c>
      <c r="AG29" s="8">
        <f t="shared" si="14"/>
        <v>4.8775776292135875</v>
      </c>
      <c r="AH29" s="8">
        <f t="shared" si="15"/>
        <v>1.7279269478320067</v>
      </c>
      <c r="AI29" s="8">
        <f t="shared" si="16"/>
        <v>0.72315805279041412</v>
      </c>
      <c r="AJ29" s="8">
        <f t="shared" si="17"/>
        <v>34.67657130893263</v>
      </c>
    </row>
    <row r="30" spans="1:36" x14ac:dyDescent="0.3">
      <c r="A30" s="14"/>
      <c r="B30" s="1" t="s">
        <v>34</v>
      </c>
      <c r="C30">
        <v>0.76639999999999997</v>
      </c>
      <c r="D30">
        <v>111.85</v>
      </c>
      <c r="E30">
        <v>404.56000000000006</v>
      </c>
      <c r="F30">
        <v>61.84</v>
      </c>
      <c r="G30">
        <v>181.84</v>
      </c>
      <c r="H30" s="8">
        <v>735.06</v>
      </c>
      <c r="J30" s="8">
        <v>12.145</v>
      </c>
      <c r="K30" s="8">
        <v>11.015645954403219</v>
      </c>
      <c r="L30" s="8">
        <v>1.0575554199715274</v>
      </c>
      <c r="M30" s="8">
        <v>2.2994825355756787</v>
      </c>
      <c r="N30" s="8">
        <v>0.33500000000000002</v>
      </c>
      <c r="O30" s="8">
        <v>5.0223000000000004</v>
      </c>
      <c r="R30" s="8">
        <f t="shared" si="1"/>
        <v>75.90625</v>
      </c>
      <c r="S30" s="8">
        <f t="shared" si="2"/>
        <v>68.847787215020119</v>
      </c>
      <c r="T30" s="8">
        <f t="shared" si="3"/>
        <v>6.6097213748220458</v>
      </c>
      <c r="U30" s="8">
        <f t="shared" si="4"/>
        <v>14.371765847347993</v>
      </c>
      <c r="V30" s="8">
        <f t="shared" si="5"/>
        <v>2.09375</v>
      </c>
      <c r="W30" s="8">
        <f t="shared" si="6"/>
        <v>31.389375000000001</v>
      </c>
      <c r="Y30" s="8">
        <f t="shared" si="7"/>
        <v>581.74549999999999</v>
      </c>
      <c r="Z30">
        <f t="shared" si="8"/>
        <v>77.006249999999994</v>
      </c>
      <c r="AA30">
        <f t="shared" si="9"/>
        <v>26.740288793980071</v>
      </c>
      <c r="AB30">
        <f t="shared" si="10"/>
        <v>8.8874999999999993</v>
      </c>
      <c r="AC30">
        <f t="shared" si="11"/>
        <v>3.8072750000000002</v>
      </c>
      <c r="AD30">
        <f t="shared" si="12"/>
        <v>230.73073987500001</v>
      </c>
      <c r="AF30" s="8">
        <f t="shared" si="13"/>
        <v>13.237102822454148</v>
      </c>
      <c r="AG30" s="8">
        <f t="shared" si="14"/>
        <v>4.5965613475274107</v>
      </c>
      <c r="AH30" s="8">
        <f t="shared" si="15"/>
        <v>1.5277299093847738</v>
      </c>
      <c r="AI30" s="8">
        <f t="shared" si="16"/>
        <v>0.65445714663886534</v>
      </c>
      <c r="AJ30" s="8">
        <f t="shared" si="17"/>
        <v>39.661800542505269</v>
      </c>
    </row>
    <row r="31" spans="1:36" x14ac:dyDescent="0.3">
      <c r="A31" s="14"/>
      <c r="B31" s="1" t="s">
        <v>35</v>
      </c>
      <c r="C31">
        <v>0.73570000000000002</v>
      </c>
      <c r="D31">
        <v>120.42</v>
      </c>
      <c r="E31">
        <v>331.65</v>
      </c>
      <c r="F31">
        <v>59.22</v>
      </c>
      <c r="G31">
        <v>276.62</v>
      </c>
      <c r="H31" s="8">
        <v>229.11</v>
      </c>
      <c r="J31" s="8">
        <v>12.037000000000001</v>
      </c>
      <c r="K31" s="8">
        <v>11.054642086032221</v>
      </c>
      <c r="L31" s="8">
        <v>0.93955060648240207</v>
      </c>
      <c r="M31" s="8">
        <v>2.1833839918946301</v>
      </c>
      <c r="N31" s="8">
        <v>0.25800000000000001</v>
      </c>
      <c r="O31" s="8">
        <v>4.1135999999999999</v>
      </c>
      <c r="R31" s="8">
        <f t="shared" si="1"/>
        <v>75.231250000000003</v>
      </c>
      <c r="S31" s="8">
        <f t="shared" si="2"/>
        <v>69.091513037701375</v>
      </c>
      <c r="T31" s="8">
        <f t="shared" si="3"/>
        <v>5.8721912905150129</v>
      </c>
      <c r="U31" s="8">
        <f t="shared" si="4"/>
        <v>13.646149949341439</v>
      </c>
      <c r="V31" s="8">
        <f t="shared" si="5"/>
        <v>1.6125</v>
      </c>
      <c r="W31" s="8">
        <f t="shared" si="6"/>
        <v>25.71</v>
      </c>
      <c r="Y31" s="8">
        <f t="shared" si="7"/>
        <v>553.47630624999999</v>
      </c>
      <c r="Z31">
        <f t="shared" si="8"/>
        <v>83.2</v>
      </c>
      <c r="AA31">
        <f t="shared" si="9"/>
        <v>19.475122414993038</v>
      </c>
      <c r="AB31">
        <f t="shared" si="10"/>
        <v>8.0812500000000007</v>
      </c>
      <c r="AC31">
        <f t="shared" si="11"/>
        <v>4.4604974999999998</v>
      </c>
      <c r="AD31">
        <f t="shared" si="12"/>
        <v>58.904181000000008</v>
      </c>
      <c r="AF31" s="8">
        <f t="shared" si="13"/>
        <v>15.032260470860942</v>
      </c>
      <c r="AG31" s="8">
        <f t="shared" si="14"/>
        <v>3.5186912601451654</v>
      </c>
      <c r="AH31" s="8">
        <f t="shared" si="15"/>
        <v>1.4600896025257812</v>
      </c>
      <c r="AI31" s="8">
        <f t="shared" si="16"/>
        <v>0.8059057722310583</v>
      </c>
      <c r="AJ31" s="8">
        <f t="shared" si="17"/>
        <v>10.642584033830989</v>
      </c>
    </row>
    <row r="32" spans="1:36" x14ac:dyDescent="0.3">
      <c r="A32" s="14"/>
      <c r="B32" s="1" t="s">
        <v>36</v>
      </c>
      <c r="C32">
        <v>0.66820000000000002</v>
      </c>
      <c r="D32">
        <v>112.12</v>
      </c>
      <c r="E32">
        <v>498.28000000000003</v>
      </c>
      <c r="F32">
        <v>64.92</v>
      </c>
      <c r="G32">
        <v>267.83999999999997</v>
      </c>
      <c r="H32" s="8">
        <v>476.84000000000003</v>
      </c>
      <c r="J32" s="8">
        <v>12.186</v>
      </c>
      <c r="K32" s="8">
        <v>10.651980021405636</v>
      </c>
      <c r="L32" s="8">
        <v>0.91866707181201257</v>
      </c>
      <c r="M32" s="8">
        <v>2.1195317313616759</v>
      </c>
      <c r="N32" s="8">
        <v>0.27</v>
      </c>
      <c r="O32" s="8">
        <v>4.9955999999999996</v>
      </c>
      <c r="R32" s="8">
        <f t="shared" si="1"/>
        <v>76.162499999999994</v>
      </c>
      <c r="S32" s="8">
        <f t="shared" si="2"/>
        <v>66.574875133785227</v>
      </c>
      <c r="T32" s="8">
        <f t="shared" si="3"/>
        <v>5.741669198825079</v>
      </c>
      <c r="U32" s="8">
        <f t="shared" si="4"/>
        <v>13.247073321010475</v>
      </c>
      <c r="V32" s="8">
        <f t="shared" si="5"/>
        <v>1.6875</v>
      </c>
      <c r="W32" s="8">
        <f t="shared" si="6"/>
        <v>31.222499999999997</v>
      </c>
      <c r="Y32" s="8">
        <f t="shared" si="7"/>
        <v>508.91782499999999</v>
      </c>
      <c r="Z32">
        <f t="shared" si="8"/>
        <v>74.643749999999997</v>
      </c>
      <c r="AA32">
        <f t="shared" si="9"/>
        <v>28.609589283905606</v>
      </c>
      <c r="AB32">
        <f t="shared" si="10"/>
        <v>8.6000000000000014</v>
      </c>
      <c r="AC32">
        <f t="shared" si="11"/>
        <v>4.5198</v>
      </c>
      <c r="AD32">
        <f t="shared" si="12"/>
        <v>148.88136900000001</v>
      </c>
      <c r="AF32" s="8">
        <f t="shared" si="13"/>
        <v>14.667151813753035</v>
      </c>
      <c r="AG32" s="8">
        <f t="shared" si="14"/>
        <v>5.6216520385988851</v>
      </c>
      <c r="AH32" s="8">
        <f t="shared" si="15"/>
        <v>1.6898602441366641</v>
      </c>
      <c r="AI32" s="8">
        <f t="shared" si="16"/>
        <v>0.88811980598242957</v>
      </c>
      <c r="AJ32" s="8">
        <f t="shared" si="17"/>
        <v>29.254500763458228</v>
      </c>
    </row>
    <row r="33" spans="1:36" x14ac:dyDescent="0.3">
      <c r="A33" s="14"/>
      <c r="B33" s="1" t="s">
        <v>37</v>
      </c>
      <c r="C33">
        <v>0.64429999999999998</v>
      </c>
      <c r="D33">
        <v>103.46</v>
      </c>
      <c r="E33">
        <v>412.19</v>
      </c>
      <c r="F33">
        <v>60.39</v>
      </c>
      <c r="G33">
        <v>280.79000000000002</v>
      </c>
      <c r="H33" s="8">
        <v>499.86</v>
      </c>
      <c r="J33" s="8">
        <v>12.127000000000001</v>
      </c>
      <c r="K33" s="8">
        <v>10.500676589986469</v>
      </c>
      <c r="L33" s="8">
        <v>0.83577426283928913</v>
      </c>
      <c r="M33" s="8">
        <v>2.0665673124689516</v>
      </c>
      <c r="N33" s="8">
        <v>0.21299999999999999</v>
      </c>
      <c r="O33" s="8">
        <v>4.8811999999999998</v>
      </c>
      <c r="R33" s="8">
        <f t="shared" si="1"/>
        <v>75.793750000000003</v>
      </c>
      <c r="S33" s="8">
        <f t="shared" si="2"/>
        <v>65.629228687415434</v>
      </c>
      <c r="T33" s="8">
        <f t="shared" si="3"/>
        <v>5.2235891427455572</v>
      </c>
      <c r="U33" s="8">
        <f t="shared" si="4"/>
        <v>12.916045702930948</v>
      </c>
      <c r="V33" s="8">
        <f t="shared" si="5"/>
        <v>1.33125</v>
      </c>
      <c r="W33" s="8">
        <f t="shared" si="6"/>
        <v>30.5075</v>
      </c>
      <c r="Y33" s="8">
        <f t="shared" si="7"/>
        <v>488.33913124999998</v>
      </c>
      <c r="Z33">
        <f t="shared" si="8"/>
        <v>67.900000000000006</v>
      </c>
      <c r="AA33">
        <f t="shared" si="9"/>
        <v>21.53111208748291</v>
      </c>
      <c r="AB33">
        <f t="shared" si="10"/>
        <v>7.7999999999999989</v>
      </c>
      <c r="AC33">
        <f t="shared" si="11"/>
        <v>3.738016875</v>
      </c>
      <c r="AD33">
        <f t="shared" si="12"/>
        <v>152.4947895</v>
      </c>
      <c r="AF33" s="8">
        <f t="shared" si="13"/>
        <v>13.904271776500199</v>
      </c>
      <c r="AG33" s="8">
        <f t="shared" si="14"/>
        <v>4.409049103308555</v>
      </c>
      <c r="AH33" s="8">
        <f t="shared" si="15"/>
        <v>1.5972506606288883</v>
      </c>
      <c r="AI33" s="8">
        <f t="shared" si="16"/>
        <v>0.76545511833790814</v>
      </c>
      <c r="AJ33" s="8">
        <f t="shared" si="17"/>
        <v>31.227231188633112</v>
      </c>
    </row>
    <row r="34" spans="1:36" x14ac:dyDescent="0.3">
      <c r="A34" s="14"/>
      <c r="B34" s="1" t="s">
        <v>38</v>
      </c>
      <c r="C34">
        <v>0.68279999999999996</v>
      </c>
      <c r="D34">
        <v>82.9</v>
      </c>
      <c r="E34">
        <v>494.99</v>
      </c>
      <c r="F34">
        <v>58.29</v>
      </c>
      <c r="G34">
        <v>299.70999999999998</v>
      </c>
      <c r="H34" s="8">
        <v>462.94</v>
      </c>
      <c r="J34" s="8">
        <v>11.65</v>
      </c>
      <c r="K34" s="8">
        <v>8.5524728588661034</v>
      </c>
      <c r="L34" s="8">
        <v>0.5627705627705627</v>
      </c>
      <c r="M34" s="8">
        <v>1.1322696860524961</v>
      </c>
      <c r="N34" s="8">
        <v>0.15</v>
      </c>
      <c r="O34" s="8">
        <v>4.9405999999999999</v>
      </c>
      <c r="R34" s="8">
        <f t="shared" si="1"/>
        <v>72.8125</v>
      </c>
      <c r="S34" s="8">
        <f t="shared" si="2"/>
        <v>53.452955367913148</v>
      </c>
      <c r="T34" s="8">
        <f t="shared" si="3"/>
        <v>3.5173160173160167</v>
      </c>
      <c r="U34" s="8">
        <f t="shared" si="4"/>
        <v>7.0766855378281006</v>
      </c>
      <c r="V34" s="8">
        <f t="shared" si="5"/>
        <v>0.9375</v>
      </c>
      <c r="W34" s="8">
        <f t="shared" si="6"/>
        <v>30.87875</v>
      </c>
      <c r="Y34" s="8">
        <f t="shared" si="7"/>
        <v>497.16374999999999</v>
      </c>
      <c r="Z34">
        <f t="shared" si="8"/>
        <v>44.3125</v>
      </c>
      <c r="AA34">
        <f t="shared" si="9"/>
        <v>17.410362554112552</v>
      </c>
      <c r="AB34">
        <f t="shared" si="10"/>
        <v>4.125</v>
      </c>
      <c r="AC34">
        <f t="shared" si="11"/>
        <v>2.8097812499999999</v>
      </c>
      <c r="AD34">
        <f t="shared" si="12"/>
        <v>142.95008525</v>
      </c>
      <c r="AF34" s="8">
        <f t="shared" si="13"/>
        <v>8.9130593290440014</v>
      </c>
      <c r="AG34" s="8">
        <f t="shared" si="14"/>
        <v>3.501937249872412</v>
      </c>
      <c r="AH34" s="8">
        <f t="shared" si="15"/>
        <v>0.82970651017899033</v>
      </c>
      <c r="AI34" s="8">
        <f t="shared" si="16"/>
        <v>0.56516213219487543</v>
      </c>
      <c r="AJ34" s="8">
        <f t="shared" si="17"/>
        <v>28.753119118197976</v>
      </c>
    </row>
    <row r="35" spans="1:36" x14ac:dyDescent="0.3">
      <c r="A35" s="14"/>
      <c r="B35" s="1" t="s">
        <v>39</v>
      </c>
      <c r="C35">
        <v>0.6018</v>
      </c>
      <c r="D35">
        <v>82.01</v>
      </c>
      <c r="E35">
        <v>361.03</v>
      </c>
      <c r="F35">
        <v>24.85</v>
      </c>
      <c r="G35">
        <v>262.04000000000002</v>
      </c>
      <c r="H35" s="8">
        <v>466</v>
      </c>
      <c r="J35" s="8">
        <v>11.583</v>
      </c>
      <c r="K35" s="8">
        <v>8.4660407267406406</v>
      </c>
      <c r="L35" s="8">
        <v>0.53493780968753168</v>
      </c>
      <c r="M35" s="8">
        <v>0.96579476861167002</v>
      </c>
      <c r="N35" s="8">
        <v>0.13</v>
      </c>
      <c r="O35" s="8">
        <v>4.4530000000000003</v>
      </c>
      <c r="R35" s="8">
        <f t="shared" si="1"/>
        <v>72.393749999999997</v>
      </c>
      <c r="S35" s="8">
        <f t="shared" si="2"/>
        <v>52.912754542129001</v>
      </c>
      <c r="T35" s="8">
        <f t="shared" si="3"/>
        <v>3.3433613105470732</v>
      </c>
      <c r="U35" s="8">
        <f t="shared" si="4"/>
        <v>6.0362173038229372</v>
      </c>
      <c r="V35" s="8">
        <f t="shared" si="5"/>
        <v>0.8125</v>
      </c>
      <c r="W35" s="8">
        <f t="shared" si="6"/>
        <v>27.831250000000001</v>
      </c>
      <c r="Y35" s="8">
        <f t="shared" si="7"/>
        <v>435.66558749999996</v>
      </c>
      <c r="Z35">
        <f t="shared" si="8"/>
        <v>43.393749999999997</v>
      </c>
      <c r="AA35">
        <f t="shared" si="9"/>
        <v>12.070537339468096</v>
      </c>
      <c r="AB35">
        <f t="shared" si="10"/>
        <v>1.5</v>
      </c>
      <c r="AC35">
        <f t="shared" si="11"/>
        <v>2.1290750000000003</v>
      </c>
      <c r="AD35">
        <f t="shared" si="12"/>
        <v>129.693625</v>
      </c>
      <c r="AF35" s="8">
        <f t="shared" si="13"/>
        <v>9.9603345421446683</v>
      </c>
      <c r="AG35" s="8">
        <f t="shared" si="14"/>
        <v>2.7705969178637728</v>
      </c>
      <c r="AH35" s="8">
        <f t="shared" si="15"/>
        <v>0.34430077633799805</v>
      </c>
      <c r="AI35" s="8">
        <f t="shared" si="16"/>
        <v>0.48869478358788215</v>
      </c>
      <c r="AJ35" s="8">
        <f t="shared" si="17"/>
        <v>29.769077182392792</v>
      </c>
    </row>
    <row r="36" spans="1:36" x14ac:dyDescent="0.3">
      <c r="A36" s="14"/>
      <c r="B36" s="1" t="s">
        <v>40</v>
      </c>
      <c r="C36">
        <v>0.56410000000000005</v>
      </c>
      <c r="D36">
        <v>80.47</v>
      </c>
      <c r="E36">
        <v>488.30999999999995</v>
      </c>
      <c r="F36">
        <v>51.22</v>
      </c>
      <c r="G36">
        <v>275.56</v>
      </c>
      <c r="H36" s="8">
        <v>446.79</v>
      </c>
      <c r="J36" s="8">
        <v>11.803000000000001</v>
      </c>
      <c r="K36" s="8">
        <v>8.5112464272399642</v>
      </c>
      <c r="L36" s="8">
        <v>0.44054580896686163</v>
      </c>
      <c r="M36" s="8">
        <v>1.0679422100741898</v>
      </c>
      <c r="N36" s="8">
        <v>0.11799999999999999</v>
      </c>
      <c r="O36" s="8">
        <v>4.5888999999999998</v>
      </c>
      <c r="R36" s="8">
        <f t="shared" si="1"/>
        <v>73.768750000000011</v>
      </c>
      <c r="S36" s="8">
        <f t="shared" si="2"/>
        <v>53.195290170249777</v>
      </c>
      <c r="T36" s="8">
        <f t="shared" si="3"/>
        <v>2.7534113060428851</v>
      </c>
      <c r="U36" s="8">
        <f t="shared" si="4"/>
        <v>6.6746388129636864</v>
      </c>
      <c r="V36" s="8">
        <f t="shared" si="5"/>
        <v>0.73749999999999993</v>
      </c>
      <c r="W36" s="8">
        <f t="shared" si="6"/>
        <v>28.680624999999999</v>
      </c>
      <c r="Y36" s="8">
        <f t="shared" si="7"/>
        <v>416.12951875000005</v>
      </c>
      <c r="Z36">
        <f t="shared" si="8"/>
        <v>42.806249999999991</v>
      </c>
      <c r="AA36">
        <f t="shared" si="9"/>
        <v>13.445182748538011</v>
      </c>
      <c r="AB36">
        <f t="shared" si="10"/>
        <v>3.4187500000000002</v>
      </c>
      <c r="AC36">
        <f t="shared" si="11"/>
        <v>2.0322549999999997</v>
      </c>
      <c r="AD36">
        <f t="shared" si="12"/>
        <v>128.14216443749999</v>
      </c>
      <c r="AF36" s="8">
        <f t="shared" si="13"/>
        <v>10.286761229673036</v>
      </c>
      <c r="AG36" s="8">
        <f t="shared" si="14"/>
        <v>3.2310091312256874</v>
      </c>
      <c r="AH36" s="8">
        <f t="shared" si="15"/>
        <v>0.82155911704353213</v>
      </c>
      <c r="AI36" s="8">
        <f t="shared" si="16"/>
        <v>0.48837078564016184</v>
      </c>
      <c r="AJ36" s="8">
        <f t="shared" si="17"/>
        <v>30.793817468758931</v>
      </c>
    </row>
    <row r="37" spans="1:36" x14ac:dyDescent="0.3">
      <c r="A37" s="14"/>
      <c r="B37" s="1" t="s">
        <v>41</v>
      </c>
      <c r="C37">
        <v>0.54410000000000003</v>
      </c>
      <c r="D37">
        <v>80.5</v>
      </c>
      <c r="E37">
        <v>422.09000000000003</v>
      </c>
      <c r="F37">
        <v>47.76</v>
      </c>
      <c r="G37">
        <v>258.63</v>
      </c>
      <c r="H37" s="8">
        <v>460.21</v>
      </c>
      <c r="J37" s="8">
        <v>11.723000000000001</v>
      </c>
      <c r="K37" s="8">
        <v>8.319254658385093</v>
      </c>
      <c r="L37" s="8">
        <v>0.38906311250490005</v>
      </c>
      <c r="M37" s="8">
        <v>0.91708542713567842</v>
      </c>
      <c r="N37" s="8">
        <v>0.13500000000000001</v>
      </c>
      <c r="O37" s="8">
        <v>4.4318999999999997</v>
      </c>
      <c r="R37" s="8">
        <f t="shared" si="1"/>
        <v>73.268750000000011</v>
      </c>
      <c r="S37" s="8">
        <f t="shared" si="2"/>
        <v>51.995341614906835</v>
      </c>
      <c r="T37" s="8">
        <f t="shared" si="3"/>
        <v>2.4316444531556254</v>
      </c>
      <c r="U37" s="8">
        <f t="shared" si="4"/>
        <v>5.7317839195979898</v>
      </c>
      <c r="V37" s="8">
        <f t="shared" si="5"/>
        <v>0.84375</v>
      </c>
      <c r="W37" s="8">
        <f t="shared" si="6"/>
        <v>27.699375</v>
      </c>
      <c r="Y37" s="8">
        <f t="shared" si="7"/>
        <v>398.65526875000012</v>
      </c>
      <c r="Z37">
        <f t="shared" si="8"/>
        <v>41.856250000000003</v>
      </c>
      <c r="AA37">
        <f t="shared" si="9"/>
        <v>10.263728072324579</v>
      </c>
      <c r="AB37">
        <f t="shared" si="10"/>
        <v>2.7374999999999998</v>
      </c>
      <c r="AC37">
        <f t="shared" si="11"/>
        <v>2.1821906250000001</v>
      </c>
      <c r="AD37">
        <f t="shared" si="12"/>
        <v>127.4752936875</v>
      </c>
      <c r="AF37" s="8">
        <f t="shared" si="13"/>
        <v>10.499359542203464</v>
      </c>
      <c r="AG37" s="8">
        <f t="shared" si="14"/>
        <v>2.5745873382049904</v>
      </c>
      <c r="AH37" s="8">
        <f t="shared" si="15"/>
        <v>0.68668351194342503</v>
      </c>
      <c r="AI37" s="8">
        <f t="shared" si="16"/>
        <v>0.54738788022101104</v>
      </c>
      <c r="AJ37" s="8">
        <f t="shared" si="17"/>
        <v>31.976322321589777</v>
      </c>
    </row>
    <row r="38" spans="1:36" x14ac:dyDescent="0.3">
      <c r="B38" s="1" t="s">
        <v>18</v>
      </c>
      <c r="D38">
        <v>103.72</v>
      </c>
      <c r="E38">
        <v>453.70000000000005</v>
      </c>
      <c r="G38">
        <v>152.75</v>
      </c>
      <c r="H38" s="8">
        <v>420.78999999999996</v>
      </c>
      <c r="O38" s="8"/>
    </row>
    <row r="39" spans="1:36" x14ac:dyDescent="0.3">
      <c r="B39" s="1" t="s">
        <v>19</v>
      </c>
      <c r="D39">
        <v>138.61000000000001</v>
      </c>
      <c r="E39">
        <v>498.43</v>
      </c>
      <c r="G39">
        <v>259.14999999999998</v>
      </c>
      <c r="H39" s="8">
        <v>419.96</v>
      </c>
      <c r="J39">
        <v>100</v>
      </c>
      <c r="O39" s="8"/>
    </row>
    <row r="40" spans="1:36" x14ac:dyDescent="0.3">
      <c r="B40" s="1" t="s">
        <v>20</v>
      </c>
      <c r="D40">
        <v>101.33</v>
      </c>
      <c r="E40">
        <v>498.43</v>
      </c>
      <c r="F40">
        <v>155.96</v>
      </c>
      <c r="G40">
        <v>247.14</v>
      </c>
      <c r="H40" s="8">
        <v>423.90000000000003</v>
      </c>
      <c r="O40" s="8"/>
    </row>
    <row r="41" spans="1:36" x14ac:dyDescent="0.3">
      <c r="B41" s="1" t="s">
        <v>21</v>
      </c>
      <c r="D41">
        <v>112.64</v>
      </c>
      <c r="E41">
        <v>524.91</v>
      </c>
      <c r="G41">
        <v>140.27000000000001</v>
      </c>
      <c r="H41" s="8">
        <v>421.10999999999996</v>
      </c>
      <c r="O41" s="8"/>
    </row>
    <row r="42" spans="1:36" x14ac:dyDescent="0.3">
      <c r="B42" s="1" t="s">
        <v>22</v>
      </c>
      <c r="D42">
        <v>107.13</v>
      </c>
      <c r="E42">
        <v>500.70000000000005</v>
      </c>
      <c r="G42">
        <v>268.42</v>
      </c>
      <c r="H42" s="8">
        <v>416.14</v>
      </c>
      <c r="O42" s="8"/>
    </row>
    <row r="43" spans="1:36" x14ac:dyDescent="0.3">
      <c r="B43" s="1" t="s">
        <v>23</v>
      </c>
      <c r="D43">
        <v>114.46</v>
      </c>
      <c r="E43">
        <v>466.98</v>
      </c>
      <c r="G43">
        <v>264.75</v>
      </c>
      <c r="H43" s="8">
        <v>402.84</v>
      </c>
      <c r="O43" s="8"/>
    </row>
    <row r="44" spans="1:36" x14ac:dyDescent="0.3">
      <c r="E44">
        <v>394.19</v>
      </c>
      <c r="O44" s="8"/>
    </row>
    <row r="45" spans="1:36" x14ac:dyDescent="0.3">
      <c r="E45">
        <v>479.99</v>
      </c>
      <c r="O45" s="8"/>
    </row>
  </sheetData>
  <mergeCells count="3">
    <mergeCell ref="A2:A13"/>
    <mergeCell ref="A14:A25"/>
    <mergeCell ref="A26:A37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49BD9-65D4-428D-9012-425B7EF74C6A}">
  <dimension ref="A1:G13"/>
  <sheetViews>
    <sheetView workbookViewId="0">
      <selection activeCell="B15" sqref="B15"/>
    </sheetView>
  </sheetViews>
  <sheetFormatPr defaultRowHeight="14.4" x14ac:dyDescent="0.3"/>
  <sheetData>
    <row r="1" spans="1:7" x14ac:dyDescent="0.3">
      <c r="A1" t="s">
        <v>75</v>
      </c>
      <c r="B1" t="s">
        <v>1</v>
      </c>
      <c r="C1" t="s">
        <v>3</v>
      </c>
      <c r="D1" t="s">
        <v>4</v>
      </c>
      <c r="E1" t="s">
        <v>5</v>
      </c>
      <c r="F1" t="s">
        <v>6</v>
      </c>
      <c r="G1" t="s">
        <v>7</v>
      </c>
    </row>
    <row r="2" spans="1:7" x14ac:dyDescent="0.3">
      <c r="A2" s="12" t="s">
        <v>76</v>
      </c>
      <c r="B2" t="s">
        <v>9</v>
      </c>
      <c r="C2" s="8">
        <v>7.0388740822278235</v>
      </c>
      <c r="D2" s="8">
        <v>5.1579015334021125</v>
      </c>
      <c r="E2" s="8">
        <v>1.8383854420399006</v>
      </c>
      <c r="F2" s="8">
        <v>0.69809243970824952</v>
      </c>
      <c r="G2" s="8">
        <v>41.628703579663224</v>
      </c>
    </row>
    <row r="3" spans="1:7" x14ac:dyDescent="0.3">
      <c r="A3" s="12" t="s">
        <v>76</v>
      </c>
      <c r="B3" t="s">
        <v>9</v>
      </c>
      <c r="C3" s="8">
        <v>9.0074578889835557</v>
      </c>
      <c r="D3" s="8">
        <v>5.2870294261083588</v>
      </c>
      <c r="E3" s="8">
        <v>1.8836037629725282</v>
      </c>
      <c r="F3" s="8">
        <v>0.83535711877001351</v>
      </c>
      <c r="G3" s="8">
        <v>43.494608258875928</v>
      </c>
    </row>
    <row r="4" spans="1:7" x14ac:dyDescent="0.3">
      <c r="A4" s="12" t="s">
        <v>76</v>
      </c>
      <c r="B4" t="s">
        <v>10</v>
      </c>
      <c r="C4" s="8">
        <v>8.4188720669098682</v>
      </c>
      <c r="D4" s="8">
        <v>6.0132841457253159</v>
      </c>
      <c r="E4" s="8">
        <v>1.4143705072408583</v>
      </c>
      <c r="F4" s="8">
        <v>0.8661598999589547</v>
      </c>
      <c r="G4" s="8">
        <v>52.359253221950965</v>
      </c>
    </row>
    <row r="5" spans="1:7" x14ac:dyDescent="0.3">
      <c r="A5" s="12" t="s">
        <v>76</v>
      </c>
      <c r="B5" t="s">
        <v>10</v>
      </c>
      <c r="C5" s="8">
        <v>8.9304910116261755</v>
      </c>
      <c r="D5" s="8">
        <v>3.4211465496194404</v>
      </c>
      <c r="E5" s="8">
        <v>1.5962071401401945</v>
      </c>
      <c r="F5" s="8">
        <v>0.76822540748318457</v>
      </c>
      <c r="G5" s="8">
        <v>52.927329340206818</v>
      </c>
    </row>
    <row r="6" spans="1:7" x14ac:dyDescent="0.3">
      <c r="A6" s="12" t="s">
        <v>76</v>
      </c>
      <c r="B6" t="s">
        <v>11</v>
      </c>
      <c r="C6" s="8">
        <v>5.8393763469518083</v>
      </c>
      <c r="D6" s="8">
        <v>4.6337790388731399</v>
      </c>
      <c r="E6" s="8">
        <v>1.6500985341398984</v>
      </c>
      <c r="F6" s="8">
        <v>1.2791640380027849</v>
      </c>
      <c r="G6" s="8">
        <v>45.424764110613012</v>
      </c>
    </row>
    <row r="7" spans="1:7" x14ac:dyDescent="0.3">
      <c r="A7" s="12" t="s">
        <v>76</v>
      </c>
      <c r="B7" t="s">
        <v>11</v>
      </c>
      <c r="C7" s="8">
        <v>5.6522720469463161</v>
      </c>
      <c r="D7" s="8">
        <v>2.9472646361953103</v>
      </c>
      <c r="E7" s="8">
        <v>1.9115813228077954</v>
      </c>
      <c r="F7" s="8">
        <v>1.2442901080614859</v>
      </c>
      <c r="G7" s="8">
        <v>39.249075040582802</v>
      </c>
    </row>
    <row r="8" spans="1:7" x14ac:dyDescent="0.3">
      <c r="A8" s="12" t="s">
        <v>76</v>
      </c>
      <c r="B8" t="s">
        <v>12</v>
      </c>
      <c r="C8" s="8">
        <v>7.7887369888821336</v>
      </c>
      <c r="D8" s="8">
        <v>6.3593223606961704</v>
      </c>
      <c r="E8" s="8">
        <v>1.5722921914064587</v>
      </c>
      <c r="F8" s="8">
        <v>0.85928691763882614</v>
      </c>
      <c r="G8" s="8">
        <v>50.770679540321673</v>
      </c>
    </row>
    <row r="9" spans="1:7" x14ac:dyDescent="0.3">
      <c r="A9" s="12" t="s">
        <v>76</v>
      </c>
      <c r="B9" t="s">
        <v>12</v>
      </c>
      <c r="C9" s="8">
        <v>5.5962460534714387</v>
      </c>
      <c r="D9" s="8">
        <v>4.8707684225137307</v>
      </c>
      <c r="E9" s="8">
        <v>1.5029412781834828</v>
      </c>
      <c r="F9" s="8">
        <v>0.81781783446996714</v>
      </c>
      <c r="G9" s="8">
        <v>56.91058135934643</v>
      </c>
    </row>
    <row r="10" spans="1:7" x14ac:dyDescent="0.3">
      <c r="A10" s="12" t="s">
        <v>76</v>
      </c>
      <c r="B10" t="s">
        <v>13</v>
      </c>
      <c r="C10" s="8">
        <v>5.0186975347803839</v>
      </c>
      <c r="D10" s="8">
        <v>3.9330874316489233</v>
      </c>
      <c r="E10" s="8">
        <v>1.6868941519653216</v>
      </c>
      <c r="F10" s="8">
        <v>0.69434062756361059</v>
      </c>
      <c r="G10" s="8">
        <v>50.341156723562733</v>
      </c>
    </row>
    <row r="11" spans="1:7" x14ac:dyDescent="0.3">
      <c r="A11" s="12" t="s">
        <v>76</v>
      </c>
      <c r="B11" t="s">
        <v>13</v>
      </c>
      <c r="C11" s="8">
        <v>4.1369800045966452</v>
      </c>
      <c r="D11" s="8">
        <v>3.6546739444564356</v>
      </c>
      <c r="E11" s="8">
        <v>1.6619659556038544</v>
      </c>
      <c r="F11" s="8">
        <v>1.0131833357025095</v>
      </c>
      <c r="G11" s="8">
        <v>42.511264369495827</v>
      </c>
    </row>
    <row r="12" spans="1:7" x14ac:dyDescent="0.3">
      <c r="A12" s="12" t="s">
        <v>76</v>
      </c>
      <c r="B12" t="s">
        <v>14</v>
      </c>
      <c r="C12" s="8">
        <v>5.6848722562761989</v>
      </c>
      <c r="D12" s="8">
        <v>18.506998756170955</v>
      </c>
      <c r="E12" s="8">
        <v>1.1919681240884603</v>
      </c>
      <c r="F12" s="8">
        <v>0.90424596412223324</v>
      </c>
      <c r="G12" s="8">
        <v>43.387981203846749</v>
      </c>
    </row>
    <row r="13" spans="1:7" x14ac:dyDescent="0.3">
      <c r="A13" s="12" t="s">
        <v>76</v>
      </c>
      <c r="B13" t="s">
        <v>14</v>
      </c>
      <c r="C13" s="8">
        <v>5.1908208016537545</v>
      </c>
      <c r="D13" s="8">
        <v>2.9630923901429944</v>
      </c>
      <c r="E13" s="8">
        <v>1.678679987734814</v>
      </c>
      <c r="F13" s="8">
        <v>0.72090119293367338</v>
      </c>
      <c r="G13" s="8">
        <v>41.008644472075964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48E76-2B9F-48B8-972C-A7176768D4F9}">
  <dimension ref="A1:Q44"/>
  <sheetViews>
    <sheetView topLeftCell="B17" workbookViewId="0">
      <selection activeCell="C43" sqref="B38:C43"/>
    </sheetView>
  </sheetViews>
  <sheetFormatPr defaultRowHeight="14.4" x14ac:dyDescent="0.3"/>
  <sheetData>
    <row r="1" spans="1:17" x14ac:dyDescent="0.3">
      <c r="A1" s="1" t="s">
        <v>0</v>
      </c>
      <c r="B1" s="1" t="s">
        <v>1</v>
      </c>
      <c r="C1" t="s">
        <v>2</v>
      </c>
      <c r="D1" t="s">
        <v>49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K1" t="s">
        <v>3</v>
      </c>
      <c r="L1" t="s">
        <v>4</v>
      </c>
      <c r="M1" t="s">
        <v>5</v>
      </c>
      <c r="N1" t="s">
        <v>6</v>
      </c>
      <c r="O1" t="s">
        <v>7</v>
      </c>
      <c r="P1" t="s">
        <v>77</v>
      </c>
      <c r="Q1" t="s">
        <v>8</v>
      </c>
    </row>
    <row r="2" spans="1:17" x14ac:dyDescent="0.3">
      <c r="A2" s="14" t="s">
        <v>15</v>
      </c>
      <c r="B2" s="1" t="s">
        <v>30</v>
      </c>
      <c r="C2">
        <v>0.65769999999999995</v>
      </c>
      <c r="D2" s="8">
        <v>82.626851000000002</v>
      </c>
      <c r="E2" s="8">
        <v>5.8159999999999998</v>
      </c>
      <c r="F2" s="8">
        <f>FRACTINATION!Y3+FRACTINATION!M3</f>
        <v>5.0998116147308776</v>
      </c>
      <c r="G2" s="8">
        <v>1.5189999999999999</v>
      </c>
      <c r="H2" s="8">
        <v>0.57543090252600004</v>
      </c>
      <c r="I2" s="8">
        <f>FRACTINATION!P3+FRACTINATION!AB3</f>
        <v>34.396169767088757</v>
      </c>
      <c r="K2" s="10">
        <f>E2*100/D2</f>
        <v>7.0388740822278217</v>
      </c>
      <c r="L2" s="10">
        <f>F2*100/D2</f>
        <v>6.1720996903668484</v>
      </c>
      <c r="M2" s="10">
        <f>G2*100/D2</f>
        <v>1.8383854420399002</v>
      </c>
      <c r="N2" s="10">
        <f>H2*100/D2</f>
        <v>0.69642119427497007</v>
      </c>
      <c r="O2" s="10">
        <f>I2*100/D2</f>
        <v>41.628319790486458</v>
      </c>
      <c r="P2" s="10">
        <f>SUM(K2:O2)</f>
        <v>57.374100199395997</v>
      </c>
      <c r="Q2" s="10">
        <f>100-P2</f>
        <v>42.625899800604003</v>
      </c>
    </row>
    <row r="3" spans="1:17" x14ac:dyDescent="0.3">
      <c r="A3" s="14"/>
      <c r="B3" s="1" t="s">
        <v>31</v>
      </c>
      <c r="C3">
        <v>0.63990000000000002</v>
      </c>
      <c r="D3" s="8">
        <v>80.377839000000009</v>
      </c>
      <c r="E3" s="8">
        <v>7.24</v>
      </c>
      <c r="F3" s="8">
        <f>FRACTINATION!Y4+FRACTINATION!M4</f>
        <v>5.1228239999999996</v>
      </c>
      <c r="G3" s="8">
        <v>1.514</v>
      </c>
      <c r="H3" s="8">
        <v>0.67038871156449997</v>
      </c>
      <c r="I3" s="8">
        <f>FRACTINATION!P4+FRACTINATION!AB4</f>
        <v>34.960354090473288</v>
      </c>
      <c r="K3" s="10">
        <f t="shared" ref="K3:K37" si="0">E3*100/D3</f>
        <v>9.0074578889835539</v>
      </c>
      <c r="L3" s="10">
        <f t="shared" ref="L3:L37" si="1">F3*100/D3</f>
        <v>6.3734283774411988</v>
      </c>
      <c r="M3" s="10">
        <f t="shared" ref="M3:M37" si="2">G3*100/D3</f>
        <v>1.8836037629725277</v>
      </c>
      <c r="N3" s="10">
        <f t="shared" ref="N3:N37" si="3">H3*100/D3</f>
        <v>0.83404669732972037</v>
      </c>
      <c r="O3" s="10">
        <f t="shared" ref="O3:O37" si="4">I3*100/D3</f>
        <v>43.495016195288962</v>
      </c>
      <c r="P3" s="10">
        <f t="shared" ref="P3:P37" si="5">SUM(K3:O3)</f>
        <v>61.593552922015959</v>
      </c>
      <c r="Q3" s="10">
        <f t="shared" ref="Q3:Q37" si="6">100-P3</f>
        <v>38.406447077984041</v>
      </c>
    </row>
    <row r="4" spans="1:17" x14ac:dyDescent="0.3">
      <c r="A4" s="14"/>
      <c r="B4" s="1" t="s">
        <v>32</v>
      </c>
      <c r="C4">
        <v>0.5181</v>
      </c>
      <c r="D4" s="8">
        <v>66.814176000000003</v>
      </c>
      <c r="E4" s="8">
        <v>5.625</v>
      </c>
      <c r="F4" s="8">
        <f>FRACTINATION!Y5+FRACTINATION!M5</f>
        <v>4.7897262525050106</v>
      </c>
      <c r="G4" s="8">
        <v>0.94499999999999995</v>
      </c>
      <c r="H4" s="8">
        <v>0.5787577640646</v>
      </c>
      <c r="I4" s="8">
        <f>FRACTINATION!P5+FRACTINATION!AB5</f>
        <v>34.983039353445363</v>
      </c>
      <c r="K4" s="10">
        <f t="shared" si="0"/>
        <v>8.4188720669098718</v>
      </c>
      <c r="L4" s="10">
        <f t="shared" si="1"/>
        <v>7.1687275653972149</v>
      </c>
      <c r="M4" s="10">
        <f t="shared" si="2"/>
        <v>1.4143705072408586</v>
      </c>
      <c r="N4" s="10">
        <f t="shared" si="3"/>
        <v>0.86622001304723106</v>
      </c>
      <c r="O4" s="10">
        <f t="shared" si="4"/>
        <v>52.358708058369771</v>
      </c>
      <c r="P4" s="10">
        <f t="shared" si="5"/>
        <v>70.226898210964947</v>
      </c>
      <c r="Q4" s="10">
        <f t="shared" si="6"/>
        <v>29.773101789035053</v>
      </c>
    </row>
    <row r="5" spans="1:17" x14ac:dyDescent="0.3">
      <c r="A5" s="14"/>
      <c r="B5" s="1" t="s">
        <v>33</v>
      </c>
      <c r="C5">
        <v>0.52580000000000005</v>
      </c>
      <c r="D5" s="8">
        <v>67.723040000000012</v>
      </c>
      <c r="E5" s="8">
        <v>6.048</v>
      </c>
      <c r="F5" s="8">
        <f>FRACTINATION!Y6+FRACTINATION!M6</f>
        <v>2.9219044462573938</v>
      </c>
      <c r="G5" s="8">
        <v>1.081</v>
      </c>
      <c r="H5" s="8">
        <v>0.51895763607879997</v>
      </c>
      <c r="I5" s="8">
        <f>FRACTINATION!P6+FRACTINATION!AB6</f>
        <v>35.843938641771317</v>
      </c>
      <c r="K5" s="10">
        <f t="shared" si="0"/>
        <v>8.9304910116261738</v>
      </c>
      <c r="L5" s="10">
        <f t="shared" si="1"/>
        <v>4.3144909712520185</v>
      </c>
      <c r="M5" s="10">
        <f t="shared" si="2"/>
        <v>1.5962071401401943</v>
      </c>
      <c r="N5" s="10">
        <f t="shared" si="3"/>
        <v>0.76629406488367902</v>
      </c>
      <c r="O5" s="10">
        <f t="shared" si="4"/>
        <v>52.927244024738563</v>
      </c>
      <c r="P5" s="10">
        <f t="shared" si="5"/>
        <v>68.534727212640632</v>
      </c>
      <c r="Q5" s="10">
        <f t="shared" si="6"/>
        <v>31.465272787359368</v>
      </c>
    </row>
    <row r="6" spans="1:17" x14ac:dyDescent="0.3">
      <c r="A6" s="14"/>
      <c r="B6" s="1" t="s">
        <v>34</v>
      </c>
      <c r="C6">
        <v>0.50770000000000004</v>
      </c>
      <c r="D6" s="8">
        <v>67.935337000000004</v>
      </c>
      <c r="E6" s="8">
        <v>3.9670000000000001</v>
      </c>
      <c r="F6" s="8">
        <f>FRACTINATION!Y7+FRACTINATION!M7</f>
        <v>3.7649734058938291</v>
      </c>
      <c r="G6" s="8">
        <v>1.121</v>
      </c>
      <c r="H6" s="8">
        <v>0.63265854129349997</v>
      </c>
      <c r="I6" s="8">
        <f>FRACTINATION!P7+FRACTINATION!AB7</f>
        <v>30.859267072938206</v>
      </c>
      <c r="K6" s="10">
        <f t="shared" si="0"/>
        <v>5.8393763469518074</v>
      </c>
      <c r="L6" s="10">
        <f t="shared" si="1"/>
        <v>5.5419956272445212</v>
      </c>
      <c r="M6" s="10">
        <f t="shared" si="2"/>
        <v>1.6500985341398982</v>
      </c>
      <c r="N6" s="10">
        <f t="shared" si="3"/>
        <v>0.93126577305931368</v>
      </c>
      <c r="O6" s="10">
        <f t="shared" si="4"/>
        <v>45.424470438614598</v>
      </c>
      <c r="P6" s="10">
        <f t="shared" si="5"/>
        <v>59.387206720010141</v>
      </c>
      <c r="Q6" s="10">
        <f t="shared" si="6"/>
        <v>40.612793279989859</v>
      </c>
    </row>
    <row r="7" spans="1:17" x14ac:dyDescent="0.3">
      <c r="A7" s="14"/>
      <c r="B7" s="1" t="s">
        <v>35</v>
      </c>
      <c r="C7">
        <v>0.50590000000000002</v>
      </c>
      <c r="D7" s="8">
        <v>67.901898000000003</v>
      </c>
      <c r="E7" s="8">
        <v>3.8380000000000001</v>
      </c>
      <c r="F7" s="8">
        <f>FRACTINATION!Y8+FRACTINATION!M8</f>
        <v>2.5022486270594109</v>
      </c>
      <c r="G7" s="8">
        <v>1.298</v>
      </c>
      <c r="H7" s="8">
        <v>0.84479850391139999</v>
      </c>
      <c r="I7" s="8">
        <f>FRACTINATION!P8+FRACTINATION!AB8</f>
        <v>26.651095838924174</v>
      </c>
      <c r="K7" s="10">
        <f t="shared" si="0"/>
        <v>5.6522720469463161</v>
      </c>
      <c r="L7" s="10">
        <f t="shared" si="1"/>
        <v>3.6850937908383812</v>
      </c>
      <c r="M7" s="10">
        <f t="shared" si="2"/>
        <v>1.9115813228077956</v>
      </c>
      <c r="N7" s="10">
        <f t="shared" si="3"/>
        <v>1.2441456406879821</v>
      </c>
      <c r="O7" s="10">
        <f t="shared" si="4"/>
        <v>39.249412201885981</v>
      </c>
      <c r="P7" s="10">
        <f t="shared" si="5"/>
        <v>51.742505003166457</v>
      </c>
      <c r="Q7" s="10">
        <f t="shared" si="6"/>
        <v>48.257494996833543</v>
      </c>
    </row>
    <row r="8" spans="1:17" x14ac:dyDescent="0.3">
      <c r="A8" s="14"/>
      <c r="B8" s="1" t="s">
        <v>36</v>
      </c>
      <c r="C8">
        <v>0.51570000000000005</v>
      </c>
      <c r="D8" s="8">
        <v>68.753124000000014</v>
      </c>
      <c r="E8" s="8">
        <v>5.3550000000000004</v>
      </c>
      <c r="F8" s="8">
        <f>FRACTINATION!Y9+FRACTINATION!M9</f>
        <v>5.394232788209167</v>
      </c>
      <c r="G8" s="8">
        <v>1.081</v>
      </c>
      <c r="H8" s="8">
        <v>0.58999995074559997</v>
      </c>
      <c r="I8" s="8">
        <f>FRACTINATION!P9+FRACTINATION!AB9</f>
        <v>34.906127818183727</v>
      </c>
      <c r="K8" s="10">
        <f t="shared" si="0"/>
        <v>7.7887369888821327</v>
      </c>
      <c r="L8" s="10">
        <f t="shared" si="1"/>
        <v>7.8458002696854416</v>
      </c>
      <c r="M8" s="10">
        <f t="shared" si="2"/>
        <v>1.5722921914064585</v>
      </c>
      <c r="N8" s="10">
        <f t="shared" si="3"/>
        <v>0.85814275253237926</v>
      </c>
      <c r="O8" s="10">
        <f t="shared" si="4"/>
        <v>50.770242553900125</v>
      </c>
      <c r="P8" s="10">
        <f t="shared" si="5"/>
        <v>68.835214756406543</v>
      </c>
      <c r="Q8" s="10">
        <f t="shared" si="6"/>
        <v>31.164785243593457</v>
      </c>
    </row>
    <row r="9" spans="1:17" x14ac:dyDescent="0.3">
      <c r="A9" s="14"/>
      <c r="B9" s="1" t="s">
        <v>37</v>
      </c>
      <c r="C9">
        <v>0.51070000000000004</v>
      </c>
      <c r="D9" s="8">
        <v>67.866923</v>
      </c>
      <c r="E9" s="8">
        <v>3.798</v>
      </c>
      <c r="F9" s="8">
        <f>FRACTINATION!Y10+FRACTINATION!M10</f>
        <v>3.9576406548157079</v>
      </c>
      <c r="G9" s="8">
        <v>1.02</v>
      </c>
      <c r="H9" s="8">
        <v>0.55564400772209999</v>
      </c>
      <c r="I9" s="8">
        <f>FRACTINATION!P10+FRACTINATION!AB10</f>
        <v>38.623392485683105</v>
      </c>
      <c r="K9" s="10">
        <f t="shared" si="0"/>
        <v>5.5962460534714387</v>
      </c>
      <c r="L9" s="10">
        <f t="shared" si="1"/>
        <v>5.8314720630780741</v>
      </c>
      <c r="M9" s="10">
        <f t="shared" si="2"/>
        <v>1.5029412781834828</v>
      </c>
      <c r="N9" s="10">
        <f t="shared" si="3"/>
        <v>0.8187257991969078</v>
      </c>
      <c r="O9" s="10">
        <f t="shared" si="4"/>
        <v>56.910481245308716</v>
      </c>
      <c r="P9" s="10">
        <f t="shared" si="5"/>
        <v>70.659866439238627</v>
      </c>
      <c r="Q9" s="10">
        <f t="shared" si="6"/>
        <v>29.340133560761373</v>
      </c>
    </row>
    <row r="10" spans="1:17" x14ac:dyDescent="0.3">
      <c r="A10" s="14"/>
      <c r="B10" s="1" t="s">
        <v>38</v>
      </c>
      <c r="C10">
        <v>0.51100000000000001</v>
      </c>
      <c r="D10" s="8">
        <v>66.690609999999992</v>
      </c>
      <c r="E10" s="8">
        <v>3.347</v>
      </c>
      <c r="F10" s="8">
        <f>FRACTINATION!Y11+FRACTINATION!M11</f>
        <v>5.2460000000000004</v>
      </c>
      <c r="G10" s="8">
        <v>1.125</v>
      </c>
      <c r="H10" s="8">
        <v>0.46301918095700001</v>
      </c>
      <c r="I10" s="8">
        <f>FRACTINATION!P11+FRACTINATION!AB11</f>
        <v>33.572821446658551</v>
      </c>
      <c r="K10" s="10">
        <f t="shared" si="0"/>
        <v>5.0186975347803839</v>
      </c>
      <c r="L10" s="10">
        <f t="shared" si="1"/>
        <v>7.8661748632978474</v>
      </c>
      <c r="M10" s="10">
        <f t="shared" si="2"/>
        <v>1.6868941519653218</v>
      </c>
      <c r="N10" s="10">
        <f t="shared" si="3"/>
        <v>0.69427942098145468</v>
      </c>
      <c r="O10" s="10">
        <f t="shared" si="4"/>
        <v>50.341152145194883</v>
      </c>
      <c r="P10" s="10">
        <f t="shared" si="5"/>
        <v>65.607198116219891</v>
      </c>
      <c r="Q10" s="10">
        <f t="shared" si="6"/>
        <v>34.392801883780109</v>
      </c>
    </row>
    <row r="11" spans="1:17" x14ac:dyDescent="0.3">
      <c r="A11" s="14"/>
      <c r="B11" s="1" t="s">
        <v>39</v>
      </c>
      <c r="C11">
        <v>0.57250000000000001</v>
      </c>
      <c r="D11" s="8">
        <v>75.272300000000001</v>
      </c>
      <c r="E11" s="8">
        <v>3.1139999999999999</v>
      </c>
      <c r="F11" s="8">
        <f>FRACTINATION!Y12+FRACTINATION!M12</f>
        <v>3.8049571354930807</v>
      </c>
      <c r="G11" s="8">
        <v>1.2509999999999999</v>
      </c>
      <c r="H11" s="8">
        <v>0.60994815824790005</v>
      </c>
      <c r="I11" s="8">
        <f>FRACTINATION!P12+FRACTINATION!AB12</f>
        <v>31.999340530911706</v>
      </c>
      <c r="K11" s="10">
        <f t="shared" si="0"/>
        <v>4.1369800045966443</v>
      </c>
      <c r="L11" s="10">
        <f t="shared" si="1"/>
        <v>5.0549234386262683</v>
      </c>
      <c r="M11" s="10">
        <f t="shared" si="2"/>
        <v>1.6619659556038542</v>
      </c>
      <c r="N11" s="10">
        <f t="shared" si="3"/>
        <v>0.81032220119207199</v>
      </c>
      <c r="O11" s="10">
        <f t="shared" si="4"/>
        <v>42.511442497321994</v>
      </c>
      <c r="P11" s="10">
        <f t="shared" si="5"/>
        <v>54.175634097340833</v>
      </c>
      <c r="Q11" s="10">
        <f t="shared" si="6"/>
        <v>45.824365902659167</v>
      </c>
    </row>
    <row r="12" spans="1:17" x14ac:dyDescent="0.3">
      <c r="A12" s="14"/>
      <c r="B12" s="1" t="s">
        <v>40</v>
      </c>
      <c r="C12">
        <v>0.5796</v>
      </c>
      <c r="D12" s="8">
        <v>76.008744000000007</v>
      </c>
      <c r="E12" s="8">
        <v>4.3209999999999997</v>
      </c>
      <c r="F12" s="8">
        <f>FRACTINATION!Y13+FRACTINATION!M13</f>
        <v>17.092937306661167</v>
      </c>
      <c r="G12" s="8">
        <v>0.90600000000000003</v>
      </c>
      <c r="H12" s="8">
        <v>0.56969988662299997</v>
      </c>
      <c r="I12" s="8">
        <f>FRACTINATION!P13+FRACTINATION!AB13</f>
        <v>32.978597626246824</v>
      </c>
      <c r="K12" s="10">
        <f t="shared" si="0"/>
        <v>5.684872256276198</v>
      </c>
      <c r="L12" s="10">
        <f t="shared" si="1"/>
        <v>22.488119665102172</v>
      </c>
      <c r="M12" s="10">
        <f t="shared" si="2"/>
        <v>1.1919681240884601</v>
      </c>
      <c r="N12" s="10">
        <f t="shared" si="3"/>
        <v>0.74951887985808574</v>
      </c>
      <c r="O12" s="10">
        <f t="shared" si="4"/>
        <v>43.387899721441023</v>
      </c>
      <c r="P12" s="10">
        <f t="shared" si="5"/>
        <v>73.502378646765948</v>
      </c>
      <c r="Q12" s="10">
        <f t="shared" si="6"/>
        <v>26.497621353234052</v>
      </c>
    </row>
    <row r="13" spans="1:17" x14ac:dyDescent="0.3">
      <c r="A13" s="14"/>
      <c r="B13" s="1" t="s">
        <v>41</v>
      </c>
      <c r="C13">
        <v>0.60389999999999999</v>
      </c>
      <c r="D13" s="8">
        <v>79.467201000000003</v>
      </c>
      <c r="E13" s="8">
        <v>4.125</v>
      </c>
      <c r="F13" s="8">
        <f>FRACTINATION!Y14+FRACTINATION!M14</f>
        <v>2.8666865854906374</v>
      </c>
      <c r="G13" s="8">
        <v>1.3340000000000001</v>
      </c>
      <c r="H13" s="8">
        <v>0.57298821930690003</v>
      </c>
      <c r="I13" s="8">
        <f>FRACTINATION!P14+FRACTINATION!AB14</f>
        <v>32.588524658200029</v>
      </c>
      <c r="K13" s="10">
        <f t="shared" si="0"/>
        <v>5.1908208016537536</v>
      </c>
      <c r="L13" s="10">
        <f t="shared" si="1"/>
        <v>3.6073833599482605</v>
      </c>
      <c r="M13" s="10">
        <f t="shared" si="2"/>
        <v>1.678679987734814</v>
      </c>
      <c r="N13" s="10">
        <f t="shared" si="3"/>
        <v>0.72103737403170898</v>
      </c>
      <c r="O13" s="10">
        <f t="shared" si="4"/>
        <v>41.008773743270545</v>
      </c>
      <c r="P13" s="10">
        <f t="shared" si="5"/>
        <v>52.20669526663908</v>
      </c>
      <c r="Q13" s="10">
        <f t="shared" si="6"/>
        <v>47.79330473336092</v>
      </c>
    </row>
    <row r="14" spans="1:17" x14ac:dyDescent="0.3">
      <c r="A14" s="14" t="s">
        <v>16</v>
      </c>
      <c r="B14" s="1" t="s">
        <v>30</v>
      </c>
      <c r="C14">
        <v>0.50229999999999997</v>
      </c>
      <c r="D14" s="8">
        <v>61.386082999999999</v>
      </c>
      <c r="E14" s="8">
        <v>2.496</v>
      </c>
      <c r="F14" s="8">
        <f>FRACTINATION!Y15+FRACTINATION!M15</f>
        <v>7.3900883777239699</v>
      </c>
      <c r="G14" s="8">
        <v>1.3049999999999999</v>
      </c>
      <c r="H14" s="8">
        <v>0.55886651108420005</v>
      </c>
      <c r="I14" s="8">
        <f>FRACTINATION!P15+FRACTINATION!AB15</f>
        <v>38.42754697190729</v>
      </c>
      <c r="K14" s="10">
        <f t="shared" si="0"/>
        <v>4.0660681998556578</v>
      </c>
      <c r="L14" s="10">
        <f t="shared" si="1"/>
        <v>12.038703263936828</v>
      </c>
      <c r="M14" s="10">
        <f t="shared" si="2"/>
        <v>2.1258890227610712</v>
      </c>
      <c r="N14" s="10">
        <f t="shared" si="3"/>
        <v>0.91041239931239792</v>
      </c>
      <c r="O14" s="10">
        <f t="shared" si="4"/>
        <v>62.599770328898963</v>
      </c>
      <c r="P14" s="10">
        <f t="shared" si="5"/>
        <v>81.740843214764922</v>
      </c>
      <c r="Q14" s="10">
        <f t="shared" si="6"/>
        <v>18.259156785235078</v>
      </c>
    </row>
    <row r="15" spans="1:17" x14ac:dyDescent="0.3">
      <c r="A15" s="14"/>
      <c r="B15" s="1" t="s">
        <v>31</v>
      </c>
      <c r="C15">
        <v>0.53959999999999997</v>
      </c>
      <c r="D15" s="8">
        <v>66.171147999999988</v>
      </c>
      <c r="E15" s="8">
        <v>2.3570000000000002</v>
      </c>
      <c r="F15" s="8">
        <f>FRACTINATION!Y16+FRACTINATION!M16</f>
        <v>7.9084198440670734</v>
      </c>
      <c r="G15" s="8">
        <v>0.88400000000000001</v>
      </c>
      <c r="H15" s="8">
        <v>0.52352416717469996</v>
      </c>
      <c r="I15" s="8">
        <f>FRACTINATION!P16+FRACTINATION!AB16</f>
        <v>38.953150796529108</v>
      </c>
      <c r="K15" s="10">
        <f t="shared" si="0"/>
        <v>3.5619753793602018</v>
      </c>
      <c r="L15" s="10">
        <f t="shared" si="1"/>
        <v>11.951462356474568</v>
      </c>
      <c r="M15" s="10">
        <f t="shared" si="2"/>
        <v>1.3359296713425619</v>
      </c>
      <c r="N15" s="10">
        <f t="shared" si="3"/>
        <v>0.79116681967600144</v>
      </c>
      <c r="O15" s="10">
        <f t="shared" si="4"/>
        <v>58.867273689326225</v>
      </c>
      <c r="P15" s="10">
        <f t="shared" si="5"/>
        <v>76.507807916179559</v>
      </c>
      <c r="Q15" s="10">
        <f t="shared" si="6"/>
        <v>23.492192083820441</v>
      </c>
    </row>
    <row r="16" spans="1:17" x14ac:dyDescent="0.3">
      <c r="A16" s="14"/>
      <c r="B16" s="1" t="s">
        <v>32</v>
      </c>
      <c r="C16">
        <v>0.53710000000000002</v>
      </c>
      <c r="D16" s="8">
        <v>65.843089000000006</v>
      </c>
      <c r="E16" s="9">
        <v>8.4160000000000004</v>
      </c>
      <c r="F16" s="8">
        <f>FRACTINATION!Y17+FRACTINATION!M17</f>
        <v>1.6879999999999999</v>
      </c>
      <c r="G16" s="8">
        <v>0.89700000000000002</v>
      </c>
      <c r="H16" s="8">
        <v>0.64416401659839995</v>
      </c>
      <c r="I16" s="8">
        <f>FRACTINATION!P17+FRACTINATION!AB17</f>
        <v>36.02013486082312</v>
      </c>
      <c r="K16" s="10">
        <f t="shared" si="0"/>
        <v>12.781903352073897</v>
      </c>
      <c r="L16" s="10">
        <f t="shared" si="1"/>
        <v>2.5636707293608287</v>
      </c>
      <c r="M16" s="10">
        <f t="shared" si="2"/>
        <v>1.3623297655430473</v>
      </c>
      <c r="N16" s="10">
        <f t="shared" si="3"/>
        <v>0.97833201081802201</v>
      </c>
      <c r="O16" s="10">
        <f t="shared" si="4"/>
        <v>54.70602216251293</v>
      </c>
      <c r="P16" s="10">
        <f t="shared" si="5"/>
        <v>72.392258020308731</v>
      </c>
      <c r="Q16" s="10">
        <f t="shared" si="6"/>
        <v>27.607741979691269</v>
      </c>
    </row>
    <row r="17" spans="1:17" x14ac:dyDescent="0.3">
      <c r="A17" s="14"/>
      <c r="B17" s="1" t="s">
        <v>33</v>
      </c>
      <c r="C17">
        <v>0.49859999999999999</v>
      </c>
      <c r="D17" s="8">
        <v>60.674634000000005</v>
      </c>
      <c r="E17" s="8">
        <v>7.0140000000000002</v>
      </c>
      <c r="F17" s="8">
        <f>FRACTINATION!Y18+FRACTINATION!M18</f>
        <v>3.0901044578190353</v>
      </c>
      <c r="G17" s="8">
        <v>0.875</v>
      </c>
      <c r="H17" s="8">
        <v>0.54345337837030006</v>
      </c>
      <c r="I17" s="8">
        <f>FRACTINATION!P18+FRACTINATION!AB18</f>
        <v>34.237017511466945</v>
      </c>
      <c r="K17" s="10">
        <f t="shared" si="0"/>
        <v>11.560020287885049</v>
      </c>
      <c r="L17" s="10">
        <f t="shared" si="1"/>
        <v>5.0929099264431246</v>
      </c>
      <c r="M17" s="10">
        <f t="shared" si="2"/>
        <v>1.4421182993868573</v>
      </c>
      <c r="N17" s="10">
        <f t="shared" si="3"/>
        <v>0.89568464207019372</v>
      </c>
      <c r="O17" s="10">
        <f t="shared" si="4"/>
        <v>56.427233679674018</v>
      </c>
      <c r="P17" s="10">
        <f t="shared" si="5"/>
        <v>75.417966835459239</v>
      </c>
      <c r="Q17" s="10">
        <f t="shared" si="6"/>
        <v>24.582033164540761</v>
      </c>
    </row>
    <row r="18" spans="1:17" x14ac:dyDescent="0.3">
      <c r="A18" s="14"/>
      <c r="B18" s="1" t="s">
        <v>34</v>
      </c>
      <c r="C18">
        <v>0.51900000000000002</v>
      </c>
      <c r="D18" s="8">
        <v>62.056830000000012</v>
      </c>
      <c r="E18" s="8">
        <v>5.8769999999999998</v>
      </c>
      <c r="F18" s="8">
        <f>FRACTINATION!Y19+FRACTINATION!M19</f>
        <v>2.4874011884028278</v>
      </c>
      <c r="G18" s="8">
        <v>0.64100000000000001</v>
      </c>
      <c r="H18" s="8">
        <v>0.48745230093899999</v>
      </c>
      <c r="I18" s="8">
        <f>FRACTINATION!P19+FRACTINATION!AB19</f>
        <v>37.909956691794036</v>
      </c>
      <c r="K18" s="10">
        <f t="shared" si="0"/>
        <v>9.4703516115792539</v>
      </c>
      <c r="L18" s="10">
        <f t="shared" si="1"/>
        <v>4.0082633747209249</v>
      </c>
      <c r="M18" s="10">
        <f t="shared" si="2"/>
        <v>1.0329241761140551</v>
      </c>
      <c r="N18" s="10">
        <f t="shared" si="3"/>
        <v>0.78549339522982387</v>
      </c>
      <c r="O18" s="10">
        <f t="shared" si="4"/>
        <v>61.089096384385137</v>
      </c>
      <c r="P18" s="10">
        <f t="shared" si="5"/>
        <v>76.386128942029188</v>
      </c>
      <c r="Q18" s="10">
        <f t="shared" si="6"/>
        <v>23.613871057970812</v>
      </c>
    </row>
    <row r="19" spans="1:17" x14ac:dyDescent="0.3">
      <c r="A19" s="14"/>
      <c r="B19" s="1" t="s">
        <v>35</v>
      </c>
      <c r="C19">
        <v>0.51549999999999996</v>
      </c>
      <c r="D19" s="8">
        <v>61.963099999999997</v>
      </c>
      <c r="E19" s="8">
        <v>9.1720000000000006</v>
      </c>
      <c r="F19" s="8">
        <f>FRACTINATION!Y20+FRACTINATION!M20</f>
        <v>2.1337467870106934</v>
      </c>
      <c r="G19" s="8">
        <v>0.83399999999999996</v>
      </c>
      <c r="H19" s="8">
        <v>0.50112397019919996</v>
      </c>
      <c r="I19" s="8">
        <f>FRACTINATION!P20+FRACTINATION!AB20</f>
        <v>39.126340362120651</v>
      </c>
      <c r="K19" s="10">
        <f t="shared" si="0"/>
        <v>14.802358177689626</v>
      </c>
      <c r="L19" s="10">
        <f t="shared" si="1"/>
        <v>3.443576559292052</v>
      </c>
      <c r="M19" s="10">
        <f t="shared" si="2"/>
        <v>1.3459623550145166</v>
      </c>
      <c r="N19" s="10">
        <f t="shared" si="3"/>
        <v>0.80874580225844084</v>
      </c>
      <c r="O19" s="10">
        <f t="shared" si="4"/>
        <v>63.144581794843468</v>
      </c>
      <c r="P19" s="10">
        <f t="shared" si="5"/>
        <v>83.545224689098106</v>
      </c>
      <c r="Q19" s="10">
        <f t="shared" si="6"/>
        <v>16.454775310901894</v>
      </c>
    </row>
    <row r="20" spans="1:17" x14ac:dyDescent="0.3">
      <c r="A20" s="14"/>
      <c r="B20" s="1" t="s">
        <v>36</v>
      </c>
      <c r="C20">
        <v>0.53800000000000003</v>
      </c>
      <c r="D20" s="8">
        <v>65.501500000000007</v>
      </c>
      <c r="E20" s="8">
        <v>7.3460000000000001</v>
      </c>
      <c r="F20" s="8">
        <f>FRACTINATION!Y21+FRACTINATION!M21</f>
        <v>3.8091269496544915</v>
      </c>
      <c r="G20" s="8">
        <v>0.90600000000000003</v>
      </c>
      <c r="H20" s="8">
        <v>0.13882720524020001</v>
      </c>
      <c r="I20" s="8">
        <f>FRACTINATION!P21+FRACTINATION!AB21</f>
        <v>40.567325874244872</v>
      </c>
      <c r="K20" s="10">
        <f t="shared" si="0"/>
        <v>11.21501034327458</v>
      </c>
      <c r="L20" s="10">
        <f t="shared" si="1"/>
        <v>5.8153278163927409</v>
      </c>
      <c r="M20" s="10">
        <f t="shared" si="2"/>
        <v>1.3831744311198979</v>
      </c>
      <c r="N20" s="10">
        <f t="shared" si="3"/>
        <v>0.21194507796035206</v>
      </c>
      <c r="O20" s="10">
        <f t="shared" si="4"/>
        <v>61.933430340137043</v>
      </c>
      <c r="P20" s="10">
        <f t="shared" si="5"/>
        <v>80.558888008884608</v>
      </c>
      <c r="Q20" s="10">
        <f t="shared" si="6"/>
        <v>19.441111991115392</v>
      </c>
    </row>
    <row r="21" spans="1:17" x14ac:dyDescent="0.3">
      <c r="A21" s="14"/>
      <c r="B21" s="1" t="s">
        <v>37</v>
      </c>
      <c r="C21">
        <v>0.53320000000000001</v>
      </c>
      <c r="D21" s="8">
        <v>65.125048000000007</v>
      </c>
      <c r="E21" s="8">
        <v>6.9829999999999997</v>
      </c>
      <c r="F21" s="8">
        <f>FRACTINATION!Y22+FRACTINATION!M22</f>
        <v>3.3672606713634483</v>
      </c>
      <c r="G21" s="8">
        <v>0.42199999999999999</v>
      </c>
      <c r="H21" s="8">
        <v>0.57167028874710002</v>
      </c>
      <c r="I21" s="8">
        <f>FRACTINATION!P22+FRACTINATION!AB22</f>
        <v>41.786485681054131</v>
      </c>
      <c r="K21" s="10">
        <f t="shared" si="0"/>
        <v>10.722448910901377</v>
      </c>
      <c r="L21" s="10">
        <f t="shared" si="1"/>
        <v>5.1704540338510743</v>
      </c>
      <c r="M21" s="10">
        <f t="shared" si="2"/>
        <v>0.64798416732069042</v>
      </c>
      <c r="N21" s="10">
        <f t="shared" si="3"/>
        <v>0.87780401904210481</v>
      </c>
      <c r="O21" s="10">
        <f t="shared" si="4"/>
        <v>64.163462391696243</v>
      </c>
      <c r="P21" s="10">
        <f t="shared" si="5"/>
        <v>81.582153522811495</v>
      </c>
      <c r="Q21" s="10">
        <f t="shared" si="6"/>
        <v>18.417846477188505</v>
      </c>
    </row>
    <row r="22" spans="1:17" x14ac:dyDescent="0.3">
      <c r="A22" s="14"/>
      <c r="B22" s="1" t="s">
        <v>38</v>
      </c>
      <c r="C22">
        <v>0.51719999999999999</v>
      </c>
      <c r="D22" s="8">
        <v>59.850383999999991</v>
      </c>
      <c r="E22" s="8">
        <v>4.5510000000000002</v>
      </c>
      <c r="F22" s="8">
        <f>FRACTINATION!Y23+FRACTINATION!M23</f>
        <v>2.3691893491124261</v>
      </c>
      <c r="G22" s="8">
        <v>0.74299999999999999</v>
      </c>
      <c r="H22" s="8">
        <v>0.61117759993660004</v>
      </c>
      <c r="I22" s="8">
        <f>FRACTINATION!P23+FRACTINATION!AB23</f>
        <v>31.962782858228373</v>
      </c>
      <c r="K22" s="10">
        <f t="shared" si="0"/>
        <v>7.6039612377424364</v>
      </c>
      <c r="L22" s="10">
        <f t="shared" si="1"/>
        <v>3.9585198803610457</v>
      </c>
      <c r="M22" s="10">
        <f t="shared" si="2"/>
        <v>1.2414289605894593</v>
      </c>
      <c r="N22" s="10">
        <f t="shared" si="3"/>
        <v>1.0211757370455636</v>
      </c>
      <c r="O22" s="10">
        <f t="shared" si="4"/>
        <v>53.40447416048054</v>
      </c>
      <c r="P22" s="10">
        <f t="shared" si="5"/>
        <v>67.229559976219051</v>
      </c>
      <c r="Q22" s="10">
        <f t="shared" si="6"/>
        <v>32.770440023780949</v>
      </c>
    </row>
    <row r="23" spans="1:17" x14ac:dyDescent="0.3">
      <c r="A23" s="14"/>
      <c r="B23" s="1" t="s">
        <v>39</v>
      </c>
      <c r="C23">
        <v>0.55089999999999995</v>
      </c>
      <c r="D23" s="8">
        <v>63.303918999999993</v>
      </c>
      <c r="E23" s="8">
        <v>4.5919999999999996</v>
      </c>
      <c r="F23" s="8">
        <f>FRACTINATION!Y24+FRACTINATION!M24</f>
        <v>4.5668130642052951</v>
      </c>
      <c r="G23" s="8">
        <v>0.53300000000000003</v>
      </c>
      <c r="H23" s="8">
        <v>0.46506433434729999</v>
      </c>
      <c r="I23" s="8">
        <f>FRACTINATION!P24+FRACTINATION!AB24</f>
        <v>29.088668334007501</v>
      </c>
      <c r="K23" s="10">
        <f t="shared" si="0"/>
        <v>7.2538952920118582</v>
      </c>
      <c r="L23" s="10">
        <f t="shared" si="1"/>
        <v>7.2141079673207837</v>
      </c>
      <c r="M23" s="10">
        <f t="shared" si="2"/>
        <v>0.84196998925137656</v>
      </c>
      <c r="N23" s="10">
        <f t="shared" si="3"/>
        <v>0.73465330692606889</v>
      </c>
      <c r="O23" s="10">
        <f t="shared" si="4"/>
        <v>45.950817569458067</v>
      </c>
      <c r="P23" s="10">
        <f t="shared" si="5"/>
        <v>61.995444124968159</v>
      </c>
      <c r="Q23" s="10">
        <f t="shared" si="6"/>
        <v>38.004555875031841</v>
      </c>
    </row>
    <row r="24" spans="1:17" x14ac:dyDescent="0.3">
      <c r="A24" s="14"/>
      <c r="B24" s="1" t="s">
        <v>40</v>
      </c>
      <c r="C24">
        <v>0.51690000000000003</v>
      </c>
      <c r="D24" s="8">
        <v>59.903541000000004</v>
      </c>
      <c r="E24" s="8">
        <v>4.4059999999999997</v>
      </c>
      <c r="F24" s="8">
        <f>FRACTINATION!Y25+FRACTINATION!M25</f>
        <v>2.8291608308605345</v>
      </c>
      <c r="G24" s="8">
        <v>0.874</v>
      </c>
      <c r="H24" s="8">
        <v>0.57423612088779996</v>
      </c>
      <c r="I24" s="8">
        <f>FRACTINATION!P25+FRACTINATION!AB25</f>
        <v>31.618487974788522</v>
      </c>
      <c r="K24" s="10">
        <f t="shared" si="0"/>
        <v>7.3551578528554753</v>
      </c>
      <c r="L24" s="10">
        <f t="shared" si="1"/>
        <v>4.7228607585326792</v>
      </c>
      <c r="M24" s="10">
        <f t="shared" si="2"/>
        <v>1.4590122477066922</v>
      </c>
      <c r="N24" s="10">
        <f t="shared" si="3"/>
        <v>0.95860129685455475</v>
      </c>
      <c r="O24" s="10">
        <f t="shared" si="4"/>
        <v>52.782335479614673</v>
      </c>
      <c r="P24" s="10">
        <f t="shared" si="5"/>
        <v>67.277967635564067</v>
      </c>
      <c r="Q24" s="10">
        <f t="shared" si="6"/>
        <v>32.722032364435933</v>
      </c>
    </row>
    <row r="25" spans="1:17" x14ac:dyDescent="0.3">
      <c r="A25" s="14"/>
      <c r="B25" s="1" t="s">
        <v>41</v>
      </c>
      <c r="C25">
        <v>0.59319999999999995</v>
      </c>
      <c r="D25" s="8">
        <v>68.087495999999987</v>
      </c>
      <c r="E25" s="8">
        <v>5.48</v>
      </c>
      <c r="F25" s="8">
        <f>FRACTINATION!Y26+FRACTINATION!M26</f>
        <v>2.4097663267307312</v>
      </c>
      <c r="G25" s="8">
        <v>0.97499999999999998</v>
      </c>
      <c r="H25" s="8">
        <v>0.1259350444341</v>
      </c>
      <c r="I25" s="8">
        <f>FRACTINATION!P26+FRACTINATION!AB26</f>
        <v>34.612480272442873</v>
      </c>
      <c r="K25" s="10">
        <f t="shared" si="0"/>
        <v>8.0484675189112558</v>
      </c>
      <c r="L25" s="10">
        <f t="shared" si="1"/>
        <v>3.5392200746091933</v>
      </c>
      <c r="M25" s="10">
        <f t="shared" si="2"/>
        <v>1.431980991047167</v>
      </c>
      <c r="N25" s="10">
        <f t="shared" si="3"/>
        <v>0.1849606048577554</v>
      </c>
      <c r="O25" s="10">
        <f t="shared" si="4"/>
        <v>50.835296208341802</v>
      </c>
      <c r="P25" s="10">
        <f t="shared" si="5"/>
        <v>64.039925397767178</v>
      </c>
      <c r="Q25" s="10">
        <f t="shared" si="6"/>
        <v>35.960074602232822</v>
      </c>
    </row>
    <row r="26" spans="1:17" x14ac:dyDescent="0.3">
      <c r="A26" s="14" t="s">
        <v>17</v>
      </c>
      <c r="B26" s="1" t="s">
        <v>30</v>
      </c>
      <c r="C26">
        <v>0.71319999999999995</v>
      </c>
      <c r="D26" s="8">
        <v>83.201911999999993</v>
      </c>
      <c r="E26" s="8">
        <v>11.597</v>
      </c>
      <c r="F26" s="8">
        <f>FRACTINATION!Y27+FRACTINATION!M27</f>
        <v>4.4366523364485975</v>
      </c>
      <c r="G26" s="8">
        <v>0.88</v>
      </c>
      <c r="H26" s="8">
        <v>0.72865656710890003</v>
      </c>
      <c r="I26" s="8">
        <f>FRACTINATION!P27+FRACTINATION!AB27</f>
        <v>19.107107991178797</v>
      </c>
      <c r="K26" s="10">
        <f t="shared" si="0"/>
        <v>13.938381608345733</v>
      </c>
      <c r="L26" s="10">
        <f t="shared" si="1"/>
        <v>5.3323922849857084</v>
      </c>
      <c r="M26" s="10">
        <f t="shared" si="2"/>
        <v>1.0576680016680386</v>
      </c>
      <c r="N26" s="10">
        <f t="shared" si="3"/>
        <v>0.87576901731404944</v>
      </c>
      <c r="O26" s="10">
        <f t="shared" si="4"/>
        <v>22.964746280324423</v>
      </c>
      <c r="P26" s="10">
        <f t="shared" si="5"/>
        <v>44.168957192637947</v>
      </c>
      <c r="Q26" s="10">
        <f t="shared" si="6"/>
        <v>55.831042807362053</v>
      </c>
    </row>
    <row r="27" spans="1:17" x14ac:dyDescent="0.3">
      <c r="A27" s="14"/>
      <c r="B27" s="1" t="s">
        <v>31</v>
      </c>
      <c r="C27">
        <v>0.6764</v>
      </c>
      <c r="D27" s="8">
        <v>78.584152000000003</v>
      </c>
      <c r="E27" s="8">
        <v>3.2789999999999999</v>
      </c>
      <c r="F27" s="8">
        <f>FRACTINATION!Y28+FRACTINATION!M28</f>
        <v>4.8580062772096788</v>
      </c>
      <c r="G27" s="8">
        <v>0.85</v>
      </c>
      <c r="H27" s="8">
        <v>0.39504261078190001</v>
      </c>
      <c r="I27" s="8">
        <f>FRACTINATION!P28+FRACTINATION!AB28</f>
        <v>18.260841518523176</v>
      </c>
      <c r="K27" s="10">
        <f t="shared" si="0"/>
        <v>4.1725970396677434</v>
      </c>
      <c r="L27" s="10">
        <f t="shared" si="1"/>
        <v>6.1819160143252274</v>
      </c>
      <c r="M27" s="10">
        <f t="shared" si="2"/>
        <v>1.0816430264463501</v>
      </c>
      <c r="N27" s="10">
        <f t="shared" si="3"/>
        <v>0.50270010011929622</v>
      </c>
      <c r="O27" s="10">
        <f t="shared" si="4"/>
        <v>23.237308100650083</v>
      </c>
      <c r="P27" s="10">
        <f t="shared" si="5"/>
        <v>35.176164281208699</v>
      </c>
      <c r="Q27" s="10">
        <f t="shared" si="6"/>
        <v>64.823835718791301</v>
      </c>
    </row>
    <row r="28" spans="1:17" x14ac:dyDescent="0.3">
      <c r="A28" s="14"/>
      <c r="B28" s="1" t="s">
        <v>32</v>
      </c>
      <c r="C28">
        <v>0.6613</v>
      </c>
      <c r="D28" s="8">
        <v>79.184061999999997</v>
      </c>
      <c r="E28" s="8">
        <v>13.118</v>
      </c>
      <c r="F28" s="8">
        <f>FRACTINATION!Y29+FRACTINATION!M29</f>
        <v>6.3757932216671565</v>
      </c>
      <c r="G28" s="8">
        <v>1.6080000000000001</v>
      </c>
      <c r="H28" s="8">
        <v>0.61337146169680001</v>
      </c>
      <c r="I28" s="8">
        <f>FRACTINATION!P29+FRACTINATION!AB29</f>
        <v>29.438272586582041</v>
      </c>
      <c r="K28" s="10">
        <f t="shared" si="0"/>
        <v>16.566465105061166</v>
      </c>
      <c r="L28" s="10">
        <f t="shared" si="1"/>
        <v>8.0518643027774406</v>
      </c>
      <c r="M28" s="10">
        <f t="shared" si="2"/>
        <v>2.030711685389416</v>
      </c>
      <c r="N28" s="10">
        <f t="shared" si="3"/>
        <v>0.77461479773139208</v>
      </c>
      <c r="O28" s="10">
        <f t="shared" si="4"/>
        <v>37.177017499534244</v>
      </c>
      <c r="P28" s="10">
        <f t="shared" si="5"/>
        <v>64.600673390493654</v>
      </c>
      <c r="Q28" s="10">
        <f t="shared" si="6"/>
        <v>35.399326609506346</v>
      </c>
    </row>
    <row r="29" spans="1:17" x14ac:dyDescent="0.3">
      <c r="A29" s="14"/>
      <c r="B29" s="1" t="s">
        <v>33</v>
      </c>
      <c r="C29">
        <v>0.72629999999999995</v>
      </c>
      <c r="D29" s="8">
        <v>87.272207999999992</v>
      </c>
      <c r="E29" s="8">
        <v>11.442</v>
      </c>
      <c r="F29" s="8">
        <f>FRACTINATION!Y30+FRACTINATION!M30</f>
        <v>5.5427696939287507</v>
      </c>
      <c r="G29" s="8">
        <v>1.508</v>
      </c>
      <c r="H29" s="8">
        <v>0.63124500899489999</v>
      </c>
      <c r="I29" s="8">
        <f>FRACTINATION!P30+FRACTINATION!AB30</f>
        <v>30.262781842554027</v>
      </c>
      <c r="K29" s="10">
        <f t="shared" si="0"/>
        <v>13.110703008682904</v>
      </c>
      <c r="L29" s="10">
        <f t="shared" si="1"/>
        <v>6.3511280635053389</v>
      </c>
      <c r="M29" s="10">
        <f t="shared" si="2"/>
        <v>1.7279269478320065</v>
      </c>
      <c r="N29" s="10">
        <f t="shared" si="3"/>
        <v>0.72330587647662137</v>
      </c>
      <c r="O29" s="10">
        <f t="shared" si="4"/>
        <v>34.676310518640747</v>
      </c>
      <c r="P29" s="10">
        <f t="shared" si="5"/>
        <v>56.58937441513762</v>
      </c>
      <c r="Q29" s="10">
        <f t="shared" si="6"/>
        <v>43.41062558486238</v>
      </c>
    </row>
    <row r="30" spans="1:17" x14ac:dyDescent="0.3">
      <c r="A30" s="14"/>
      <c r="B30" s="1" t="s">
        <v>34</v>
      </c>
      <c r="C30">
        <v>0.76639999999999997</v>
      </c>
      <c r="D30" s="8">
        <v>93.079279999999983</v>
      </c>
      <c r="E30" s="8">
        <v>12.321</v>
      </c>
      <c r="F30" s="8">
        <f>FRACTINATION!Y31+FRACTINATION!M31</f>
        <v>5.3184462070368115</v>
      </c>
      <c r="G30" s="8">
        <v>1.4219999999999999</v>
      </c>
      <c r="H30" s="8">
        <v>0.60876141038300002</v>
      </c>
      <c r="I30" s="8">
        <f>FRACTINATION!P31+FRACTINATION!AB31</f>
        <v>36.917167866182375</v>
      </c>
      <c r="K30" s="10">
        <f t="shared" si="0"/>
        <v>13.237102822454149</v>
      </c>
      <c r="L30" s="10">
        <f t="shared" si="1"/>
        <v>5.7138884261210574</v>
      </c>
      <c r="M30" s="10">
        <f t="shared" si="2"/>
        <v>1.527729909384774</v>
      </c>
      <c r="N30" s="10">
        <f t="shared" si="3"/>
        <v>0.65402462329210131</v>
      </c>
      <c r="O30" s="10">
        <f t="shared" si="4"/>
        <v>39.66206857872384</v>
      </c>
      <c r="P30" s="10">
        <f t="shared" si="5"/>
        <v>60.794814359975923</v>
      </c>
      <c r="Q30" s="10">
        <f t="shared" si="6"/>
        <v>39.205185640024077</v>
      </c>
    </row>
    <row r="31" spans="1:17" x14ac:dyDescent="0.3">
      <c r="A31" s="14"/>
      <c r="B31" s="1" t="s">
        <v>35</v>
      </c>
      <c r="C31">
        <v>0.73570000000000002</v>
      </c>
      <c r="D31" s="8">
        <v>88.556209000000024</v>
      </c>
      <c r="E31" s="8">
        <v>13.311999999999999</v>
      </c>
      <c r="F31" s="8">
        <f>FRACTINATION!Y32+FRACTINATION!M32</f>
        <v>4.0610195863988858</v>
      </c>
      <c r="G31" s="8">
        <v>1.2929999999999999</v>
      </c>
      <c r="H31" s="8">
        <v>0.71313420287980001</v>
      </c>
      <c r="I31" s="8">
        <f>FRACTINATION!P32+FRACTINATION!AB32</f>
        <v>9.4245773042376122</v>
      </c>
      <c r="K31" s="10">
        <f t="shared" si="0"/>
        <v>15.032260470860939</v>
      </c>
      <c r="L31" s="10">
        <f t="shared" si="1"/>
        <v>4.5858101111790877</v>
      </c>
      <c r="M31" s="10">
        <f t="shared" si="2"/>
        <v>1.4600896025257806</v>
      </c>
      <c r="N31" s="10">
        <f t="shared" si="3"/>
        <v>0.80528989546040719</v>
      </c>
      <c r="O31" s="10">
        <f t="shared" si="4"/>
        <v>10.642480533733789</v>
      </c>
      <c r="P31" s="10">
        <f t="shared" si="5"/>
        <v>32.525930613760003</v>
      </c>
      <c r="Q31" s="10">
        <f t="shared" si="6"/>
        <v>67.474069386239989</v>
      </c>
    </row>
    <row r="32" spans="1:17" x14ac:dyDescent="0.3">
      <c r="A32" s="14"/>
      <c r="B32" s="1" t="s">
        <v>36</v>
      </c>
      <c r="C32">
        <v>0.66820000000000002</v>
      </c>
      <c r="D32" s="8">
        <v>81.426852000000011</v>
      </c>
      <c r="E32" s="8">
        <v>11.943</v>
      </c>
      <c r="F32" s="8">
        <f>FRACTINATION!Y33+FRACTINATION!M33</f>
        <v>5.4845342854248962</v>
      </c>
      <c r="G32" s="8">
        <v>1.3759999999999999</v>
      </c>
      <c r="H32" s="8">
        <v>0.72364037609200005</v>
      </c>
      <c r="I32" s="8">
        <f>FRACTINATION!P33+FRACTINATION!AB33</f>
        <v>23.821231454489197</v>
      </c>
      <c r="K32" s="10">
        <f t="shared" si="0"/>
        <v>14.667151813753033</v>
      </c>
      <c r="L32" s="10">
        <f t="shared" si="1"/>
        <v>6.7355352082441993</v>
      </c>
      <c r="M32" s="10">
        <f t="shared" si="2"/>
        <v>1.6898602441366637</v>
      </c>
      <c r="N32" s="10">
        <f t="shared" si="3"/>
        <v>0.88869992922236518</v>
      </c>
      <c r="O32" s="10">
        <f t="shared" si="4"/>
        <v>29.254761628865616</v>
      </c>
      <c r="P32" s="10">
        <f t="shared" si="5"/>
        <v>53.236008824221877</v>
      </c>
      <c r="Q32" s="10">
        <f t="shared" si="6"/>
        <v>46.763991175778123</v>
      </c>
    </row>
    <row r="33" spans="1:17" x14ac:dyDescent="0.3">
      <c r="A33" s="14"/>
      <c r="B33" s="1" t="s">
        <v>37</v>
      </c>
      <c r="C33">
        <v>0.64429999999999998</v>
      </c>
      <c r="D33" s="8">
        <v>78.134260999999995</v>
      </c>
      <c r="E33" s="8">
        <v>10.864000000000001</v>
      </c>
      <c r="F33" s="8">
        <f>FRACTINATION!Y34+FRACTINATION!M34</f>
        <v>4.3009779339972658</v>
      </c>
      <c r="G33" s="8">
        <v>1.248</v>
      </c>
      <c r="H33" s="8">
        <v>0.59883247956569996</v>
      </c>
      <c r="I33" s="8">
        <f>FRACTINATION!P34+FRACTINATION!AB34</f>
        <v>24.399291500937437</v>
      </c>
      <c r="K33" s="10">
        <f t="shared" si="0"/>
        <v>13.904271776500199</v>
      </c>
      <c r="L33" s="10">
        <f t="shared" si="1"/>
        <v>5.5045992359193949</v>
      </c>
      <c r="M33" s="10">
        <f t="shared" si="2"/>
        <v>1.5972506606288885</v>
      </c>
      <c r="N33" s="10">
        <f t="shared" si="3"/>
        <v>0.76641472242976738</v>
      </c>
      <c r="O33" s="10">
        <f t="shared" si="4"/>
        <v>31.227391401241306</v>
      </c>
      <c r="P33" s="10">
        <f t="shared" si="5"/>
        <v>52.999927796719561</v>
      </c>
      <c r="Q33" s="10">
        <f t="shared" si="6"/>
        <v>47.000072203280439</v>
      </c>
    </row>
    <row r="34" spans="1:17" x14ac:dyDescent="0.3">
      <c r="A34" s="14"/>
      <c r="B34" s="1" t="s">
        <v>38</v>
      </c>
      <c r="C34">
        <v>0.68279999999999996</v>
      </c>
      <c r="D34" s="8">
        <v>79.546199999999999</v>
      </c>
      <c r="E34" s="8">
        <v>7.09</v>
      </c>
      <c r="F34" s="8">
        <f>FRACTINATION!Y35+FRACTINATION!M35</f>
        <v>3.3576580086580088</v>
      </c>
      <c r="G34" s="8">
        <v>0.66</v>
      </c>
      <c r="H34" s="8">
        <v>0.3997987051554</v>
      </c>
      <c r="I34" s="8">
        <f>FRACTINATION!P35+FRACTINATION!AB35</f>
        <v>22.871850585197691</v>
      </c>
      <c r="K34" s="10">
        <f t="shared" si="0"/>
        <v>8.9130593290440014</v>
      </c>
      <c r="L34" s="10">
        <f t="shared" si="1"/>
        <v>4.221016225360871</v>
      </c>
      <c r="M34" s="10">
        <f t="shared" si="2"/>
        <v>0.82970651017899033</v>
      </c>
      <c r="N34" s="10">
        <f t="shared" si="3"/>
        <v>0.50259937640691821</v>
      </c>
      <c r="O34" s="10">
        <f t="shared" si="4"/>
        <v>28.752914136938898</v>
      </c>
      <c r="P34" s="10">
        <f t="shared" si="5"/>
        <v>43.219295577929678</v>
      </c>
      <c r="Q34" s="10">
        <f t="shared" si="6"/>
        <v>56.780704422070322</v>
      </c>
    </row>
    <row r="35" spans="1:17" x14ac:dyDescent="0.3">
      <c r="A35" s="14"/>
      <c r="B35" s="1" t="s">
        <v>39</v>
      </c>
      <c r="C35">
        <v>0.6018</v>
      </c>
      <c r="D35" s="8">
        <v>69.706494000000006</v>
      </c>
      <c r="E35" s="8">
        <v>6.9429999999999996</v>
      </c>
      <c r="F35" s="8">
        <f>FRACTINATION!Y36+FRACTINATION!M36</f>
        <v>2.4602859743148953</v>
      </c>
      <c r="G35" s="8">
        <v>0.24</v>
      </c>
      <c r="H35" s="8">
        <v>0.34010977053149999</v>
      </c>
      <c r="I35" s="8">
        <f>FRACTINATION!P36+FRACTINATION!AB36</f>
        <v>20.750916415598788</v>
      </c>
      <c r="K35" s="10">
        <f t="shared" si="0"/>
        <v>9.9603345421446665</v>
      </c>
      <c r="L35" s="10">
        <f t="shared" si="1"/>
        <v>3.5294932123754421</v>
      </c>
      <c r="M35" s="10">
        <f t="shared" si="2"/>
        <v>0.34430077633799799</v>
      </c>
      <c r="N35" s="10">
        <f t="shared" si="3"/>
        <v>0.48791690847555746</v>
      </c>
      <c r="O35" s="10">
        <f t="shared" si="4"/>
        <v>29.768985965064868</v>
      </c>
      <c r="P35" s="10">
        <f t="shared" si="5"/>
        <v>44.091031404398535</v>
      </c>
      <c r="Q35" s="10">
        <f t="shared" si="6"/>
        <v>55.908968595601465</v>
      </c>
    </row>
    <row r="36" spans="1:17" x14ac:dyDescent="0.3">
      <c r="A36" s="14"/>
      <c r="B36" s="1" t="s">
        <v>40</v>
      </c>
      <c r="C36">
        <v>0.56410000000000005</v>
      </c>
      <c r="D36" s="8">
        <v>66.580723000000006</v>
      </c>
      <c r="E36" s="8">
        <v>6.8490000000000002</v>
      </c>
      <c r="F36" s="8">
        <f>FRACTINATION!Y37+FRACTINATION!M37</f>
        <v>2.6032292397660819</v>
      </c>
      <c r="G36" s="8">
        <v>0.54700000000000004</v>
      </c>
      <c r="H36" s="8">
        <v>0.32627826353930001</v>
      </c>
      <c r="I36" s="8">
        <f>FRACTINATION!P37+FRACTINATION!AB37</f>
        <v>20.502802902797129</v>
      </c>
      <c r="K36" s="10">
        <f t="shared" si="0"/>
        <v>10.286761229673038</v>
      </c>
      <c r="L36" s="10">
        <f t="shared" si="1"/>
        <v>3.9098843065523359</v>
      </c>
      <c r="M36" s="10">
        <f t="shared" si="2"/>
        <v>0.82155911704353224</v>
      </c>
      <c r="N36" s="10">
        <f t="shared" si="3"/>
        <v>0.49004914461397486</v>
      </c>
      <c r="O36" s="10">
        <f t="shared" si="4"/>
        <v>30.793902467531222</v>
      </c>
      <c r="P36" s="10">
        <f t="shared" si="5"/>
        <v>46.302156265414105</v>
      </c>
      <c r="Q36" s="10">
        <f t="shared" si="6"/>
        <v>53.697843734585895</v>
      </c>
    </row>
    <row r="37" spans="1:17" x14ac:dyDescent="0.3">
      <c r="A37" s="14"/>
      <c r="B37" s="1" t="s">
        <v>41</v>
      </c>
      <c r="C37">
        <v>0.54410000000000003</v>
      </c>
      <c r="D37" s="8">
        <v>63.784843000000009</v>
      </c>
      <c r="E37" s="8">
        <v>6.6970000000000001</v>
      </c>
      <c r="F37" s="8">
        <f>FRACTINATION!Y38+FRACTINATION!M38</f>
        <v>2.0391964915719329</v>
      </c>
      <c r="G37" s="8">
        <v>0.438</v>
      </c>
      <c r="H37" s="8">
        <v>0.34884225523110002</v>
      </c>
      <c r="I37" s="8">
        <f>FRACTINATION!P38+FRACTINATION!AB38</f>
        <v>20.396196741168733</v>
      </c>
      <c r="K37" s="10">
        <f t="shared" si="0"/>
        <v>10.499359542203466</v>
      </c>
      <c r="L37" s="10">
        <f t="shared" si="1"/>
        <v>3.1969922565646711</v>
      </c>
      <c r="M37" s="10">
        <f t="shared" si="2"/>
        <v>0.68668351194342503</v>
      </c>
      <c r="N37" s="10">
        <f t="shared" si="3"/>
        <v>0.54690462314236632</v>
      </c>
      <c r="O37" s="10">
        <f t="shared" si="4"/>
        <v>31.976557097065726</v>
      </c>
      <c r="P37" s="10">
        <f t="shared" si="5"/>
        <v>46.906497030919653</v>
      </c>
      <c r="Q37" s="10">
        <f t="shared" si="6"/>
        <v>53.093502969080347</v>
      </c>
    </row>
    <row r="38" spans="1:17" x14ac:dyDescent="0.3">
      <c r="B38" s="1" t="s">
        <v>18</v>
      </c>
      <c r="C38">
        <v>0.96089999999999998</v>
      </c>
      <c r="E38" s="8">
        <v>6.2060000000000004</v>
      </c>
      <c r="G38" s="8"/>
      <c r="H38" s="8">
        <v>0.2089977213718</v>
      </c>
      <c r="I38" s="8">
        <f>FRACTINATION!P39+FRACTINATION!AB39</f>
        <v>17.120388998990556</v>
      </c>
    </row>
    <row r="39" spans="1:17" x14ac:dyDescent="0.3">
      <c r="B39" s="1" t="s">
        <v>19</v>
      </c>
      <c r="C39">
        <v>0.95820000000000005</v>
      </c>
      <c r="E39" s="8">
        <v>8.6440000000000001</v>
      </c>
      <c r="G39" s="8"/>
      <c r="H39" s="8"/>
      <c r="I39" s="8">
        <f>FRACTINATION!P40+FRACTINATION!AB40</f>
        <v>16.006964550212302</v>
      </c>
    </row>
    <row r="40" spans="1:17" x14ac:dyDescent="0.3">
      <c r="B40" s="1" t="s">
        <v>20</v>
      </c>
      <c r="C40">
        <v>1.0439000000000001</v>
      </c>
      <c r="E40" s="8">
        <v>5.1059999999999999</v>
      </c>
      <c r="G40" s="8">
        <v>7.4160000000000004</v>
      </c>
      <c r="H40" s="8">
        <v>0.2818519013129</v>
      </c>
      <c r="I40" s="8">
        <f>FRACTINATION!P41+FRACTINATION!AB41</f>
        <v>19.896163857136198</v>
      </c>
    </row>
    <row r="41" spans="1:17" x14ac:dyDescent="0.3">
      <c r="B41" s="1" t="s">
        <v>21</v>
      </c>
      <c r="C41">
        <v>1.0414000000000001</v>
      </c>
      <c r="E41" s="8">
        <v>4.6269999999999998</v>
      </c>
      <c r="G41" s="8"/>
      <c r="H41" s="8">
        <v>0.27352255155350003</v>
      </c>
      <c r="I41" s="8">
        <f>FRACTINATION!P42+FRACTINATION!AB42</f>
        <v>19.291741424619158</v>
      </c>
    </row>
    <row r="42" spans="1:17" x14ac:dyDescent="0.3">
      <c r="B42" s="1" t="s">
        <v>22</v>
      </c>
      <c r="C42">
        <v>1.095</v>
      </c>
      <c r="E42" s="8">
        <v>6.5190000000000001</v>
      </c>
      <c r="G42" s="8"/>
      <c r="H42" s="8">
        <v>0.22951137933419999</v>
      </c>
      <c r="I42" s="8">
        <f>FRACTINATION!P43+FRACTINATION!AB43</f>
        <v>17.964333461426637</v>
      </c>
    </row>
    <row r="43" spans="1:17" x14ac:dyDescent="0.3">
      <c r="B43" s="1" t="s">
        <v>23</v>
      </c>
      <c r="C43">
        <v>1.0006999999999999</v>
      </c>
      <c r="E43" s="8">
        <v>7.3659999999999997</v>
      </c>
      <c r="G43" s="8"/>
      <c r="H43" s="8">
        <v>0.145191917276</v>
      </c>
      <c r="I43" s="8">
        <f>FRACTINATION!P44+FRACTINATION!AB44</f>
        <v>17.603628068823877</v>
      </c>
    </row>
    <row r="44" spans="1:17" x14ac:dyDescent="0.3">
      <c r="G44" s="8"/>
    </row>
  </sheetData>
  <mergeCells count="3">
    <mergeCell ref="A2:A13"/>
    <mergeCell ref="A14:A25"/>
    <mergeCell ref="A26:A3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6FC45-1832-486E-A076-04A940D8F6B5}">
  <dimension ref="A1:C37"/>
  <sheetViews>
    <sheetView topLeftCell="A10" workbookViewId="0">
      <selection activeCell="D1" sqref="D1"/>
    </sheetView>
  </sheetViews>
  <sheetFormatPr defaultRowHeight="14.4" x14ac:dyDescent="0.3"/>
  <cols>
    <col min="1" max="1" width="26.5546875" customWidth="1"/>
  </cols>
  <sheetData>
    <row r="1" spans="1:3" x14ac:dyDescent="0.3">
      <c r="A1" s="1" t="s">
        <v>0</v>
      </c>
      <c r="B1" s="1" t="s">
        <v>1</v>
      </c>
      <c r="C1" t="s">
        <v>2</v>
      </c>
    </row>
    <row r="2" spans="1:3" x14ac:dyDescent="0.3">
      <c r="A2" s="14" t="s">
        <v>15</v>
      </c>
      <c r="B2" s="1" t="s">
        <v>9</v>
      </c>
      <c r="C2">
        <v>0.51429999999999998</v>
      </c>
    </row>
    <row r="3" spans="1:3" x14ac:dyDescent="0.3">
      <c r="A3" s="14"/>
      <c r="B3" s="1" t="s">
        <v>9</v>
      </c>
      <c r="C3">
        <v>0.56779999999999997</v>
      </c>
    </row>
    <row r="4" spans="1:3" x14ac:dyDescent="0.3">
      <c r="A4" s="14"/>
      <c r="B4" s="1" t="s">
        <v>10</v>
      </c>
      <c r="C4">
        <v>0.54169999999999996</v>
      </c>
    </row>
    <row r="5" spans="1:3" x14ac:dyDescent="0.3">
      <c r="A5" s="14"/>
      <c r="B5" s="1" t="s">
        <v>10</v>
      </c>
      <c r="C5">
        <v>0.50890000000000002</v>
      </c>
    </row>
    <row r="6" spans="1:3" x14ac:dyDescent="0.3">
      <c r="A6" s="14"/>
      <c r="B6" s="1" t="s">
        <v>11</v>
      </c>
      <c r="C6">
        <v>0.50539999999999996</v>
      </c>
    </row>
    <row r="7" spans="1:3" x14ac:dyDescent="0.3">
      <c r="A7" s="14"/>
      <c r="B7" s="1" t="s">
        <v>11</v>
      </c>
      <c r="C7">
        <v>0.50060000000000004</v>
      </c>
    </row>
    <row r="8" spans="1:3" x14ac:dyDescent="0.3">
      <c r="A8" s="14"/>
      <c r="B8" s="1" t="s">
        <v>12</v>
      </c>
      <c r="C8">
        <v>0.5353</v>
      </c>
    </row>
    <row r="9" spans="1:3" x14ac:dyDescent="0.3">
      <c r="A9" s="14"/>
      <c r="B9" s="1" t="s">
        <v>12</v>
      </c>
      <c r="C9">
        <v>0.50529999999999997</v>
      </c>
    </row>
    <row r="10" spans="1:3" x14ac:dyDescent="0.3">
      <c r="A10" s="14"/>
      <c r="B10" s="1" t="s">
        <v>13</v>
      </c>
      <c r="C10">
        <v>0.50939999999999996</v>
      </c>
    </row>
    <row r="11" spans="1:3" x14ac:dyDescent="0.3">
      <c r="A11" s="14"/>
      <c r="B11" s="1" t="s">
        <v>13</v>
      </c>
      <c r="C11">
        <v>5264</v>
      </c>
    </row>
    <row r="12" spans="1:3" x14ac:dyDescent="0.3">
      <c r="A12" s="14"/>
      <c r="B12" s="1" t="s">
        <v>14</v>
      </c>
      <c r="C12">
        <v>0.50309999999999999</v>
      </c>
    </row>
    <row r="13" spans="1:3" x14ac:dyDescent="0.3">
      <c r="A13" s="14"/>
      <c r="B13" s="1" t="s">
        <v>14</v>
      </c>
      <c r="C13">
        <v>0.51249999999999996</v>
      </c>
    </row>
    <row r="14" spans="1:3" x14ac:dyDescent="0.3">
      <c r="A14" s="14" t="s">
        <v>16</v>
      </c>
      <c r="B14" s="1" t="s">
        <v>9</v>
      </c>
      <c r="C14">
        <v>0.5252</v>
      </c>
    </row>
    <row r="15" spans="1:3" x14ac:dyDescent="0.3">
      <c r="A15" s="14"/>
      <c r="B15" s="1" t="s">
        <v>9</v>
      </c>
      <c r="C15">
        <v>0.52200000000000002</v>
      </c>
    </row>
    <row r="16" spans="1:3" x14ac:dyDescent="0.3">
      <c r="A16" s="14"/>
      <c r="B16" s="1" t="s">
        <v>10</v>
      </c>
      <c r="C16">
        <v>0.54259999999999997</v>
      </c>
    </row>
    <row r="17" spans="1:3" x14ac:dyDescent="0.3">
      <c r="A17" s="14"/>
      <c r="B17" s="1" t="s">
        <v>10</v>
      </c>
      <c r="C17">
        <v>0.50649999999999995</v>
      </c>
    </row>
    <row r="18" spans="1:3" x14ac:dyDescent="0.3">
      <c r="A18" s="14"/>
      <c r="B18" s="1" t="s">
        <v>11</v>
      </c>
      <c r="C18">
        <v>0.51219999999999999</v>
      </c>
    </row>
    <row r="19" spans="1:3" x14ac:dyDescent="0.3">
      <c r="A19" s="14"/>
      <c r="B19" s="1" t="s">
        <v>11</v>
      </c>
      <c r="C19">
        <v>0.53539999999999999</v>
      </c>
    </row>
    <row r="20" spans="1:3" x14ac:dyDescent="0.3">
      <c r="A20" s="14"/>
      <c r="B20" s="1" t="s">
        <v>12</v>
      </c>
      <c r="C20">
        <v>0.54349999999999998</v>
      </c>
    </row>
    <row r="21" spans="1:3" x14ac:dyDescent="0.3">
      <c r="A21" s="14"/>
      <c r="B21" s="1" t="s">
        <v>12</v>
      </c>
      <c r="C21">
        <v>0.50560000000000005</v>
      </c>
    </row>
    <row r="22" spans="1:3" x14ac:dyDescent="0.3">
      <c r="A22" s="14"/>
      <c r="B22" s="1" t="s">
        <v>13</v>
      </c>
      <c r="C22">
        <v>0.5373</v>
      </c>
    </row>
    <row r="23" spans="1:3" x14ac:dyDescent="0.3">
      <c r="A23" s="14"/>
      <c r="B23" s="1" t="s">
        <v>13</v>
      </c>
      <c r="C23">
        <v>0.51149999999999995</v>
      </c>
    </row>
    <row r="24" spans="1:3" x14ac:dyDescent="0.3">
      <c r="A24" s="14"/>
      <c r="B24" s="1" t="s">
        <v>14</v>
      </c>
      <c r="C24">
        <v>0.53</v>
      </c>
    </row>
    <row r="25" spans="1:3" x14ac:dyDescent="0.3">
      <c r="A25" s="14"/>
      <c r="B25" s="1" t="s">
        <v>14</v>
      </c>
      <c r="C25">
        <v>0.52900000000000003</v>
      </c>
    </row>
    <row r="26" spans="1:3" x14ac:dyDescent="0.3">
      <c r="A26" s="14" t="s">
        <v>17</v>
      </c>
      <c r="B26" s="1" t="s">
        <v>9</v>
      </c>
      <c r="C26">
        <v>0.51670000000000005</v>
      </c>
    </row>
    <row r="27" spans="1:3" x14ac:dyDescent="0.3">
      <c r="A27" s="14"/>
      <c r="B27" s="1" t="s">
        <v>9</v>
      </c>
      <c r="C27">
        <v>0.50139999999999996</v>
      </c>
    </row>
    <row r="28" spans="1:3" x14ac:dyDescent="0.3">
      <c r="A28" s="14"/>
      <c r="B28" s="1" t="s">
        <v>10</v>
      </c>
      <c r="C28">
        <v>0.50149999999999995</v>
      </c>
    </row>
    <row r="29" spans="1:3" x14ac:dyDescent="0.3">
      <c r="A29" s="14"/>
      <c r="B29" s="1" t="s">
        <v>10</v>
      </c>
      <c r="C29">
        <v>0.50249999999999995</v>
      </c>
    </row>
    <row r="30" spans="1:3" x14ac:dyDescent="0.3">
      <c r="A30" s="14"/>
      <c r="B30" s="1" t="s">
        <v>11</v>
      </c>
      <c r="C30">
        <v>0.52710000000000001</v>
      </c>
    </row>
    <row r="31" spans="1:3" x14ac:dyDescent="0.3">
      <c r="A31" s="14"/>
      <c r="B31" s="1" t="s">
        <v>11</v>
      </c>
      <c r="C31">
        <v>0.50119999999999998</v>
      </c>
    </row>
    <row r="32" spans="1:3" x14ac:dyDescent="0.3">
      <c r="A32" s="14"/>
      <c r="B32" s="1" t="s">
        <v>12</v>
      </c>
      <c r="C32">
        <v>0.51849999999999996</v>
      </c>
    </row>
    <row r="33" spans="1:3" x14ac:dyDescent="0.3">
      <c r="A33" s="14"/>
      <c r="B33" s="1" t="s">
        <v>12</v>
      </c>
      <c r="C33">
        <v>0.50570000000000004</v>
      </c>
    </row>
    <row r="34" spans="1:3" x14ac:dyDescent="0.3">
      <c r="A34" s="14"/>
      <c r="B34" s="1" t="s">
        <v>13</v>
      </c>
      <c r="C34">
        <v>0.52210000000000001</v>
      </c>
    </row>
    <row r="35" spans="1:3" x14ac:dyDescent="0.3">
      <c r="A35" s="14"/>
      <c r="B35" s="1" t="s">
        <v>13</v>
      </c>
      <c r="C35">
        <v>0.50649999999999995</v>
      </c>
    </row>
    <row r="36" spans="1:3" x14ac:dyDescent="0.3">
      <c r="A36" s="14"/>
      <c r="B36" s="1" t="s">
        <v>14</v>
      </c>
      <c r="C36">
        <v>0.51600000000000001</v>
      </c>
    </row>
    <row r="37" spans="1:3" x14ac:dyDescent="0.3">
      <c r="A37" s="14"/>
      <c r="B37" s="1" t="s">
        <v>14</v>
      </c>
      <c r="C37">
        <v>0.49959999999999999</v>
      </c>
    </row>
  </sheetData>
  <mergeCells count="3">
    <mergeCell ref="A2:A13"/>
    <mergeCell ref="A14:A25"/>
    <mergeCell ref="A26:A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FRACTINATION</vt:lpstr>
      <vt:lpstr>Sheet2</vt:lpstr>
      <vt:lpstr>Sheet3</vt:lpstr>
      <vt:lpstr>Fract</vt:lpstr>
      <vt:lpstr>Sheet1</vt:lpstr>
      <vt:lpstr>Nitrogen Solubility Indices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NJOWE</dc:creator>
  <cp:lastModifiedBy>NJOWE</cp:lastModifiedBy>
  <dcterms:created xsi:type="dcterms:W3CDTF">2019-10-09T15:31:26Z</dcterms:created>
  <dcterms:modified xsi:type="dcterms:W3CDTF">2020-04-06T05:12:38Z</dcterms:modified>
</cp:coreProperties>
</file>