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JOWE\Documents\Research data\Nutritional profiling\Fatty Acid\"/>
    </mc:Choice>
  </mc:AlternateContent>
  <xr:revisionPtr revIDLastSave="0" documentId="13_ncr:1_{AFFFAA8A-B96E-40B4-B5FC-9422C9457A1B}" xr6:coauthVersionLast="43" xr6:coauthVersionMax="43" xr10:uidLastSave="{00000000-0000-0000-0000-000000000000}"/>
  <bookViews>
    <workbookView xWindow="-108" yWindow="-108" windowWidth="23256" windowHeight="12576" xr2:uid="{CD8F0A12-FDD1-49FD-9B74-5E3D4F8FB603}"/>
  </bookViews>
  <sheets>
    <sheet name="23" sheetId="1" r:id="rId1"/>
    <sheet name="24" sheetId="2" r:id="rId2"/>
    <sheet name="A33" sheetId="3" r:id="rId3"/>
    <sheet name="A34" sheetId="4" r:id="rId4"/>
    <sheet name="A35" sheetId="5" r:id="rId5"/>
    <sheet name="A36" sheetId="6" r:id="rId6"/>
    <sheet name="STD" sheetId="7" r:id="rId7"/>
  </sheets>
  <externalReferences>
    <externalReference r:id="rId8"/>
  </externalReferences>
  <definedNames>
    <definedName name="_a23">STD!$B$13</definedName>
    <definedName name="_a24">STD!$B$14</definedName>
    <definedName name="_A33">STD!$B$15</definedName>
    <definedName name="_A34">STD!$B$16</definedName>
    <definedName name="_A35">STD!$B$17</definedName>
    <definedName name="_A36">STD!$B$18</definedName>
    <definedName name="a23_">STD!$B$13</definedName>
    <definedName name="a24_">STD!$B$14</definedName>
    <definedName name="A33_">STD!$B$15</definedName>
    <definedName name="A34_">STD!$B$16</definedName>
    <definedName name="A35_">STD!$B$17</definedName>
    <definedName name="A36_">STD!$B$18</definedName>
    <definedName name="c.R_C14">STD!$H$5</definedName>
    <definedName name="c_C14">STD!$H$2</definedName>
    <definedName name="m.R_C14">STD!$H$4</definedName>
    <definedName name="m_C14">STD!$H$1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" i="6" l="1"/>
  <c r="J3" i="6"/>
  <c r="I4" i="6"/>
  <c r="J4" i="6"/>
  <c r="I5" i="6"/>
  <c r="J5" i="6"/>
  <c r="I6" i="6"/>
  <c r="J6" i="6"/>
  <c r="I7" i="6"/>
  <c r="J7" i="6"/>
  <c r="I8" i="6"/>
  <c r="J8" i="6"/>
  <c r="I9" i="6"/>
  <c r="J9" i="6"/>
  <c r="I10" i="6"/>
  <c r="J10" i="6"/>
  <c r="I11" i="6"/>
  <c r="J11" i="6"/>
  <c r="I12" i="6"/>
  <c r="J12" i="6"/>
  <c r="I13" i="6"/>
  <c r="J13" i="6"/>
  <c r="I14" i="6"/>
  <c r="J14" i="6"/>
  <c r="I15" i="6"/>
  <c r="J15" i="6"/>
  <c r="I16" i="6"/>
  <c r="J16" i="6"/>
  <c r="I17" i="6"/>
  <c r="J17" i="6"/>
  <c r="I18" i="6"/>
  <c r="J18" i="6"/>
  <c r="I19" i="6"/>
  <c r="J19" i="6"/>
  <c r="I20" i="6"/>
  <c r="J20" i="6"/>
  <c r="I21" i="6"/>
  <c r="J21" i="6"/>
  <c r="I22" i="6"/>
  <c r="J22" i="6"/>
  <c r="I23" i="6"/>
  <c r="J23" i="6"/>
  <c r="I24" i="6"/>
  <c r="J24" i="6"/>
  <c r="I25" i="6"/>
  <c r="J25" i="6"/>
  <c r="I26" i="6"/>
  <c r="J26" i="6"/>
  <c r="I27" i="6"/>
  <c r="J27" i="6"/>
  <c r="I28" i="6"/>
  <c r="J28" i="6"/>
  <c r="I29" i="6"/>
  <c r="J29" i="6"/>
  <c r="J2" i="6"/>
  <c r="I2" i="6"/>
  <c r="I26" i="5"/>
  <c r="J26" i="5"/>
  <c r="I27" i="5"/>
  <c r="J27" i="5"/>
  <c r="I28" i="5"/>
  <c r="J28" i="5"/>
  <c r="I29" i="5"/>
  <c r="J29" i="5"/>
  <c r="I30" i="5"/>
  <c r="J30" i="5"/>
  <c r="I31" i="5"/>
  <c r="J31" i="5"/>
  <c r="I3" i="5"/>
  <c r="J3" i="5"/>
  <c r="I4" i="5"/>
  <c r="J4" i="5"/>
  <c r="I5" i="5"/>
  <c r="J5" i="5"/>
  <c r="I6" i="5"/>
  <c r="J6" i="5"/>
  <c r="I7" i="5"/>
  <c r="J7" i="5"/>
  <c r="I8" i="5"/>
  <c r="J8" i="5"/>
  <c r="I9" i="5"/>
  <c r="J9" i="5"/>
  <c r="I10" i="5"/>
  <c r="J10" i="5"/>
  <c r="I11" i="5"/>
  <c r="J11" i="5"/>
  <c r="I12" i="5"/>
  <c r="J12" i="5"/>
  <c r="I13" i="5"/>
  <c r="J13" i="5"/>
  <c r="I14" i="5"/>
  <c r="J14" i="5"/>
  <c r="I15" i="5"/>
  <c r="J15" i="5"/>
  <c r="I16" i="5"/>
  <c r="J16" i="5"/>
  <c r="I17" i="5"/>
  <c r="J17" i="5"/>
  <c r="I18" i="5"/>
  <c r="J18" i="5"/>
  <c r="I19" i="5"/>
  <c r="J19" i="5"/>
  <c r="I20" i="5"/>
  <c r="J20" i="5"/>
  <c r="I21" i="5"/>
  <c r="J21" i="5"/>
  <c r="I22" i="5"/>
  <c r="J22" i="5"/>
  <c r="I23" i="5"/>
  <c r="J23" i="5"/>
  <c r="I24" i="5"/>
  <c r="J24" i="5"/>
  <c r="I25" i="5"/>
  <c r="J25" i="5"/>
  <c r="J2" i="5"/>
  <c r="I2" i="5"/>
  <c r="I3" i="4"/>
  <c r="J3" i="4"/>
  <c r="I4" i="4"/>
  <c r="J4" i="4"/>
  <c r="I5" i="4"/>
  <c r="J5" i="4"/>
  <c r="I6" i="4"/>
  <c r="J6" i="4"/>
  <c r="I7" i="4"/>
  <c r="J7" i="4"/>
  <c r="I8" i="4"/>
  <c r="J8" i="4"/>
  <c r="I9" i="4"/>
  <c r="J9" i="4"/>
  <c r="I10" i="4"/>
  <c r="J10" i="4"/>
  <c r="I11" i="4"/>
  <c r="J11" i="4"/>
  <c r="I12" i="4"/>
  <c r="J12" i="4"/>
  <c r="I13" i="4"/>
  <c r="J13" i="4"/>
  <c r="J2" i="4"/>
  <c r="I2" i="4"/>
  <c r="I3" i="3"/>
  <c r="J3" i="3"/>
  <c r="I4" i="3"/>
  <c r="J4" i="3"/>
  <c r="I5" i="3"/>
  <c r="J5" i="3"/>
  <c r="I6" i="3"/>
  <c r="J6" i="3"/>
  <c r="I7" i="3"/>
  <c r="J7" i="3"/>
  <c r="I8" i="3"/>
  <c r="J8" i="3"/>
  <c r="I9" i="3"/>
  <c r="J9" i="3"/>
  <c r="I10" i="3"/>
  <c r="J10" i="3"/>
  <c r="I11" i="3"/>
  <c r="J11" i="3"/>
  <c r="I12" i="3"/>
  <c r="J12" i="3"/>
  <c r="J2" i="3"/>
  <c r="I2" i="3"/>
  <c r="I3" i="2"/>
  <c r="J3" i="2"/>
  <c r="I4" i="2"/>
  <c r="J4" i="2"/>
  <c r="I5" i="2"/>
  <c r="J5" i="2"/>
  <c r="I6" i="2"/>
  <c r="J6" i="2"/>
  <c r="I7" i="2"/>
  <c r="J7" i="2"/>
  <c r="J2" i="2"/>
  <c r="I2" i="2"/>
  <c r="I21" i="1"/>
  <c r="J21" i="1"/>
  <c r="I3" i="1"/>
  <c r="J3" i="1"/>
  <c r="I4" i="1"/>
  <c r="J4" i="1"/>
  <c r="I5" i="1"/>
  <c r="J5" i="1"/>
  <c r="I6" i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J2" i="1"/>
  <c r="I2" i="1"/>
  <c r="G3" i="4"/>
  <c r="H3" i="4"/>
  <c r="G4" i="4"/>
  <c r="H4" i="4"/>
  <c r="G5" i="4"/>
  <c r="H5" i="4"/>
  <c r="G6" i="4"/>
  <c r="H6" i="4"/>
  <c r="G7" i="4"/>
  <c r="H7" i="4"/>
  <c r="G8" i="4"/>
  <c r="H8" i="4"/>
  <c r="G9" i="4"/>
  <c r="H9" i="4"/>
  <c r="G10" i="4"/>
  <c r="H10" i="4"/>
  <c r="G11" i="4"/>
  <c r="H11" i="4"/>
  <c r="G12" i="4"/>
  <c r="H12" i="4"/>
  <c r="G13" i="4"/>
  <c r="H13" i="4"/>
  <c r="G3" i="3"/>
  <c r="H3" i="3"/>
  <c r="G4" i="3"/>
  <c r="H4" i="3"/>
  <c r="G5" i="3"/>
  <c r="H5" i="3"/>
  <c r="G6" i="3"/>
  <c r="H6" i="3"/>
  <c r="G7" i="3"/>
  <c r="H7" i="3"/>
  <c r="G8" i="3"/>
  <c r="H8" i="3"/>
  <c r="G9" i="3"/>
  <c r="H9" i="3"/>
  <c r="G10" i="3"/>
  <c r="H10" i="3"/>
  <c r="G11" i="3"/>
  <c r="H11" i="3"/>
  <c r="G12" i="3"/>
  <c r="H12" i="3"/>
  <c r="G3" i="2"/>
  <c r="H3" i="2"/>
  <c r="G4" i="2"/>
  <c r="H4" i="2"/>
  <c r="G5" i="2"/>
  <c r="H5" i="2"/>
  <c r="G6" i="2"/>
  <c r="H6" i="2"/>
  <c r="G7" i="2"/>
  <c r="H7" i="2"/>
  <c r="G3" i="1"/>
  <c r="H3" i="1"/>
  <c r="G4" i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H2" i="1"/>
  <c r="G2" i="1"/>
  <c r="H2" i="2"/>
  <c r="G2" i="2"/>
  <c r="H2" i="3"/>
  <c r="G2" i="3"/>
  <c r="H2" i="4"/>
  <c r="G2" i="4"/>
  <c r="G3" i="5"/>
  <c r="H3" i="5"/>
  <c r="G4" i="5"/>
  <c r="H4" i="5"/>
  <c r="G5" i="5"/>
  <c r="H5" i="5"/>
  <c r="G6" i="5"/>
  <c r="H6" i="5"/>
  <c r="G7" i="5"/>
  <c r="H7" i="5"/>
  <c r="G8" i="5"/>
  <c r="H8" i="5"/>
  <c r="G9" i="5"/>
  <c r="H9" i="5"/>
  <c r="G10" i="5"/>
  <c r="H10" i="5"/>
  <c r="G11" i="5"/>
  <c r="H11" i="5"/>
  <c r="G12" i="5"/>
  <c r="H12" i="5"/>
  <c r="G13" i="5"/>
  <c r="H13" i="5"/>
  <c r="G14" i="5"/>
  <c r="H14" i="5"/>
  <c r="G15" i="5"/>
  <c r="H15" i="5"/>
  <c r="G16" i="5"/>
  <c r="H16" i="5"/>
  <c r="G17" i="5"/>
  <c r="H17" i="5"/>
  <c r="G18" i="5"/>
  <c r="H18" i="5"/>
  <c r="G19" i="5"/>
  <c r="H19" i="5"/>
  <c r="G20" i="5"/>
  <c r="H20" i="5"/>
  <c r="G21" i="5"/>
  <c r="H21" i="5"/>
  <c r="G22" i="5"/>
  <c r="H22" i="5"/>
  <c r="G23" i="5"/>
  <c r="H23" i="5"/>
  <c r="G24" i="5"/>
  <c r="H24" i="5"/>
  <c r="G25" i="5"/>
  <c r="H25" i="5"/>
  <c r="G26" i="5"/>
  <c r="H26" i="5"/>
  <c r="G27" i="5"/>
  <c r="H27" i="5"/>
  <c r="G28" i="5"/>
  <c r="H28" i="5"/>
  <c r="G29" i="5"/>
  <c r="H29" i="5"/>
  <c r="G30" i="5"/>
  <c r="H30" i="5"/>
  <c r="G31" i="5"/>
  <c r="H31" i="5"/>
  <c r="H2" i="5"/>
  <c r="G2" i="5"/>
  <c r="G3" i="6"/>
  <c r="H3" i="6"/>
  <c r="G4" i="6"/>
  <c r="H4" i="6"/>
  <c r="G5" i="6"/>
  <c r="H5" i="6"/>
  <c r="G6" i="6"/>
  <c r="H6" i="6"/>
  <c r="G7" i="6"/>
  <c r="H7" i="6"/>
  <c r="G8" i="6"/>
  <c r="H8" i="6"/>
  <c r="G9" i="6"/>
  <c r="H9" i="6"/>
  <c r="G10" i="6"/>
  <c r="H10" i="6"/>
  <c r="G11" i="6"/>
  <c r="H11" i="6"/>
  <c r="G12" i="6"/>
  <c r="H12" i="6"/>
  <c r="G13" i="6"/>
  <c r="H13" i="6"/>
  <c r="G14" i="6"/>
  <c r="H14" i="6"/>
  <c r="G15" i="6"/>
  <c r="H15" i="6"/>
  <c r="G16" i="6"/>
  <c r="H16" i="6"/>
  <c r="G17" i="6"/>
  <c r="H17" i="6"/>
  <c r="G18" i="6"/>
  <c r="H18" i="6"/>
  <c r="G19" i="6"/>
  <c r="H19" i="6"/>
  <c r="G20" i="6"/>
  <c r="H20" i="6"/>
  <c r="G21" i="6"/>
  <c r="H21" i="6"/>
  <c r="G22" i="6"/>
  <c r="H22" i="6"/>
  <c r="G23" i="6"/>
  <c r="H23" i="6"/>
  <c r="G24" i="6"/>
  <c r="H24" i="6"/>
  <c r="G25" i="6"/>
  <c r="H25" i="6"/>
  <c r="G26" i="6"/>
  <c r="H26" i="6"/>
  <c r="G27" i="6"/>
  <c r="H27" i="6"/>
  <c r="G28" i="6"/>
  <c r="H28" i="6"/>
  <c r="G29" i="6"/>
  <c r="H29" i="6"/>
  <c r="H2" i="6"/>
  <c r="G2" i="6"/>
</calcChain>
</file>

<file path=xl/sharedStrings.xml><?xml version="1.0" encoding="utf-8"?>
<sst xmlns="http://schemas.openxmlformats.org/spreadsheetml/2006/main" count="188" uniqueCount="71">
  <si>
    <t>RT</t>
  </si>
  <si>
    <t>Library/ID</t>
  </si>
  <si>
    <t>Qual</t>
  </si>
  <si>
    <t>Dodecanoic acid, methyl ester</t>
  </si>
  <si>
    <t>Methyl tetradecanoate</t>
  </si>
  <si>
    <t>Methyl hexadec-9-enoate</t>
  </si>
  <si>
    <t>Hexadecanoic acid, methyl ester</t>
  </si>
  <si>
    <t>n-Hexadecanoic acid</t>
  </si>
  <si>
    <t>Heptadecanoic acid, methyl ester</t>
  </si>
  <si>
    <t>9,12-Octadecadienoic acid (Z,Z)-, methyl ester</t>
  </si>
  <si>
    <t>9-Octadecenoic acid, methyl ester, (E)-</t>
  </si>
  <si>
    <t>Methyl stearate</t>
  </si>
  <si>
    <t>9,12-Octadecadienoic acid (Z,Z)-</t>
  </si>
  <si>
    <t>6-Octadecenoic acid</t>
  </si>
  <si>
    <t>Methyl 9-cis,11-trans-octadecadienoate</t>
  </si>
  <si>
    <t>9,12-Octadecadienoic acid, methyl ester, (E,E)-</t>
  </si>
  <si>
    <t>Octadecanoic acid</t>
  </si>
  <si>
    <t>Methyl 10-trans,12-cis-octadecadienoate</t>
  </si>
  <si>
    <t>Nonadecanoic acid, methyl ester</t>
  </si>
  <si>
    <t>Methyl 9.cis.,11.trans.t,13.trans.-octadecatrienoate</t>
  </si>
  <si>
    <t>11-Eicosenoic acid, methyl ester</t>
  </si>
  <si>
    <t>Methyl 18-methylnonadecanoate</t>
  </si>
  <si>
    <t>Docosanoic acid, methyl ester</t>
  </si>
  <si>
    <t>R.T.</t>
  </si>
  <si>
    <t>Height</t>
  </si>
  <si>
    <t>Area</t>
  </si>
  <si>
    <t>9-Hexadecenoic acid, methyl ester, (Z)-</t>
  </si>
  <si>
    <t>9-Octadecenoic acid (Z)-, methyl ester</t>
  </si>
  <si>
    <t>Hexadecanoic acid, 14-methyl-, methyl ester</t>
  </si>
  <si>
    <t>7-Octadecenoic acid, methyl ester</t>
  </si>
  <si>
    <t>Oleic Acid</t>
  </si>
  <si>
    <t>Hexadecanoic acid, 15-methyl-, methyl ester</t>
  </si>
  <si>
    <t>cis-13-Octadecenoic acid, methyl ester</t>
  </si>
  <si>
    <t>Methyl 13-methyltetradecanoate</t>
  </si>
  <si>
    <t>Pentadecanoic acid, methyl ester</t>
  </si>
  <si>
    <t>Methyl 10-methyl-hexadecanoate</t>
  </si>
  <si>
    <t>Methyl 9-heptadecenoate or 9-17:1</t>
  </si>
  <si>
    <t>11-Octadecenoic acid, methyl ester</t>
  </si>
  <si>
    <t>6,9-Octadecadienoic acid, methyl ester</t>
  </si>
  <si>
    <t>Methyl 5,11,14-eicosatrienoate</t>
  </si>
  <si>
    <t>9,12,15-Octadecatrienoic acid, methyl ester, (Z,Z,Z)-</t>
  </si>
  <si>
    <t>11,14-Eicosadienoic acid, methyl ester</t>
  </si>
  <si>
    <t>Eicosanoic acid, methyl ester</t>
  </si>
  <si>
    <t>Tetradecanoic acid, 12-methyl-, methyl ester</t>
  </si>
  <si>
    <t>Pentadecanoic acid, 14-methyl-, methyl ester</t>
  </si>
  <si>
    <t>9,12-Octadecadienoic acid, methyl ester</t>
  </si>
  <si>
    <t>9,11-Octadecadienoic acid, methyl ester, (E,E)-</t>
  </si>
  <si>
    <t>STD</t>
  </si>
  <si>
    <r>
      <t>Conc.(ng/</t>
    </r>
    <r>
      <rPr>
        <u/>
        <sz val="11"/>
        <color theme="1"/>
        <rFont val="Calibri"/>
        <family val="2"/>
      </rPr>
      <t>µL)</t>
    </r>
  </si>
  <si>
    <t>Peak</t>
  </si>
  <si>
    <t>m_C14</t>
  </si>
  <si>
    <t>STD6</t>
  </si>
  <si>
    <t>c_C14</t>
  </si>
  <si>
    <t>STD7</t>
  </si>
  <si>
    <t>STD8</t>
  </si>
  <si>
    <t>m.R_C14</t>
  </si>
  <si>
    <t>STD9</t>
  </si>
  <si>
    <t>c.R_C14</t>
  </si>
  <si>
    <t>STD10</t>
  </si>
  <si>
    <t>STD11</t>
  </si>
  <si>
    <t>STD12</t>
  </si>
  <si>
    <t>STD13</t>
  </si>
  <si>
    <r>
      <t>ng/</t>
    </r>
    <r>
      <rPr>
        <sz val="11"/>
        <color theme="1"/>
        <rFont val="Calibri"/>
        <family val="2"/>
      </rPr>
      <t>µl</t>
    </r>
  </si>
  <si>
    <r>
      <t>ng_R/</t>
    </r>
    <r>
      <rPr>
        <sz val="11"/>
        <color theme="1"/>
        <rFont val="Calibri"/>
        <family val="2"/>
      </rPr>
      <t>µl</t>
    </r>
  </si>
  <si>
    <t>_a23</t>
  </si>
  <si>
    <t>_a24</t>
  </si>
  <si>
    <t>_A33</t>
  </si>
  <si>
    <t>_A34</t>
  </si>
  <si>
    <t>_A35</t>
  </si>
  <si>
    <t>_A36</t>
  </si>
  <si>
    <t>mg/g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</si>
</sst>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</font>
    <font>
      <sz val="11"/>
      <color theme="1"/>
      <name val="Calibri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/>
    <xf numFmtId="1" fontId="0" fillId="0" borderId="0" xfId="0" applyNumberFormat="1"/>
    <xf numFmtId="11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C14-2019March</a:t>
            </a:r>
          </a:p>
        </c:rich>
      </c:tx>
      <c:layout>
        <c:manualLayout>
          <c:xMode val="edge"/>
          <c:yMode val="edge"/>
          <c:x val="0.44313188976377954"/>
          <c:y val="9.25925925925925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[1]Sheet1!$X$1</c:f>
              <c:strCache>
                <c:ptCount val="1"/>
                <c:pt idx="0">
                  <c:v>Peak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866644794400699"/>
                  <c:y val="-0.1531944444444444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[1]Sheet1!$W$2:$W$6</c:f>
              <c:numCache>
                <c:formatCode>General</c:formatCode>
                <c:ptCount val="5"/>
                <c:pt idx="0">
                  <c:v>50.112499999999997</c:v>
                </c:pt>
                <c:pt idx="1">
                  <c:v>100.22499999999999</c:v>
                </c:pt>
                <c:pt idx="2">
                  <c:v>125.28125</c:v>
                </c:pt>
                <c:pt idx="3">
                  <c:v>250.5625</c:v>
                </c:pt>
                <c:pt idx="4">
                  <c:v>501.125</c:v>
                </c:pt>
              </c:numCache>
            </c:numRef>
          </c:xVal>
          <c:yVal>
            <c:numRef>
              <c:f>[1]Sheet1!$X$2:$X$6</c:f>
              <c:numCache>
                <c:formatCode>General</c:formatCode>
                <c:ptCount val="5"/>
                <c:pt idx="0">
                  <c:v>17537048</c:v>
                </c:pt>
                <c:pt idx="1">
                  <c:v>52828445</c:v>
                </c:pt>
                <c:pt idx="2">
                  <c:v>77905127</c:v>
                </c:pt>
                <c:pt idx="3">
                  <c:v>208735523</c:v>
                </c:pt>
                <c:pt idx="4">
                  <c:v>447195427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9C5-4CC8-9AFD-51F003C659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538976"/>
        <c:axId val="489699344"/>
      </c:scatterChart>
      <c:valAx>
        <c:axId val="592538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699344"/>
        <c:crosses val="autoZero"/>
        <c:crossBetween val="midCat"/>
      </c:valAx>
      <c:valAx>
        <c:axId val="489699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538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C14-2019March.Repeat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777537182852144"/>
                  <c:y val="-2.424176144648585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[1]Sheet1!$W$7:$W$9</c:f>
              <c:numCache>
                <c:formatCode>General</c:formatCode>
                <c:ptCount val="3"/>
                <c:pt idx="0">
                  <c:v>20</c:v>
                </c:pt>
                <c:pt idx="1">
                  <c:v>200</c:v>
                </c:pt>
                <c:pt idx="2">
                  <c:v>300</c:v>
                </c:pt>
              </c:numCache>
            </c:numRef>
          </c:xVal>
          <c:yVal>
            <c:numRef>
              <c:f>[1]Sheet1!$X$7:$X$9</c:f>
              <c:numCache>
                <c:formatCode>General</c:formatCode>
                <c:ptCount val="3"/>
                <c:pt idx="0">
                  <c:v>7442784</c:v>
                </c:pt>
                <c:pt idx="1">
                  <c:v>101379656</c:v>
                </c:pt>
                <c:pt idx="2">
                  <c:v>160257112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914-42AC-8D39-B805C35F3C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526512"/>
        <c:axId val="592526840"/>
      </c:scatterChart>
      <c:valAx>
        <c:axId val="592526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526840"/>
        <c:crosses val="autoZero"/>
        <c:crossBetween val="midCat"/>
      </c:valAx>
      <c:valAx>
        <c:axId val="592526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526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30480</xdr:colOff>
      <xdr:row>0</xdr:row>
      <xdr:rowOff>0</xdr:rowOff>
    </xdr:from>
    <xdr:to>
      <xdr:col>16</xdr:col>
      <xdr:colOff>335280</xdr:colOff>
      <xdr:row>15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713B83-70B1-4E94-A134-9510DD1DB3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5</xdr:row>
      <xdr:rowOff>167640</xdr:rowOff>
    </xdr:from>
    <xdr:to>
      <xdr:col>16</xdr:col>
      <xdr:colOff>304800</xdr:colOff>
      <xdr:row>20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5757C52-5C2C-41E8-B9D7-6FE0776868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JOWE/Dropbox/FAA_data/C14_FA.ST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ibration curve FA STD. C14"/>
      <sheetName val="Sheet1"/>
    </sheetNames>
    <sheetDataSet>
      <sheetData sheetId="0"/>
      <sheetData sheetId="1">
        <row r="1">
          <cell r="X1" t="str">
            <v>Peak</v>
          </cell>
        </row>
        <row r="2">
          <cell r="W2">
            <v>50.112499999999997</v>
          </cell>
          <cell r="X2">
            <v>17537048</v>
          </cell>
        </row>
        <row r="3">
          <cell r="W3">
            <v>100.22499999999999</v>
          </cell>
          <cell r="X3">
            <v>52828445</v>
          </cell>
        </row>
        <row r="4">
          <cell r="W4">
            <v>125.28125</v>
          </cell>
          <cell r="X4">
            <v>77905127</v>
          </cell>
        </row>
        <row r="5">
          <cell r="W5">
            <v>250.5625</v>
          </cell>
          <cell r="X5">
            <v>208735523</v>
          </cell>
        </row>
        <row r="6">
          <cell r="W6">
            <v>501.125</v>
          </cell>
          <cell r="X6">
            <v>447195427</v>
          </cell>
        </row>
        <row r="7">
          <cell r="W7">
            <v>20</v>
          </cell>
          <cell r="X7">
            <v>7442784</v>
          </cell>
        </row>
        <row r="8">
          <cell r="W8">
            <v>200</v>
          </cell>
          <cell r="X8">
            <v>101379656</v>
          </cell>
        </row>
        <row r="9">
          <cell r="W9">
            <v>300</v>
          </cell>
          <cell r="X9">
            <v>160257112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BB41F-79F8-49B2-B3BB-EEDE698234E7}">
  <dimension ref="A1:J21"/>
  <sheetViews>
    <sheetView tabSelected="1" workbookViewId="0">
      <selection activeCell="D23" sqref="D23"/>
    </sheetView>
  </sheetViews>
  <sheetFormatPr defaultRowHeight="14.4" x14ac:dyDescent="0.3"/>
  <cols>
    <col min="2" max="2" width="44.21875" customWidth="1"/>
    <col min="3" max="3" width="5" customWidth="1"/>
    <col min="9" max="9" width="9" bestFit="1" customWidth="1"/>
    <col min="10" max="10" width="9.5546875" bestFit="1" customWidth="1"/>
  </cols>
  <sheetData>
    <row r="1" spans="1:10" x14ac:dyDescent="0.3">
      <c r="A1" t="s">
        <v>0</v>
      </c>
      <c r="B1" t="s">
        <v>1</v>
      </c>
      <c r="C1" t="s">
        <v>2</v>
      </c>
      <c r="D1" t="s">
        <v>23</v>
      </c>
      <c r="E1" t="s">
        <v>24</v>
      </c>
      <c r="F1" t="s">
        <v>25</v>
      </c>
      <c r="G1" t="s">
        <v>62</v>
      </c>
      <c r="H1" t="s">
        <v>63</v>
      </c>
      <c r="I1" t="s">
        <v>70</v>
      </c>
      <c r="J1" t="s">
        <v>70</v>
      </c>
    </row>
    <row r="2" spans="1:10" x14ac:dyDescent="0.3">
      <c r="A2">
        <v>18.677199999999999</v>
      </c>
      <c r="B2" t="s">
        <v>3</v>
      </c>
      <c r="C2">
        <v>97</v>
      </c>
      <c r="D2">
        <v>18.675000000000001</v>
      </c>
      <c r="E2">
        <v>69193</v>
      </c>
      <c r="F2">
        <v>1064002</v>
      </c>
      <c r="G2" s="4">
        <f t="shared" ref="G2:G21" si="0">(F2-c_C14)/m_C14</f>
        <v>42.351268815651736</v>
      </c>
      <c r="H2" s="4">
        <f t="shared" ref="H2:H21" si="1">(F2-c.R_C14)/m.R_C14</f>
        <v>9.327396268674585</v>
      </c>
      <c r="I2" s="4">
        <f t="shared" ref="I2:I21" si="2">G2/a23_</f>
        <v>4.8679619328335333</v>
      </c>
      <c r="J2" s="4">
        <f t="shared" ref="J2:J21" si="3">H2/a23_</f>
        <v>1.072114513640757</v>
      </c>
    </row>
    <row r="3" spans="1:10" x14ac:dyDescent="0.3">
      <c r="A3">
        <v>20.982099999999999</v>
      </c>
      <c r="B3" t="s">
        <v>4</v>
      </c>
      <c r="C3">
        <v>99</v>
      </c>
      <c r="D3">
        <v>20.984000000000002</v>
      </c>
      <c r="E3">
        <v>1035586</v>
      </c>
      <c r="F3">
        <v>15663916</v>
      </c>
      <c r="G3" s="4">
        <f t="shared" si="0"/>
        <v>57.408858246399305</v>
      </c>
      <c r="H3" s="4">
        <f t="shared" si="1"/>
        <v>36.219009535527533</v>
      </c>
      <c r="I3" s="4">
        <f t="shared" si="2"/>
        <v>6.5987193386665872</v>
      </c>
      <c r="J3" s="4">
        <f t="shared" si="3"/>
        <v>4.1631045443135095</v>
      </c>
    </row>
    <row r="4" spans="1:10" x14ac:dyDescent="0.3">
      <c r="A4">
        <v>22.883299999999998</v>
      </c>
      <c r="B4" t="s">
        <v>5</v>
      </c>
      <c r="C4">
        <v>99</v>
      </c>
      <c r="D4">
        <v>22.884</v>
      </c>
      <c r="E4">
        <v>2122508</v>
      </c>
      <c r="F4">
        <v>36170026</v>
      </c>
      <c r="G4" s="4">
        <f t="shared" si="0"/>
        <v>78.557790027897966</v>
      </c>
      <c r="H4" s="4">
        <f t="shared" si="1"/>
        <v>73.98925802654918</v>
      </c>
      <c r="I4" s="4">
        <f t="shared" si="2"/>
        <v>9.0296310376894215</v>
      </c>
      <c r="J4" s="4">
        <f t="shared" si="3"/>
        <v>8.5045124168447348</v>
      </c>
    </row>
    <row r="5" spans="1:10" x14ac:dyDescent="0.3">
      <c r="A5">
        <v>23.158300000000001</v>
      </c>
      <c r="B5" t="s">
        <v>6</v>
      </c>
      <c r="C5">
        <v>99</v>
      </c>
      <c r="D5">
        <v>23.161000000000001</v>
      </c>
      <c r="E5">
        <v>11113507</v>
      </c>
      <c r="F5">
        <v>425127715</v>
      </c>
      <c r="G5" s="4">
        <f t="shared" si="0"/>
        <v>479.7084534423812</v>
      </c>
      <c r="H5" s="4">
        <f t="shared" si="1"/>
        <v>790.41126912585162</v>
      </c>
      <c r="I5" s="4">
        <f t="shared" si="2"/>
        <v>55.138902694526578</v>
      </c>
      <c r="J5" s="4">
        <f t="shared" si="3"/>
        <v>90.851870014465717</v>
      </c>
    </row>
    <row r="6" spans="1:10" x14ac:dyDescent="0.3">
      <c r="A6">
        <v>23.456600000000002</v>
      </c>
      <c r="B6" t="s">
        <v>7</v>
      </c>
      <c r="C6">
        <v>99</v>
      </c>
      <c r="D6">
        <v>23.459</v>
      </c>
      <c r="E6">
        <v>837560</v>
      </c>
      <c r="F6">
        <v>22519823</v>
      </c>
      <c r="G6" s="4">
        <f t="shared" si="0"/>
        <v>64.479682963681086</v>
      </c>
      <c r="H6" s="4">
        <f t="shared" si="1"/>
        <v>48.846919510717107</v>
      </c>
      <c r="I6" s="4">
        <f t="shared" si="2"/>
        <v>7.4114578119173666</v>
      </c>
      <c r="J6" s="4">
        <f t="shared" si="3"/>
        <v>5.6145884495077141</v>
      </c>
    </row>
    <row r="7" spans="1:10" x14ac:dyDescent="0.3">
      <c r="A7">
        <v>24.047499999999999</v>
      </c>
      <c r="B7" t="s">
        <v>8</v>
      </c>
      <c r="C7">
        <v>99</v>
      </c>
      <c r="D7">
        <v>24.05</v>
      </c>
      <c r="E7">
        <v>134298</v>
      </c>
      <c r="F7">
        <v>2175678</v>
      </c>
      <c r="G7" s="4">
        <f t="shared" si="0"/>
        <v>43.497793431345755</v>
      </c>
      <c r="H7" s="4">
        <f t="shared" si="1"/>
        <v>11.374994704531263</v>
      </c>
      <c r="I7" s="4">
        <f t="shared" si="2"/>
        <v>4.9997463714190529</v>
      </c>
      <c r="J7" s="4">
        <f t="shared" si="3"/>
        <v>1.3074706556932487</v>
      </c>
    </row>
    <row r="8" spans="1:10" x14ac:dyDescent="0.3">
      <c r="A8">
        <v>24.743600000000001</v>
      </c>
      <c r="B8" t="s">
        <v>9</v>
      </c>
      <c r="C8">
        <v>99</v>
      </c>
      <c r="D8">
        <v>24.745999999999999</v>
      </c>
      <c r="E8">
        <v>4412661</v>
      </c>
      <c r="F8">
        <v>117003344</v>
      </c>
      <c r="G8" s="4">
        <f t="shared" si="0"/>
        <v>161.92505607953754</v>
      </c>
      <c r="H8" s="4">
        <f t="shared" si="1"/>
        <v>222.87632179504419</v>
      </c>
      <c r="I8" s="4">
        <f t="shared" si="2"/>
        <v>18.612075411441097</v>
      </c>
      <c r="J8" s="4">
        <f t="shared" si="3"/>
        <v>25.617968022418875</v>
      </c>
    </row>
    <row r="9" spans="1:10" x14ac:dyDescent="0.3">
      <c r="A9">
        <v>24.866499999999998</v>
      </c>
      <c r="B9" t="s">
        <v>10</v>
      </c>
      <c r="C9">
        <v>96</v>
      </c>
      <c r="D9">
        <v>24.864000000000001</v>
      </c>
      <c r="E9">
        <v>12785254</v>
      </c>
      <c r="F9">
        <v>577055287</v>
      </c>
      <c r="G9" s="4">
        <f t="shared" si="0"/>
        <v>636.39862315066443</v>
      </c>
      <c r="H9" s="4">
        <f t="shared" si="1"/>
        <v>1070.2469935551844</v>
      </c>
      <c r="I9" s="4">
        <f t="shared" si="2"/>
        <v>73.149267028812005</v>
      </c>
      <c r="J9" s="4">
        <f t="shared" si="3"/>
        <v>123.01689581094075</v>
      </c>
    </row>
    <row r="10" spans="1:10" x14ac:dyDescent="0.3">
      <c r="A10">
        <v>25.036100000000001</v>
      </c>
      <c r="B10" t="s">
        <v>11</v>
      </c>
      <c r="C10">
        <v>99</v>
      </c>
      <c r="D10">
        <v>25.035</v>
      </c>
      <c r="E10">
        <v>6495671</v>
      </c>
      <c r="F10">
        <v>157356075</v>
      </c>
      <c r="G10" s="4">
        <f t="shared" si="0"/>
        <v>203.54275710211891</v>
      </c>
      <c r="H10" s="4">
        <f t="shared" si="1"/>
        <v>297.20210455741852</v>
      </c>
      <c r="I10" s="4">
        <f t="shared" si="2"/>
        <v>23.395719207140107</v>
      </c>
      <c r="J10" s="4">
        <f t="shared" si="3"/>
        <v>34.161161443381445</v>
      </c>
    </row>
    <row r="11" spans="1:10" x14ac:dyDescent="0.3">
      <c r="A11">
        <v>25.071200000000001</v>
      </c>
      <c r="B11" t="s">
        <v>12</v>
      </c>
      <c r="C11">
        <v>96</v>
      </c>
      <c r="D11">
        <v>25.071999999999999</v>
      </c>
      <c r="E11">
        <v>297134</v>
      </c>
      <c r="F11">
        <v>3592377</v>
      </c>
      <c r="G11" s="4">
        <f t="shared" si="0"/>
        <v>44.958902852192388</v>
      </c>
      <c r="H11" s="4">
        <f t="shared" si="1"/>
        <v>13.984415665746329</v>
      </c>
      <c r="I11" s="4">
        <f t="shared" si="2"/>
        <v>5.1676899830106198</v>
      </c>
      <c r="J11" s="4">
        <f t="shared" si="3"/>
        <v>1.6074040995110725</v>
      </c>
    </row>
    <row r="12" spans="1:10" x14ac:dyDescent="0.3">
      <c r="A12">
        <v>25.1297</v>
      </c>
      <c r="B12" t="s">
        <v>13</v>
      </c>
      <c r="C12">
        <v>99</v>
      </c>
      <c r="D12">
        <v>25.129000000000001</v>
      </c>
      <c r="E12">
        <v>1310720</v>
      </c>
      <c r="F12">
        <v>29609614</v>
      </c>
      <c r="G12" s="4">
        <f t="shared" si="0"/>
        <v>71.79172343376942</v>
      </c>
      <c r="H12" s="4">
        <f t="shared" si="1"/>
        <v>61.905620932849772</v>
      </c>
      <c r="I12" s="4">
        <f t="shared" si="2"/>
        <v>8.2519222337666012</v>
      </c>
      <c r="J12" s="4">
        <f t="shared" si="3"/>
        <v>7.1155886129712389</v>
      </c>
    </row>
    <row r="13" spans="1:10" x14ac:dyDescent="0.3">
      <c r="A13">
        <v>25.1707</v>
      </c>
      <c r="B13" t="s">
        <v>14</v>
      </c>
      <c r="C13">
        <v>93</v>
      </c>
      <c r="D13">
        <v>25.170999999999999</v>
      </c>
      <c r="E13">
        <v>391919</v>
      </c>
      <c r="F13">
        <v>9633340</v>
      </c>
      <c r="G13" s="4">
        <f t="shared" si="0"/>
        <v>51.189236854182887</v>
      </c>
      <c r="H13" s="4">
        <f t="shared" si="1"/>
        <v>25.111278519552712</v>
      </c>
      <c r="I13" s="4">
        <f t="shared" si="2"/>
        <v>5.8838203280669994</v>
      </c>
      <c r="J13" s="4">
        <f t="shared" si="3"/>
        <v>2.8863538528221513</v>
      </c>
    </row>
    <row r="14" spans="1:10" x14ac:dyDescent="0.3">
      <c r="A14">
        <v>25.2409</v>
      </c>
      <c r="B14" t="s">
        <v>15</v>
      </c>
      <c r="C14">
        <v>99</v>
      </c>
      <c r="D14">
        <v>25.241</v>
      </c>
      <c r="E14">
        <v>250983</v>
      </c>
      <c r="F14">
        <v>4399118</v>
      </c>
      <c r="G14" s="4">
        <f t="shared" si="0"/>
        <v>45.790933421341677</v>
      </c>
      <c r="H14" s="4">
        <f t="shared" si="1"/>
        <v>15.47035366363551</v>
      </c>
      <c r="I14" s="4">
        <f t="shared" si="2"/>
        <v>5.2633256806139865</v>
      </c>
      <c r="J14" s="4">
        <f t="shared" si="3"/>
        <v>1.7782015705328174</v>
      </c>
    </row>
    <row r="15" spans="1:10" x14ac:dyDescent="0.3">
      <c r="A15">
        <v>25.299399999999999</v>
      </c>
      <c r="B15" t="s">
        <v>16</v>
      </c>
      <c r="C15">
        <v>99</v>
      </c>
      <c r="D15">
        <v>25.298999999999999</v>
      </c>
      <c r="E15">
        <v>442904</v>
      </c>
      <c r="F15">
        <v>9310843</v>
      </c>
      <c r="G15" s="4">
        <f t="shared" si="0"/>
        <v>50.856630277277858</v>
      </c>
      <c r="H15" s="4">
        <f t="shared" si="1"/>
        <v>24.517270595689581</v>
      </c>
      <c r="I15" s="4">
        <f t="shared" si="2"/>
        <v>5.8455896870434323</v>
      </c>
      <c r="J15" s="4">
        <f t="shared" si="3"/>
        <v>2.8180770799643198</v>
      </c>
    </row>
    <row r="16" spans="1:10" x14ac:dyDescent="0.3">
      <c r="A16">
        <v>25.539200000000001</v>
      </c>
      <c r="B16" t="s">
        <v>17</v>
      </c>
      <c r="C16">
        <v>99</v>
      </c>
      <c r="D16">
        <v>25.541</v>
      </c>
      <c r="E16">
        <v>316094</v>
      </c>
      <c r="F16">
        <v>5937881</v>
      </c>
      <c r="G16" s="4">
        <f t="shared" si="0"/>
        <v>47.377933282109723</v>
      </c>
      <c r="H16" s="4">
        <f t="shared" si="1"/>
        <v>18.304604571232804</v>
      </c>
      <c r="I16" s="4">
        <f t="shared" si="2"/>
        <v>5.4457394577137617</v>
      </c>
      <c r="J16" s="4">
        <f t="shared" si="3"/>
        <v>2.1039775369233111</v>
      </c>
    </row>
    <row r="17" spans="1:10" x14ac:dyDescent="0.3">
      <c r="A17">
        <v>25.878599999999999</v>
      </c>
      <c r="B17" t="s">
        <v>18</v>
      </c>
      <c r="C17">
        <v>99</v>
      </c>
      <c r="D17">
        <v>25.876000000000001</v>
      </c>
      <c r="E17">
        <v>63679</v>
      </c>
      <c r="F17">
        <v>941404</v>
      </c>
      <c r="G17" s="4">
        <f t="shared" si="0"/>
        <v>42.2248276359961</v>
      </c>
      <c r="H17" s="4">
        <f t="shared" si="1"/>
        <v>9.1015827465340013</v>
      </c>
      <c r="I17" s="4">
        <f t="shared" si="2"/>
        <v>4.8534284639075977</v>
      </c>
      <c r="J17" s="4">
        <f t="shared" si="3"/>
        <v>1.0461589363832187</v>
      </c>
    </row>
    <row r="18" spans="1:10" x14ac:dyDescent="0.3">
      <c r="A18">
        <v>26.3583</v>
      </c>
      <c r="B18" t="s">
        <v>19</v>
      </c>
      <c r="C18">
        <v>99</v>
      </c>
      <c r="D18">
        <v>26.361000000000001</v>
      </c>
      <c r="E18">
        <v>56124</v>
      </c>
      <c r="F18">
        <v>1094451</v>
      </c>
      <c r="G18" s="4">
        <f t="shared" si="0"/>
        <v>42.382672325328357</v>
      </c>
      <c r="H18" s="4">
        <f t="shared" si="1"/>
        <v>9.3834803478248059</v>
      </c>
      <c r="I18" s="4">
        <f t="shared" si="2"/>
        <v>4.8715715316469383</v>
      </c>
      <c r="J18" s="4">
        <f t="shared" si="3"/>
        <v>1.0785609595200927</v>
      </c>
    </row>
    <row r="19" spans="1:10" x14ac:dyDescent="0.3">
      <c r="A19">
        <v>26.527899999999999</v>
      </c>
      <c r="B19" t="s">
        <v>20</v>
      </c>
      <c r="C19">
        <v>99</v>
      </c>
      <c r="D19">
        <v>26.527000000000001</v>
      </c>
      <c r="E19">
        <v>124520</v>
      </c>
      <c r="F19">
        <v>2936166</v>
      </c>
      <c r="G19" s="4">
        <f t="shared" si="0"/>
        <v>44.282121069920223</v>
      </c>
      <c r="H19" s="4">
        <f t="shared" si="1"/>
        <v>12.775739201388058</v>
      </c>
      <c r="I19" s="4">
        <f t="shared" si="2"/>
        <v>5.0898989735540487</v>
      </c>
      <c r="J19" s="4">
        <f t="shared" si="3"/>
        <v>1.4684757702744895</v>
      </c>
    </row>
    <row r="20" spans="1:10" x14ac:dyDescent="0.3">
      <c r="A20">
        <v>26.732700000000001</v>
      </c>
      <c r="B20" t="s">
        <v>21</v>
      </c>
      <c r="C20">
        <v>99</v>
      </c>
      <c r="D20">
        <v>26.733000000000001</v>
      </c>
      <c r="E20">
        <v>507167</v>
      </c>
      <c r="F20">
        <v>8942477</v>
      </c>
      <c r="G20" s="4">
        <f t="shared" si="0"/>
        <v>50.476716807359701</v>
      </c>
      <c r="H20" s="4">
        <f t="shared" si="1"/>
        <v>23.838776461227038</v>
      </c>
      <c r="I20" s="4">
        <f t="shared" si="2"/>
        <v>5.801921472110311</v>
      </c>
      <c r="J20" s="4">
        <f t="shared" si="3"/>
        <v>2.740089248416901</v>
      </c>
    </row>
    <row r="21" spans="1:10" x14ac:dyDescent="0.3">
      <c r="A21">
        <v>28.347300000000001</v>
      </c>
      <c r="B21" t="s">
        <v>22</v>
      </c>
      <c r="C21">
        <v>97</v>
      </c>
      <c r="D21">
        <v>28.35</v>
      </c>
      <c r="E21">
        <v>68819</v>
      </c>
      <c r="F21">
        <v>1630563</v>
      </c>
      <c r="G21" s="4">
        <f t="shared" si="0"/>
        <v>42.935590266139307</v>
      </c>
      <c r="H21" s="4">
        <f t="shared" si="1"/>
        <v>10.370946203563344</v>
      </c>
      <c r="I21" s="4">
        <f t="shared" si="2"/>
        <v>4.9351253179470476</v>
      </c>
      <c r="J21" s="4">
        <f t="shared" si="3"/>
        <v>1.1920627820187752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74432-AE47-41F0-BA59-00EE4F4B7917}">
  <dimension ref="A1:J7"/>
  <sheetViews>
    <sheetView workbookViewId="0">
      <selection activeCell="I1" sqref="I1:J1"/>
    </sheetView>
  </sheetViews>
  <sheetFormatPr defaultRowHeight="14.4" x14ac:dyDescent="0.3"/>
  <cols>
    <col min="2" max="2" width="61.88671875" customWidth="1"/>
  </cols>
  <sheetData>
    <row r="1" spans="1:10" x14ac:dyDescent="0.3">
      <c r="A1" t="s">
        <v>0</v>
      </c>
      <c r="B1" t="s">
        <v>1</v>
      </c>
      <c r="C1" t="s">
        <v>2</v>
      </c>
      <c r="D1" t="s">
        <v>23</v>
      </c>
      <c r="E1" t="s">
        <v>24</v>
      </c>
      <c r="F1" t="s">
        <v>25</v>
      </c>
      <c r="G1" t="s">
        <v>62</v>
      </c>
      <c r="H1" t="s">
        <v>63</v>
      </c>
      <c r="I1" t="s">
        <v>70</v>
      </c>
      <c r="J1" t="s">
        <v>70</v>
      </c>
    </row>
    <row r="2" spans="1:10" x14ac:dyDescent="0.3">
      <c r="A2">
        <v>20.982099999999999</v>
      </c>
      <c r="B2" t="s">
        <v>4</v>
      </c>
      <c r="C2">
        <v>99</v>
      </c>
      <c r="D2">
        <v>20.984000000000002</v>
      </c>
      <c r="E2">
        <v>63745</v>
      </c>
      <c r="F2">
        <v>977007</v>
      </c>
      <c r="G2" s="4">
        <f t="shared" ref="G2:G7" si="0">(F2-c_C14)/m_C14</f>
        <v>42.261546712321</v>
      </c>
      <c r="H2" s="4">
        <f t="shared" ref="H2:H7" si="1">(F2-c.R_C14)/m.R_C14</f>
        <v>9.1671599894643201</v>
      </c>
      <c r="I2" s="4">
        <f t="shared" ref="I2:J7" si="2">G2/a24_</f>
        <v>5.8696592656001387</v>
      </c>
      <c r="J2" s="4">
        <f t="shared" si="2"/>
        <v>1.2732166652033778</v>
      </c>
    </row>
    <row r="3" spans="1:10" x14ac:dyDescent="0.3">
      <c r="A3">
        <v>22.877500000000001</v>
      </c>
      <c r="B3" t="s">
        <v>26</v>
      </c>
      <c r="C3">
        <v>99</v>
      </c>
      <c r="D3">
        <v>22.875</v>
      </c>
      <c r="E3">
        <v>151700</v>
      </c>
      <c r="F3">
        <v>2238994</v>
      </c>
      <c r="G3" s="4">
        <f t="shared" si="0"/>
        <v>43.563094249720244</v>
      </c>
      <c r="H3" s="4">
        <f t="shared" si="1"/>
        <v>11.491616582276849</v>
      </c>
      <c r="I3" s="4">
        <f t="shared" si="2"/>
        <v>6.0504297569055892</v>
      </c>
      <c r="J3" s="4">
        <f t="shared" si="2"/>
        <v>1.5960578586495624</v>
      </c>
    </row>
    <row r="4" spans="1:10" x14ac:dyDescent="0.3">
      <c r="A4">
        <v>23.0822</v>
      </c>
      <c r="B4" t="s">
        <v>6</v>
      </c>
      <c r="C4">
        <v>99</v>
      </c>
      <c r="D4">
        <v>23.082999999999998</v>
      </c>
      <c r="E4">
        <v>2789772</v>
      </c>
      <c r="F4">
        <v>45495705</v>
      </c>
      <c r="G4" s="4">
        <f t="shared" si="0"/>
        <v>88.175808705606926</v>
      </c>
      <c r="H4" s="4">
        <f t="shared" si="1"/>
        <v>91.166246405988389</v>
      </c>
      <c r="I4" s="4">
        <f t="shared" si="2"/>
        <v>12.246640098000961</v>
      </c>
      <c r="J4" s="4">
        <f t="shared" si="2"/>
        <v>12.661978667498387</v>
      </c>
    </row>
    <row r="5" spans="1:10" x14ac:dyDescent="0.3">
      <c r="A5">
        <v>24.708600000000001</v>
      </c>
      <c r="B5" t="s">
        <v>14</v>
      </c>
      <c r="C5">
        <v>99</v>
      </c>
      <c r="D5">
        <v>24.709</v>
      </c>
      <c r="E5">
        <v>889892</v>
      </c>
      <c r="F5">
        <v>14249620</v>
      </c>
      <c r="G5" s="4">
        <f t="shared" si="0"/>
        <v>55.950227154356668</v>
      </c>
      <c r="H5" s="4">
        <f t="shared" si="1"/>
        <v>33.614014665225071</v>
      </c>
      <c r="I5" s="4">
        <f t="shared" si="2"/>
        <v>7.770864882549537</v>
      </c>
      <c r="J5" s="4">
        <f t="shared" si="2"/>
        <v>4.6686131479479265</v>
      </c>
    </row>
    <row r="6" spans="1:10" x14ac:dyDescent="0.3">
      <c r="A6">
        <v>24.767099999999999</v>
      </c>
      <c r="B6" t="s">
        <v>27</v>
      </c>
      <c r="C6">
        <v>99</v>
      </c>
      <c r="D6">
        <v>24.768999999999998</v>
      </c>
      <c r="E6">
        <v>3080733</v>
      </c>
      <c r="F6">
        <v>53878922</v>
      </c>
      <c r="G6" s="4">
        <f t="shared" si="0"/>
        <v>96.82182125710986</v>
      </c>
      <c r="H6" s="4">
        <f t="shared" si="1"/>
        <v>106.60731198323133</v>
      </c>
      <c r="I6" s="4">
        <f t="shared" si="2"/>
        <v>13.447475174598591</v>
      </c>
      <c r="J6" s="4">
        <f t="shared" si="2"/>
        <v>14.806571108782128</v>
      </c>
    </row>
    <row r="7" spans="1:10" x14ac:dyDescent="0.3">
      <c r="A7">
        <v>24.983499999999999</v>
      </c>
      <c r="B7" t="s">
        <v>11</v>
      </c>
      <c r="C7">
        <v>99</v>
      </c>
      <c r="D7">
        <v>24.981999999999999</v>
      </c>
      <c r="E7">
        <v>909211</v>
      </c>
      <c r="F7">
        <v>13775517</v>
      </c>
      <c r="G7" s="4">
        <f t="shared" si="0"/>
        <v>55.461262060323534</v>
      </c>
      <c r="H7" s="4">
        <f t="shared" si="1"/>
        <v>32.740763321096964</v>
      </c>
      <c r="I7" s="4">
        <f t="shared" si="2"/>
        <v>7.7029530639338244</v>
      </c>
      <c r="J7" s="4">
        <f t="shared" si="2"/>
        <v>4.5473282390412448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44476-1B47-476F-A7E4-620341FD8BCF}">
  <dimension ref="A1:J12"/>
  <sheetViews>
    <sheetView workbookViewId="0">
      <selection activeCell="I1" sqref="I1:J1"/>
    </sheetView>
  </sheetViews>
  <sheetFormatPr defaultRowHeight="14.4" x14ac:dyDescent="0.3"/>
  <cols>
    <col min="2" max="2" width="37.88671875" customWidth="1"/>
    <col min="3" max="3" width="5.44140625" customWidth="1"/>
  </cols>
  <sheetData>
    <row r="1" spans="1:10" x14ac:dyDescent="0.3">
      <c r="A1" t="s">
        <v>0</v>
      </c>
      <c r="B1" t="s">
        <v>1</v>
      </c>
      <c r="C1" t="s">
        <v>2</v>
      </c>
      <c r="D1" t="s">
        <v>23</v>
      </c>
      <c r="E1" t="s">
        <v>24</v>
      </c>
      <c r="F1" t="s">
        <v>25</v>
      </c>
      <c r="G1" t="s">
        <v>62</v>
      </c>
      <c r="H1" t="s">
        <v>63</v>
      </c>
      <c r="I1" t="s">
        <v>70</v>
      </c>
      <c r="J1" t="s">
        <v>70</v>
      </c>
    </row>
    <row r="2" spans="1:10" x14ac:dyDescent="0.3">
      <c r="A2">
        <v>22.8718</v>
      </c>
      <c r="B2" s="1" t="s">
        <v>26</v>
      </c>
      <c r="C2">
        <v>99</v>
      </c>
      <c r="D2">
        <v>22.873999999999999</v>
      </c>
      <c r="E2">
        <v>66791</v>
      </c>
      <c r="F2">
        <v>1240754</v>
      </c>
      <c r="G2" s="4">
        <f t="shared" ref="G2:G12" si="0">(F2-c_C14)/m_C14</f>
        <v>42.533561604983475</v>
      </c>
      <c r="H2" s="4">
        <f t="shared" ref="H2:H12" si="1">(F2-c.R_C14)/m.R_C14</f>
        <v>9.65295616088647</v>
      </c>
      <c r="I2" s="4">
        <f t="shared" ref="I2:I12" si="2">G2/A33_</f>
        <v>1.7796469290788066</v>
      </c>
      <c r="J2" s="4">
        <f t="shared" ref="J2:J12" si="3">H2/A33_</f>
        <v>0.40388937911658873</v>
      </c>
    </row>
    <row r="3" spans="1:10" x14ac:dyDescent="0.3">
      <c r="A3">
        <v>23.076599999999999</v>
      </c>
      <c r="B3" s="1" t="s">
        <v>6</v>
      </c>
      <c r="C3">
        <v>99</v>
      </c>
      <c r="D3">
        <v>23.074000000000002</v>
      </c>
      <c r="E3">
        <v>1036811</v>
      </c>
      <c r="F3">
        <v>16561721</v>
      </c>
      <c r="G3" s="4">
        <f t="shared" si="0"/>
        <v>58.334807473146284</v>
      </c>
      <c r="H3" s="4">
        <f t="shared" si="1"/>
        <v>37.872678512553485</v>
      </c>
      <c r="I3" s="4">
        <f t="shared" si="2"/>
        <v>2.4407869235626061</v>
      </c>
      <c r="J3" s="4">
        <f t="shared" si="3"/>
        <v>1.5846309001068404</v>
      </c>
    </row>
    <row r="4" spans="1:10" x14ac:dyDescent="0.3">
      <c r="A4">
        <v>23.427600000000002</v>
      </c>
      <c r="B4" s="1" t="s">
        <v>7</v>
      </c>
      <c r="C4">
        <v>99</v>
      </c>
      <c r="D4">
        <v>23.425000000000001</v>
      </c>
      <c r="E4">
        <v>633540</v>
      </c>
      <c r="F4">
        <v>13434727</v>
      </c>
      <c r="G4" s="4">
        <f t="shared" si="0"/>
        <v>55.109789037804056</v>
      </c>
      <c r="H4" s="4">
        <f t="shared" si="1"/>
        <v>32.113061480852508</v>
      </c>
      <c r="I4" s="4">
        <f t="shared" si="2"/>
        <v>2.3058489137156508</v>
      </c>
      <c r="J4" s="4">
        <f t="shared" si="3"/>
        <v>1.3436427397846238</v>
      </c>
    </row>
    <row r="5" spans="1:10" x14ac:dyDescent="0.3">
      <c r="A5">
        <v>23.690799999999999</v>
      </c>
      <c r="B5" s="1" t="s">
        <v>28</v>
      </c>
      <c r="C5">
        <v>96</v>
      </c>
      <c r="D5">
        <v>23.692</v>
      </c>
      <c r="E5">
        <v>92566</v>
      </c>
      <c r="F5">
        <v>1645661</v>
      </c>
      <c r="G5" s="4">
        <f t="shared" si="0"/>
        <v>42.951161555478777</v>
      </c>
      <c r="H5" s="4">
        <f t="shared" si="1"/>
        <v>10.398755242514049</v>
      </c>
      <c r="I5" s="4">
        <f t="shared" si="2"/>
        <v>1.7971197303547606</v>
      </c>
      <c r="J5" s="4">
        <f t="shared" si="3"/>
        <v>0.43509436161146653</v>
      </c>
    </row>
    <row r="6" spans="1:10" x14ac:dyDescent="0.3">
      <c r="A6">
        <v>23.778500000000001</v>
      </c>
      <c r="B6" s="1" t="s">
        <v>28</v>
      </c>
      <c r="C6">
        <v>97</v>
      </c>
      <c r="D6">
        <v>23.777999999999999</v>
      </c>
      <c r="E6">
        <v>67633</v>
      </c>
      <c r="F6">
        <v>980045</v>
      </c>
      <c r="G6" s="4">
        <f t="shared" si="0"/>
        <v>42.264679946988721</v>
      </c>
      <c r="H6" s="4">
        <f t="shared" si="1"/>
        <v>9.1727556882543748</v>
      </c>
      <c r="I6" s="4">
        <f t="shared" si="2"/>
        <v>1.7683966505016202</v>
      </c>
      <c r="J6" s="4">
        <f t="shared" si="3"/>
        <v>0.38379730913198223</v>
      </c>
    </row>
    <row r="7" spans="1:10" x14ac:dyDescent="0.3">
      <c r="A7">
        <v>24.7087</v>
      </c>
      <c r="B7" s="1" t="s">
        <v>14</v>
      </c>
      <c r="C7">
        <v>99</v>
      </c>
      <c r="D7">
        <v>24.712</v>
      </c>
      <c r="E7">
        <v>1751283</v>
      </c>
      <c r="F7">
        <v>29634059</v>
      </c>
      <c r="G7" s="4">
        <f t="shared" si="0"/>
        <v>71.81693473115341</v>
      </c>
      <c r="H7" s="4">
        <f t="shared" si="1"/>
        <v>61.950646231376069</v>
      </c>
      <c r="I7" s="4">
        <f t="shared" si="2"/>
        <v>3.0048926665754565</v>
      </c>
      <c r="J7" s="4">
        <f t="shared" si="3"/>
        <v>2.5920772481747312</v>
      </c>
    </row>
    <row r="8" spans="1:10" x14ac:dyDescent="0.3">
      <c r="A8">
        <v>24.767199999999999</v>
      </c>
      <c r="B8" s="1" t="s">
        <v>29</v>
      </c>
      <c r="C8">
        <v>99</v>
      </c>
      <c r="D8">
        <v>24.765000000000001</v>
      </c>
      <c r="E8">
        <v>2063796</v>
      </c>
      <c r="F8">
        <v>37178074</v>
      </c>
      <c r="G8" s="4">
        <f t="shared" si="0"/>
        <v>79.59743813202283</v>
      </c>
      <c r="H8" s="4">
        <f t="shared" si="1"/>
        <v>75.845983824415157</v>
      </c>
      <c r="I8" s="4">
        <f t="shared" si="2"/>
        <v>3.3304367419256415</v>
      </c>
      <c r="J8" s="4">
        <f t="shared" si="3"/>
        <v>3.1734721265445676</v>
      </c>
    </row>
    <row r="9" spans="1:10" x14ac:dyDescent="0.3">
      <c r="A9">
        <v>24.977799999999998</v>
      </c>
      <c r="B9" s="1" t="s">
        <v>11</v>
      </c>
      <c r="C9">
        <v>99</v>
      </c>
      <c r="D9">
        <v>24.978999999999999</v>
      </c>
      <c r="E9">
        <v>436076</v>
      </c>
      <c r="F9">
        <v>6938799</v>
      </c>
      <c r="G9" s="4">
        <f t="shared" si="0"/>
        <v>48.410227876300141</v>
      </c>
      <c r="H9" s="4">
        <f t="shared" si="1"/>
        <v>20.148197606632323</v>
      </c>
      <c r="I9" s="4">
        <f t="shared" si="2"/>
        <v>2.025532547125529</v>
      </c>
      <c r="J9" s="4">
        <f t="shared" si="3"/>
        <v>0.84302082036118509</v>
      </c>
    </row>
    <row r="10" spans="1:10" x14ac:dyDescent="0.3">
      <c r="A10">
        <v>25.047999999999998</v>
      </c>
      <c r="B10" s="1" t="s">
        <v>12</v>
      </c>
      <c r="C10">
        <v>99</v>
      </c>
      <c r="D10">
        <v>25.05</v>
      </c>
      <c r="E10">
        <v>229123</v>
      </c>
      <c r="F10">
        <v>4582070</v>
      </c>
      <c r="G10" s="4">
        <f t="shared" si="0"/>
        <v>45.979620567138163</v>
      </c>
      <c r="H10" s="4">
        <f t="shared" si="1"/>
        <v>15.807333349296485</v>
      </c>
      <c r="I10" s="4">
        <f t="shared" si="2"/>
        <v>1.9238334965329775</v>
      </c>
      <c r="J10" s="4">
        <f t="shared" si="3"/>
        <v>0.66139470080738438</v>
      </c>
    </row>
    <row r="11" spans="1:10" x14ac:dyDescent="0.3">
      <c r="A11">
        <v>25.1007</v>
      </c>
      <c r="B11" s="1" t="s">
        <v>30</v>
      </c>
      <c r="C11">
        <v>99</v>
      </c>
      <c r="D11">
        <v>25.103000000000002</v>
      </c>
      <c r="E11">
        <v>752430</v>
      </c>
      <c r="F11">
        <v>18863910</v>
      </c>
      <c r="G11" s="4">
        <f t="shared" si="0"/>
        <v>60.70916507237483</v>
      </c>
      <c r="H11" s="4">
        <f t="shared" si="1"/>
        <v>42.113085425580707</v>
      </c>
      <c r="I11" s="4">
        <f t="shared" si="2"/>
        <v>2.5401324298064782</v>
      </c>
      <c r="J11" s="4">
        <f t="shared" si="3"/>
        <v>1.7620537834971008</v>
      </c>
    </row>
    <row r="12" spans="1:10" x14ac:dyDescent="0.3">
      <c r="A12">
        <v>25.293700000000001</v>
      </c>
      <c r="B12" s="1" t="s">
        <v>16</v>
      </c>
      <c r="C12">
        <v>99</v>
      </c>
      <c r="D12">
        <v>25.291</v>
      </c>
      <c r="E12">
        <v>377021</v>
      </c>
      <c r="F12">
        <v>6748070</v>
      </c>
      <c r="G12" s="4">
        <f t="shared" si="0"/>
        <v>48.213519938531668</v>
      </c>
      <c r="H12" s="4">
        <f t="shared" si="1"/>
        <v>19.796893447801413</v>
      </c>
      <c r="I12" s="4">
        <f t="shared" si="2"/>
        <v>2.0173020894783127</v>
      </c>
      <c r="J12" s="4">
        <f t="shared" si="3"/>
        <v>0.82832190158164909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9CA1B-8212-46F1-9F37-67D8389EB68F}">
  <dimension ref="A1:J15"/>
  <sheetViews>
    <sheetView workbookViewId="0">
      <selection activeCell="I1" sqref="I1:J1"/>
    </sheetView>
  </sheetViews>
  <sheetFormatPr defaultRowHeight="14.4" x14ac:dyDescent="0.3"/>
  <cols>
    <col min="2" max="2" width="37.6640625" customWidth="1"/>
    <col min="3" max="3" width="5" customWidth="1"/>
  </cols>
  <sheetData>
    <row r="1" spans="1:10" x14ac:dyDescent="0.3">
      <c r="A1" t="s">
        <v>0</v>
      </c>
      <c r="B1" t="s">
        <v>1</v>
      </c>
      <c r="C1" t="s">
        <v>2</v>
      </c>
      <c r="D1" t="s">
        <v>23</v>
      </c>
      <c r="E1" t="s">
        <v>24</v>
      </c>
      <c r="F1" t="s">
        <v>25</v>
      </c>
      <c r="G1" t="s">
        <v>62</v>
      </c>
      <c r="H1" t="s">
        <v>63</v>
      </c>
      <c r="I1" t="s">
        <v>70</v>
      </c>
      <c r="J1" t="s">
        <v>70</v>
      </c>
    </row>
    <row r="2" spans="1:10" x14ac:dyDescent="0.3">
      <c r="A2">
        <v>22.877600000000001</v>
      </c>
      <c r="B2" s="1" t="s">
        <v>5</v>
      </c>
      <c r="C2">
        <v>99</v>
      </c>
      <c r="D2">
        <v>22.875</v>
      </c>
      <c r="E2">
        <v>73374</v>
      </c>
      <c r="F2">
        <v>1360309</v>
      </c>
      <c r="G2" s="4">
        <f t="shared" ref="G2:G13" si="0">(F2-c_C14)/m_C14</f>
        <v>42.656864393232297</v>
      </c>
      <c r="H2" s="4">
        <f t="shared" ref="H2:H13" si="1">(F2-c.R_C14)/m.R_C14</f>
        <v>9.8731647747261544</v>
      </c>
      <c r="I2" s="4">
        <f t="shared" ref="I2:I13" si="2">G2/A34_</f>
        <v>1.7998676959169746</v>
      </c>
      <c r="J2" s="4">
        <f t="shared" ref="J2:J13" si="3">H2/A34_</f>
        <v>0.41658923100110357</v>
      </c>
    </row>
    <row r="3" spans="1:10" x14ac:dyDescent="0.3">
      <c r="A3">
        <v>23.076499999999999</v>
      </c>
      <c r="B3" s="1" t="s">
        <v>6</v>
      </c>
      <c r="C3">
        <v>99</v>
      </c>
      <c r="D3">
        <v>23.074000000000002</v>
      </c>
      <c r="E3">
        <v>1177039</v>
      </c>
      <c r="F3">
        <v>18741761</v>
      </c>
      <c r="G3" s="4">
        <f t="shared" si="0"/>
        <v>60.583186967888984</v>
      </c>
      <c r="H3" s="4">
        <f t="shared" si="1"/>
        <v>41.888098917514093</v>
      </c>
      <c r="I3" s="4">
        <f t="shared" si="2"/>
        <v>2.55625261467886</v>
      </c>
      <c r="J3" s="4">
        <f t="shared" si="3"/>
        <v>1.7674303340723245</v>
      </c>
    </row>
    <row r="4" spans="1:10" x14ac:dyDescent="0.3">
      <c r="A4">
        <v>23.415800000000001</v>
      </c>
      <c r="B4" s="1" t="s">
        <v>7</v>
      </c>
      <c r="C4">
        <v>99</v>
      </c>
      <c r="D4">
        <v>23.416</v>
      </c>
      <c r="E4">
        <v>446249</v>
      </c>
      <c r="F4">
        <v>8690058</v>
      </c>
      <c r="G4" s="4">
        <f t="shared" si="0"/>
        <v>50.216385022767</v>
      </c>
      <c r="H4" s="4">
        <f t="shared" si="1"/>
        <v>23.373845357577679</v>
      </c>
      <c r="I4" s="4">
        <f t="shared" si="2"/>
        <v>2.1188348110872153</v>
      </c>
      <c r="J4" s="4">
        <f t="shared" si="3"/>
        <v>0.98623820074167423</v>
      </c>
    </row>
    <row r="5" spans="1:10" x14ac:dyDescent="0.3">
      <c r="A5">
        <v>23.6907</v>
      </c>
      <c r="B5" s="1" t="s">
        <v>31</v>
      </c>
      <c r="C5">
        <v>99</v>
      </c>
      <c r="D5">
        <v>23.692</v>
      </c>
      <c r="E5">
        <v>256569</v>
      </c>
      <c r="F5">
        <v>4015089</v>
      </c>
      <c r="G5" s="4">
        <f t="shared" si="0"/>
        <v>45.3948659505675</v>
      </c>
      <c r="H5" s="4">
        <f t="shared" si="1"/>
        <v>14.763009815496659</v>
      </c>
      <c r="I5" s="4">
        <f t="shared" si="2"/>
        <v>1.9153951877876583</v>
      </c>
      <c r="J5" s="4">
        <f t="shared" si="3"/>
        <v>0.6229118065610405</v>
      </c>
    </row>
    <row r="6" spans="1:10" x14ac:dyDescent="0.3">
      <c r="A6">
        <v>23.778500000000001</v>
      </c>
      <c r="B6" s="1" t="s">
        <v>28</v>
      </c>
      <c r="C6">
        <v>95</v>
      </c>
      <c r="D6">
        <v>23.779</v>
      </c>
      <c r="E6">
        <v>127969</v>
      </c>
      <c r="F6">
        <v>1888137</v>
      </c>
      <c r="G6" s="4">
        <f t="shared" si="0"/>
        <v>43.201238648728093</v>
      </c>
      <c r="H6" s="4">
        <f t="shared" si="1"/>
        <v>10.845372312894973</v>
      </c>
      <c r="I6" s="4">
        <f t="shared" si="2"/>
        <v>1.8228370737859956</v>
      </c>
      <c r="J6" s="4">
        <f t="shared" si="3"/>
        <v>0.45761064611371199</v>
      </c>
    </row>
    <row r="7" spans="1:10" x14ac:dyDescent="0.3">
      <c r="A7">
        <v>24.498000000000001</v>
      </c>
      <c r="B7" s="1" t="s">
        <v>30</v>
      </c>
      <c r="C7">
        <v>93</v>
      </c>
      <c r="D7">
        <v>24.495999999999999</v>
      </c>
      <c r="E7">
        <v>125487</v>
      </c>
      <c r="F7">
        <v>2096394</v>
      </c>
      <c r="G7" s="4">
        <f t="shared" si="0"/>
        <v>43.416024051031087</v>
      </c>
      <c r="H7" s="4">
        <f t="shared" si="1"/>
        <v>11.228961332947762</v>
      </c>
      <c r="I7" s="4">
        <f t="shared" si="2"/>
        <v>1.8318997489886535</v>
      </c>
      <c r="J7" s="4">
        <f t="shared" si="3"/>
        <v>0.47379583683323889</v>
      </c>
    </row>
    <row r="8" spans="1:10" x14ac:dyDescent="0.3">
      <c r="A8">
        <v>24.714500000000001</v>
      </c>
      <c r="B8" s="1" t="s">
        <v>14</v>
      </c>
      <c r="C8">
        <v>99</v>
      </c>
      <c r="D8">
        <v>24.713000000000001</v>
      </c>
      <c r="E8">
        <v>2022410</v>
      </c>
      <c r="F8">
        <v>34660237</v>
      </c>
      <c r="G8" s="4">
        <f t="shared" si="0"/>
        <v>77.000672438776618</v>
      </c>
      <c r="H8" s="4">
        <f t="shared" si="1"/>
        <v>71.208374392402519</v>
      </c>
      <c r="I8" s="4">
        <f t="shared" si="2"/>
        <v>3.248973520623486</v>
      </c>
      <c r="J8" s="4">
        <f t="shared" si="3"/>
        <v>3.0045727591731022</v>
      </c>
    </row>
    <row r="9" spans="1:10" x14ac:dyDescent="0.3">
      <c r="A9">
        <v>24.767099999999999</v>
      </c>
      <c r="B9" s="1" t="s">
        <v>32</v>
      </c>
      <c r="C9">
        <v>99</v>
      </c>
      <c r="D9">
        <v>24.765999999999998</v>
      </c>
      <c r="E9">
        <v>2278548</v>
      </c>
      <c r="F9">
        <v>41392837</v>
      </c>
      <c r="G9" s="4">
        <f t="shared" si="0"/>
        <v>83.94432475080059</v>
      </c>
      <c r="H9" s="4">
        <f t="shared" si="1"/>
        <v>83.609164936813542</v>
      </c>
      <c r="I9" s="4">
        <f t="shared" si="2"/>
        <v>3.5419546308354679</v>
      </c>
      <c r="J9" s="4">
        <f t="shared" si="3"/>
        <v>3.527812866532217</v>
      </c>
    </row>
    <row r="10" spans="1:10" x14ac:dyDescent="0.3">
      <c r="A10">
        <v>24.977699999999999</v>
      </c>
      <c r="B10" s="1" t="s">
        <v>11</v>
      </c>
      <c r="C10">
        <v>99</v>
      </c>
      <c r="D10">
        <v>24.98</v>
      </c>
      <c r="E10">
        <v>647259</v>
      </c>
      <c r="F10">
        <v>9939653</v>
      </c>
      <c r="G10" s="4">
        <f t="shared" si="0"/>
        <v>51.505152098019295</v>
      </c>
      <c r="H10" s="4">
        <f t="shared" si="1"/>
        <v>25.675477098709379</v>
      </c>
      <c r="I10" s="4">
        <f t="shared" si="2"/>
        <v>2.1732131686927971</v>
      </c>
      <c r="J10" s="4">
        <f t="shared" si="3"/>
        <v>1.0833534640805647</v>
      </c>
    </row>
    <row r="11" spans="1:10" x14ac:dyDescent="0.3">
      <c r="A11">
        <v>25.042100000000001</v>
      </c>
      <c r="B11" s="1" t="s">
        <v>12</v>
      </c>
      <c r="C11">
        <v>99</v>
      </c>
      <c r="D11">
        <v>25.044</v>
      </c>
      <c r="E11">
        <v>137730</v>
      </c>
      <c r="F11">
        <v>2640789</v>
      </c>
      <c r="G11" s="4">
        <f t="shared" si="0"/>
        <v>43.977484645809376</v>
      </c>
      <c r="H11" s="4">
        <f t="shared" si="1"/>
        <v>12.231683664353852</v>
      </c>
      <c r="I11" s="4">
        <f t="shared" si="2"/>
        <v>1.8555900694434337</v>
      </c>
      <c r="J11" s="4">
        <f t="shared" si="3"/>
        <v>0.51610479596429759</v>
      </c>
    </row>
    <row r="12" spans="1:10" x14ac:dyDescent="0.3">
      <c r="A12">
        <v>25.0947</v>
      </c>
      <c r="B12" s="1" t="s">
        <v>13</v>
      </c>
      <c r="C12">
        <v>99</v>
      </c>
      <c r="D12">
        <v>25.093</v>
      </c>
      <c r="E12">
        <v>460910</v>
      </c>
      <c r="F12">
        <v>12359053</v>
      </c>
      <c r="G12" s="4">
        <f t="shared" si="0"/>
        <v>54.000395006213871</v>
      </c>
      <c r="H12" s="4">
        <f t="shared" si="1"/>
        <v>30.13177520689166</v>
      </c>
      <c r="I12" s="4">
        <f t="shared" si="2"/>
        <v>2.2784976795870833</v>
      </c>
      <c r="J12" s="4">
        <f t="shared" si="3"/>
        <v>1.271382920122011</v>
      </c>
    </row>
    <row r="13" spans="1:10" x14ac:dyDescent="0.3">
      <c r="A13">
        <v>25.2819</v>
      </c>
      <c r="B13" s="1" t="s">
        <v>16</v>
      </c>
      <c r="C13">
        <v>99</v>
      </c>
      <c r="D13">
        <v>25.283999999999999</v>
      </c>
      <c r="E13">
        <v>261583</v>
      </c>
      <c r="F13">
        <v>4605333</v>
      </c>
      <c r="G13" s="4">
        <f t="shared" si="0"/>
        <v>46.003612811402583</v>
      </c>
      <c r="H13" s="4">
        <f t="shared" si="1"/>
        <v>15.850181519458776</v>
      </c>
      <c r="I13" s="4">
        <f t="shared" si="2"/>
        <v>1.9410807093418811</v>
      </c>
      <c r="J13" s="4">
        <f t="shared" si="3"/>
        <v>0.66878403035691036</v>
      </c>
    </row>
    <row r="14" spans="1:10" x14ac:dyDescent="0.3">
      <c r="B14" s="1"/>
    </row>
    <row r="15" spans="1:10" x14ac:dyDescent="0.3">
      <c r="B15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338BA-5B2C-43E1-BF6B-16906A1538C6}">
  <dimension ref="A1:J31"/>
  <sheetViews>
    <sheetView workbookViewId="0">
      <selection activeCell="I1" sqref="I1:J1"/>
    </sheetView>
  </sheetViews>
  <sheetFormatPr defaultRowHeight="14.4" x14ac:dyDescent="0.3"/>
  <cols>
    <col min="2" max="2" width="43.5546875" customWidth="1"/>
    <col min="3" max="3" width="4.5546875" customWidth="1"/>
  </cols>
  <sheetData>
    <row r="1" spans="1:10" x14ac:dyDescent="0.3">
      <c r="A1" t="s">
        <v>0</v>
      </c>
      <c r="B1" t="s">
        <v>1</v>
      </c>
      <c r="C1" t="s">
        <v>2</v>
      </c>
      <c r="D1" t="s">
        <v>23</v>
      </c>
      <c r="E1" t="s">
        <v>24</v>
      </c>
      <c r="F1" t="s">
        <v>25</v>
      </c>
      <c r="G1" t="s">
        <v>62</v>
      </c>
      <c r="H1" t="s">
        <v>63</v>
      </c>
      <c r="I1" t="s">
        <v>70</v>
      </c>
      <c r="J1" t="s">
        <v>70</v>
      </c>
    </row>
    <row r="2" spans="1:10" x14ac:dyDescent="0.3">
      <c r="A2">
        <v>18.671299999999999</v>
      </c>
      <c r="B2" s="1" t="s">
        <v>3</v>
      </c>
      <c r="C2">
        <v>97</v>
      </c>
      <c r="D2">
        <v>18.672000000000001</v>
      </c>
      <c r="E2">
        <v>329179</v>
      </c>
      <c r="F2">
        <v>5027009</v>
      </c>
      <c r="G2" s="4">
        <f t="shared" ref="G2:G31" si="0">(F2-c_C14)/m_C14</f>
        <v>46.438507433439391</v>
      </c>
      <c r="H2" s="4">
        <f t="shared" ref="H2:H31" si="1">(F2-c.R_C14)/m.R_C14</f>
        <v>16.626867458561804</v>
      </c>
      <c r="I2" s="4">
        <f t="shared" ref="I2:I31" si="2">G2/A35_</f>
        <v>1.5126549652586121</v>
      </c>
      <c r="J2" s="4">
        <f t="shared" ref="J2:J31" si="3">H2/A35_</f>
        <v>0.54159177389452129</v>
      </c>
    </row>
    <row r="3" spans="1:10" x14ac:dyDescent="0.3">
      <c r="A3">
        <v>20.981999999999999</v>
      </c>
      <c r="B3" s="1" t="s">
        <v>4</v>
      </c>
      <c r="C3">
        <v>99</v>
      </c>
      <c r="D3">
        <v>20.981000000000002</v>
      </c>
      <c r="E3">
        <v>603029</v>
      </c>
      <c r="F3">
        <v>9030576</v>
      </c>
      <c r="G3" s="4">
        <f t="shared" si="0"/>
        <v>50.567577518680288</v>
      </c>
      <c r="H3" s="4">
        <f t="shared" si="1"/>
        <v>24.001046200432111</v>
      </c>
      <c r="I3" s="4">
        <f t="shared" si="2"/>
        <v>1.6471523621719963</v>
      </c>
      <c r="J3" s="4">
        <f t="shared" si="3"/>
        <v>0.78179303584469417</v>
      </c>
    </row>
    <row r="4" spans="1:10" x14ac:dyDescent="0.3">
      <c r="A4">
        <v>21.660699999999999</v>
      </c>
      <c r="B4" s="1" t="s">
        <v>33</v>
      </c>
      <c r="C4">
        <v>99</v>
      </c>
      <c r="D4">
        <v>21.663</v>
      </c>
      <c r="E4">
        <v>109217</v>
      </c>
      <c r="F4">
        <v>1733642</v>
      </c>
      <c r="G4" s="4">
        <f t="shared" si="0"/>
        <v>43.041900567756976</v>
      </c>
      <c r="H4" s="4">
        <f t="shared" si="1"/>
        <v>10.560807637263155</v>
      </c>
      <c r="I4" s="4">
        <f t="shared" si="2"/>
        <v>1.4020163051386638</v>
      </c>
      <c r="J4" s="4">
        <f t="shared" si="3"/>
        <v>0.34400024877078683</v>
      </c>
    </row>
    <row r="5" spans="1:10" x14ac:dyDescent="0.3">
      <c r="A5">
        <v>21.754200000000001</v>
      </c>
      <c r="B5" s="1" t="s">
        <v>33</v>
      </c>
      <c r="C5">
        <v>91</v>
      </c>
      <c r="D5">
        <v>21.753</v>
      </c>
      <c r="E5">
        <v>51716</v>
      </c>
      <c r="F5">
        <v>1080201</v>
      </c>
      <c r="G5" s="4">
        <f t="shared" si="0"/>
        <v>42.367975618937606</v>
      </c>
      <c r="H5" s="4">
        <f t="shared" si="1"/>
        <v>9.3572332419135886</v>
      </c>
      <c r="I5" s="4">
        <f t="shared" si="2"/>
        <v>1.3800643524083911</v>
      </c>
      <c r="J5" s="4">
        <f t="shared" si="3"/>
        <v>0.30479587107210387</v>
      </c>
    </row>
    <row r="6" spans="1:10" x14ac:dyDescent="0.3">
      <c r="A6">
        <v>22.046700000000001</v>
      </c>
      <c r="B6" s="1" t="s">
        <v>34</v>
      </c>
      <c r="C6">
        <v>97</v>
      </c>
      <c r="D6">
        <v>22.05</v>
      </c>
      <c r="E6">
        <v>52538</v>
      </c>
      <c r="F6">
        <v>681852</v>
      </c>
      <c r="G6" s="4">
        <f t="shared" si="0"/>
        <v>41.957139247425495</v>
      </c>
      <c r="H6" s="4">
        <f t="shared" si="1"/>
        <v>8.6235133547116778</v>
      </c>
      <c r="I6" s="4">
        <f t="shared" si="2"/>
        <v>1.3666820601767262</v>
      </c>
      <c r="J6" s="4">
        <f t="shared" si="3"/>
        <v>0.28089620047920777</v>
      </c>
    </row>
    <row r="7" spans="1:10" x14ac:dyDescent="0.3">
      <c r="A7">
        <v>22.702000000000002</v>
      </c>
      <c r="B7" s="1" t="s">
        <v>6</v>
      </c>
      <c r="C7">
        <v>95</v>
      </c>
      <c r="D7">
        <v>22.702999999999999</v>
      </c>
      <c r="E7">
        <v>118392</v>
      </c>
      <c r="F7">
        <v>1922762</v>
      </c>
      <c r="G7" s="4">
        <f t="shared" si="0"/>
        <v>43.236949066888066</v>
      </c>
      <c r="H7" s="4">
        <f t="shared" si="1"/>
        <v>10.909148175503807</v>
      </c>
      <c r="I7" s="4">
        <f t="shared" si="2"/>
        <v>1.4083696764458653</v>
      </c>
      <c r="J7" s="4">
        <f t="shared" si="3"/>
        <v>0.35534684610761585</v>
      </c>
    </row>
    <row r="8" spans="1:10" x14ac:dyDescent="0.3">
      <c r="A8">
        <v>22.8306</v>
      </c>
      <c r="B8" s="1" t="s">
        <v>26</v>
      </c>
      <c r="C8">
        <v>99</v>
      </c>
      <c r="D8">
        <v>22.831</v>
      </c>
      <c r="E8">
        <v>471455</v>
      </c>
      <c r="F8">
        <v>7891073</v>
      </c>
      <c r="G8" s="4">
        <f t="shared" si="0"/>
        <v>49.392353587285541</v>
      </c>
      <c r="H8" s="4">
        <f t="shared" si="1"/>
        <v>21.902193152912876</v>
      </c>
      <c r="I8" s="4">
        <f t="shared" si="2"/>
        <v>1.608871452354578</v>
      </c>
      <c r="J8" s="4">
        <f t="shared" si="3"/>
        <v>0.713426487065566</v>
      </c>
    </row>
    <row r="9" spans="1:10" x14ac:dyDescent="0.3">
      <c r="A9">
        <v>22.877500000000001</v>
      </c>
      <c r="B9" s="1" t="s">
        <v>5</v>
      </c>
      <c r="C9">
        <v>99</v>
      </c>
      <c r="D9">
        <v>22.878</v>
      </c>
      <c r="E9">
        <v>926262</v>
      </c>
      <c r="F9">
        <v>15595696</v>
      </c>
      <c r="G9" s="4">
        <f t="shared" si="0"/>
        <v>57.338499698330764</v>
      </c>
      <c r="H9" s="4">
        <f t="shared" si="1"/>
        <v>36.093354969544144</v>
      </c>
      <c r="I9" s="4">
        <f t="shared" si="2"/>
        <v>1.8677035732355298</v>
      </c>
      <c r="J9" s="4">
        <f t="shared" si="3"/>
        <v>1.1756793149688647</v>
      </c>
    </row>
    <row r="10" spans="1:10" x14ac:dyDescent="0.3">
      <c r="A10">
        <v>23.123100000000001</v>
      </c>
      <c r="B10" s="1" t="s">
        <v>6</v>
      </c>
      <c r="C10">
        <v>99</v>
      </c>
      <c r="D10">
        <v>23.123999999999999</v>
      </c>
      <c r="E10">
        <v>7485631</v>
      </c>
      <c r="F10">
        <v>214919481</v>
      </c>
      <c r="G10" s="4">
        <f t="shared" si="0"/>
        <v>262.91065021323118</v>
      </c>
      <c r="H10" s="4">
        <f t="shared" si="1"/>
        <v>403.22826693582999</v>
      </c>
      <c r="I10" s="4">
        <f t="shared" si="2"/>
        <v>8.5638648277925462</v>
      </c>
      <c r="J10" s="4">
        <f t="shared" si="3"/>
        <v>13.134471235694788</v>
      </c>
    </row>
    <row r="11" spans="1:10" x14ac:dyDescent="0.3">
      <c r="A11">
        <v>23.456600000000002</v>
      </c>
      <c r="B11" s="1" t="s">
        <v>7</v>
      </c>
      <c r="C11">
        <v>99</v>
      </c>
      <c r="D11">
        <v>23.454000000000001</v>
      </c>
      <c r="E11">
        <v>917898</v>
      </c>
      <c r="F11">
        <v>27598437</v>
      </c>
      <c r="G11" s="4">
        <f t="shared" si="0"/>
        <v>69.71750042543097</v>
      </c>
      <c r="H11" s="4">
        <f t="shared" si="1"/>
        <v>58.201229653888163</v>
      </c>
      <c r="I11" s="4">
        <f t="shared" si="2"/>
        <v>2.2709283526199013</v>
      </c>
      <c r="J11" s="4">
        <f t="shared" si="3"/>
        <v>1.8958055261852822</v>
      </c>
    </row>
    <row r="12" spans="1:10" x14ac:dyDescent="0.3">
      <c r="A12">
        <v>23.6965</v>
      </c>
      <c r="B12" s="1" t="s">
        <v>31</v>
      </c>
      <c r="C12">
        <v>99</v>
      </c>
      <c r="D12">
        <v>23.696999999999999</v>
      </c>
      <c r="E12">
        <v>877348</v>
      </c>
      <c r="F12">
        <v>13686625</v>
      </c>
      <c r="G12" s="4">
        <f t="shared" si="0"/>
        <v>55.369583490184148</v>
      </c>
      <c r="H12" s="4">
        <f t="shared" si="1"/>
        <v>32.577032953471708</v>
      </c>
      <c r="I12" s="4">
        <f t="shared" si="2"/>
        <v>1.803569494794272</v>
      </c>
      <c r="J12" s="4">
        <f t="shared" si="3"/>
        <v>1.061141138549567</v>
      </c>
    </row>
    <row r="13" spans="1:10" x14ac:dyDescent="0.3">
      <c r="A13">
        <v>23.778400000000001</v>
      </c>
      <c r="B13" s="1" t="s">
        <v>35</v>
      </c>
      <c r="C13">
        <v>94</v>
      </c>
      <c r="D13">
        <v>23.780999999999999</v>
      </c>
      <c r="E13">
        <v>434482</v>
      </c>
      <c r="F13">
        <v>6770273</v>
      </c>
      <c r="G13" s="4">
        <f t="shared" si="0"/>
        <v>48.236418954110178</v>
      </c>
      <c r="H13" s="4">
        <f t="shared" si="1"/>
        <v>19.837789201664343</v>
      </c>
      <c r="I13" s="4">
        <f t="shared" si="2"/>
        <v>1.571218858440071</v>
      </c>
      <c r="J13" s="4">
        <f t="shared" si="3"/>
        <v>0.64618205868613499</v>
      </c>
    </row>
    <row r="14" spans="1:10" x14ac:dyDescent="0.3">
      <c r="A14">
        <v>23.8369</v>
      </c>
      <c r="B14" s="1" t="s">
        <v>36</v>
      </c>
      <c r="C14">
        <v>91</v>
      </c>
      <c r="D14">
        <v>23.835000000000001</v>
      </c>
      <c r="E14">
        <v>89568</v>
      </c>
      <c r="F14">
        <v>2176114</v>
      </c>
      <c r="G14" s="4">
        <f t="shared" si="0"/>
        <v>43.498243098993917</v>
      </c>
      <c r="H14" s="4">
        <f t="shared" si="1"/>
        <v>11.375797773877037</v>
      </c>
      <c r="I14" s="4">
        <f t="shared" si="2"/>
        <v>1.416880882703385</v>
      </c>
      <c r="J14" s="4">
        <f t="shared" si="3"/>
        <v>0.3705471587582097</v>
      </c>
    </row>
    <row r="15" spans="1:10" x14ac:dyDescent="0.3">
      <c r="A15">
        <v>24.047499999999999</v>
      </c>
      <c r="B15" s="1" t="s">
        <v>8</v>
      </c>
      <c r="C15">
        <v>98</v>
      </c>
      <c r="D15">
        <v>24.045999999999999</v>
      </c>
      <c r="E15">
        <v>179289</v>
      </c>
      <c r="F15">
        <v>3164042</v>
      </c>
      <c r="G15" s="4">
        <f t="shared" si="0"/>
        <v>44.51714048504288</v>
      </c>
      <c r="H15" s="4">
        <f t="shared" si="1"/>
        <v>13.195464500098542</v>
      </c>
      <c r="I15" s="4">
        <f t="shared" si="2"/>
        <v>1.4500697226398334</v>
      </c>
      <c r="J15" s="4">
        <f t="shared" si="3"/>
        <v>0.42981969055695574</v>
      </c>
    </row>
    <row r="16" spans="1:10" x14ac:dyDescent="0.3">
      <c r="A16">
        <v>24.503799999999998</v>
      </c>
      <c r="B16" s="1" t="s">
        <v>37</v>
      </c>
      <c r="C16">
        <v>96</v>
      </c>
      <c r="D16">
        <v>24.503</v>
      </c>
      <c r="E16">
        <v>307173</v>
      </c>
      <c r="F16">
        <v>5458585</v>
      </c>
      <c r="G16" s="4">
        <f t="shared" si="0"/>
        <v>46.883612398863455</v>
      </c>
      <c r="H16" s="4">
        <f t="shared" si="1"/>
        <v>17.421788229139999</v>
      </c>
      <c r="I16" s="4">
        <f t="shared" si="2"/>
        <v>1.5271534983343145</v>
      </c>
      <c r="J16" s="4">
        <f t="shared" si="3"/>
        <v>0.5674849586039088</v>
      </c>
    </row>
    <row r="17" spans="1:10" x14ac:dyDescent="0.3">
      <c r="A17">
        <v>24.761199999999999</v>
      </c>
      <c r="B17" s="1" t="s">
        <v>9</v>
      </c>
      <c r="C17">
        <v>99</v>
      </c>
      <c r="D17">
        <v>24.760999999999999</v>
      </c>
      <c r="E17">
        <v>6596434</v>
      </c>
      <c r="F17">
        <v>238873121</v>
      </c>
      <c r="G17" s="4">
        <f t="shared" si="0"/>
        <v>287.61518453390812</v>
      </c>
      <c r="H17" s="4">
        <f t="shared" si="1"/>
        <v>447.34852841226189</v>
      </c>
      <c r="I17" s="4">
        <f t="shared" si="2"/>
        <v>9.3685727861207866</v>
      </c>
      <c r="J17" s="4">
        <f t="shared" si="3"/>
        <v>14.571613303331006</v>
      </c>
    </row>
    <row r="18" spans="1:10" x14ac:dyDescent="0.3">
      <c r="A18">
        <v>24.837199999999999</v>
      </c>
      <c r="B18" s="1" t="s">
        <v>10</v>
      </c>
      <c r="C18">
        <v>99</v>
      </c>
      <c r="D18">
        <v>24.835999999999999</v>
      </c>
      <c r="E18">
        <v>9508925</v>
      </c>
      <c r="F18">
        <v>293460247</v>
      </c>
      <c r="G18" s="4">
        <f t="shared" si="0"/>
        <v>343.9134977645536</v>
      </c>
      <c r="H18" s="4">
        <f t="shared" si="1"/>
        <v>547.89267420250246</v>
      </c>
      <c r="I18" s="4">
        <f t="shared" si="2"/>
        <v>11.202394063991974</v>
      </c>
      <c r="J18" s="4">
        <f t="shared" si="3"/>
        <v>17.846666912133632</v>
      </c>
    </row>
    <row r="19" spans="1:10" x14ac:dyDescent="0.3">
      <c r="A19">
        <v>25.018599999999999</v>
      </c>
      <c r="B19" s="1" t="s">
        <v>11</v>
      </c>
      <c r="C19">
        <v>99</v>
      </c>
      <c r="D19">
        <v>25.015999999999998</v>
      </c>
      <c r="E19">
        <v>5076840</v>
      </c>
      <c r="F19">
        <v>105650636</v>
      </c>
      <c r="G19" s="4">
        <f t="shared" si="0"/>
        <v>150.21646546789671</v>
      </c>
      <c r="H19" s="4">
        <f t="shared" si="1"/>
        <v>201.96574430345706</v>
      </c>
      <c r="I19" s="4">
        <f t="shared" si="2"/>
        <v>4.8930444777816522</v>
      </c>
      <c r="J19" s="4">
        <f t="shared" si="3"/>
        <v>6.5786887395262887</v>
      </c>
    </row>
    <row r="20" spans="1:10" x14ac:dyDescent="0.3">
      <c r="A20">
        <v>25.0654</v>
      </c>
      <c r="B20" s="1" t="s">
        <v>12</v>
      </c>
      <c r="C20">
        <v>99</v>
      </c>
      <c r="D20">
        <v>25.064</v>
      </c>
      <c r="E20">
        <v>558834</v>
      </c>
      <c r="F20">
        <v>9348266</v>
      </c>
      <c r="G20" s="4">
        <f t="shared" si="0"/>
        <v>50.895226406629504</v>
      </c>
      <c r="H20" s="4">
        <f t="shared" si="1"/>
        <v>24.586200100567858</v>
      </c>
      <c r="I20" s="4">
        <f t="shared" si="2"/>
        <v>1.657824964385326</v>
      </c>
      <c r="J20" s="4">
        <f t="shared" si="3"/>
        <v>0.80085342347126576</v>
      </c>
    </row>
    <row r="21" spans="1:10" x14ac:dyDescent="0.3">
      <c r="A21">
        <v>25.117999999999999</v>
      </c>
      <c r="B21" s="1" t="s">
        <v>30</v>
      </c>
      <c r="C21">
        <v>99</v>
      </c>
      <c r="D21">
        <v>25.119</v>
      </c>
      <c r="E21">
        <v>1134424</v>
      </c>
      <c r="F21">
        <v>25160163</v>
      </c>
      <c r="G21" s="4">
        <f t="shared" si="0"/>
        <v>67.202791858540337</v>
      </c>
      <c r="H21" s="4">
        <f t="shared" si="1"/>
        <v>53.710167484164245</v>
      </c>
      <c r="I21" s="4">
        <f t="shared" si="2"/>
        <v>2.1890160214508252</v>
      </c>
      <c r="J21" s="4">
        <f t="shared" si="3"/>
        <v>1.7495168561617018</v>
      </c>
    </row>
    <row r="22" spans="1:10" x14ac:dyDescent="0.3">
      <c r="A22">
        <v>25.1648</v>
      </c>
      <c r="B22" s="1" t="s">
        <v>38</v>
      </c>
      <c r="C22">
        <v>93</v>
      </c>
      <c r="D22">
        <v>25.164000000000001</v>
      </c>
      <c r="E22">
        <v>446757</v>
      </c>
      <c r="F22">
        <v>11052379</v>
      </c>
      <c r="G22" s="4">
        <f t="shared" si="0"/>
        <v>52.652759628921054</v>
      </c>
      <c r="H22" s="4">
        <f t="shared" si="1"/>
        <v>27.725009531843725</v>
      </c>
      <c r="I22" s="4">
        <f t="shared" si="2"/>
        <v>1.715073603547917</v>
      </c>
      <c r="J22" s="4">
        <f t="shared" si="3"/>
        <v>0.90309477302422558</v>
      </c>
    </row>
    <row r="23" spans="1:10" x14ac:dyDescent="0.3">
      <c r="A23">
        <v>25.299399999999999</v>
      </c>
      <c r="B23" s="1" t="s">
        <v>16</v>
      </c>
      <c r="C23">
        <v>99</v>
      </c>
      <c r="D23">
        <v>25.300999999999998</v>
      </c>
      <c r="E23">
        <v>580526</v>
      </c>
      <c r="F23">
        <v>13145650</v>
      </c>
      <c r="G23" s="4">
        <f t="shared" si="0"/>
        <v>54.811650104939638</v>
      </c>
      <c r="H23" s="4">
        <f t="shared" si="1"/>
        <v>31.580609927484311</v>
      </c>
      <c r="I23" s="4">
        <f t="shared" si="2"/>
        <v>1.785395768890542</v>
      </c>
      <c r="J23" s="4">
        <f t="shared" si="3"/>
        <v>1.0286843624587723</v>
      </c>
    </row>
    <row r="24" spans="1:10" x14ac:dyDescent="0.3">
      <c r="A24">
        <v>25.539200000000001</v>
      </c>
      <c r="B24" s="1" t="s">
        <v>14</v>
      </c>
      <c r="C24">
        <v>99</v>
      </c>
      <c r="D24">
        <v>25.538</v>
      </c>
      <c r="E24">
        <v>278123</v>
      </c>
      <c r="F24">
        <v>6279823</v>
      </c>
      <c r="G24" s="4">
        <f t="shared" si="0"/>
        <v>47.730594417314265</v>
      </c>
      <c r="H24" s="4">
        <f t="shared" si="1"/>
        <v>18.934428282776189</v>
      </c>
      <c r="I24" s="4">
        <f t="shared" si="2"/>
        <v>1.5547424891633312</v>
      </c>
      <c r="J24" s="4">
        <f t="shared" si="3"/>
        <v>0.61675662158880096</v>
      </c>
    </row>
    <row r="25" spans="1:10" x14ac:dyDescent="0.3">
      <c r="A25">
        <v>26.094999999999999</v>
      </c>
      <c r="B25" s="1" t="s">
        <v>19</v>
      </c>
      <c r="C25">
        <v>98</v>
      </c>
      <c r="D25">
        <v>26.091999999999999</v>
      </c>
      <c r="E25">
        <v>58225</v>
      </c>
      <c r="F25">
        <v>1601375</v>
      </c>
      <c r="G25" s="4">
        <f t="shared" si="0"/>
        <v>42.905487286059788</v>
      </c>
      <c r="H25" s="4">
        <f t="shared" si="1"/>
        <v>10.317184763048495</v>
      </c>
      <c r="I25" s="4">
        <f t="shared" si="2"/>
        <v>1.39757287576742</v>
      </c>
      <c r="J25" s="4">
        <f t="shared" si="3"/>
        <v>0.33606465026216598</v>
      </c>
    </row>
    <row r="26" spans="1:10" x14ac:dyDescent="0.3">
      <c r="A26">
        <v>26.305599999999998</v>
      </c>
      <c r="B26" s="1" t="s">
        <v>39</v>
      </c>
      <c r="C26">
        <v>86</v>
      </c>
      <c r="D26">
        <v>26.303000000000001</v>
      </c>
      <c r="E26">
        <v>72716</v>
      </c>
      <c r="F26">
        <v>1377737</v>
      </c>
      <c r="G26" s="4">
        <f t="shared" si="0"/>
        <v>42.674838722985136</v>
      </c>
      <c r="H26" s="4">
        <f t="shared" si="1"/>
        <v>9.905265445731116</v>
      </c>
      <c r="I26" s="4">
        <f t="shared" si="2"/>
        <v>1.3900598932568449</v>
      </c>
      <c r="J26" s="4">
        <f t="shared" si="3"/>
        <v>0.32264708292283767</v>
      </c>
    </row>
    <row r="27" spans="1:10" x14ac:dyDescent="0.3">
      <c r="A27">
        <v>26.3582</v>
      </c>
      <c r="B27" s="1" t="s">
        <v>19</v>
      </c>
      <c r="C27">
        <v>93</v>
      </c>
      <c r="D27">
        <v>26.356999999999999</v>
      </c>
      <c r="E27">
        <v>86962</v>
      </c>
      <c r="F27">
        <v>1672218</v>
      </c>
      <c r="G27" s="4">
        <f t="shared" si="0"/>
        <v>42.978551059452045</v>
      </c>
      <c r="H27" s="4">
        <f t="shared" si="1"/>
        <v>10.447670638421711</v>
      </c>
      <c r="I27" s="4">
        <f t="shared" si="2"/>
        <v>1.3999528032394803</v>
      </c>
      <c r="J27" s="4">
        <f t="shared" si="3"/>
        <v>0.34031500450885049</v>
      </c>
    </row>
    <row r="28" spans="1:10" x14ac:dyDescent="0.3">
      <c r="A28">
        <v>26.387499999999999</v>
      </c>
      <c r="B28" s="1" t="s">
        <v>40</v>
      </c>
      <c r="C28">
        <v>49</v>
      </c>
      <c r="D28">
        <v>26.39</v>
      </c>
      <c r="E28">
        <v>73945</v>
      </c>
      <c r="F28">
        <v>1456403</v>
      </c>
      <c r="G28" s="4">
        <f t="shared" si="0"/>
        <v>42.755970730348956</v>
      </c>
      <c r="H28" s="4">
        <f t="shared" si="1"/>
        <v>10.050160521774046</v>
      </c>
      <c r="I28" s="4">
        <f t="shared" si="2"/>
        <v>1.3927026296530605</v>
      </c>
      <c r="J28" s="4">
        <f t="shared" si="3"/>
        <v>0.32736679224019694</v>
      </c>
    </row>
    <row r="29" spans="1:10" x14ac:dyDescent="0.3">
      <c r="A29">
        <v>26.486899999999999</v>
      </c>
      <c r="B29" s="1" t="s">
        <v>41</v>
      </c>
      <c r="C29">
        <v>86</v>
      </c>
      <c r="D29">
        <v>26.486999999999998</v>
      </c>
      <c r="E29">
        <v>58160</v>
      </c>
      <c r="F29">
        <v>1185434</v>
      </c>
      <c r="G29" s="4">
        <f t="shared" si="0"/>
        <v>42.476507443752865</v>
      </c>
      <c r="H29" s="4">
        <f t="shared" si="1"/>
        <v>9.5510621328858747</v>
      </c>
      <c r="I29" s="4">
        <f t="shared" si="2"/>
        <v>1.383599591001722</v>
      </c>
      <c r="J29" s="4">
        <f t="shared" si="3"/>
        <v>0.31110951572918161</v>
      </c>
    </row>
    <row r="30" spans="1:10" x14ac:dyDescent="0.3">
      <c r="A30">
        <v>26.527899999999999</v>
      </c>
      <c r="B30" s="1" t="s">
        <v>20</v>
      </c>
      <c r="C30">
        <v>53</v>
      </c>
      <c r="D30">
        <v>26.526</v>
      </c>
      <c r="E30">
        <v>65089</v>
      </c>
      <c r="F30">
        <v>1915396</v>
      </c>
      <c r="G30" s="4">
        <f t="shared" si="0"/>
        <v>43.229352158868821</v>
      </c>
      <c r="H30" s="4">
        <f t="shared" si="1"/>
        <v>10.895580724125418</v>
      </c>
      <c r="I30" s="4">
        <f t="shared" si="2"/>
        <v>1.4081222201585935</v>
      </c>
      <c r="J30" s="4">
        <f t="shared" si="3"/>
        <v>0.35490490958063253</v>
      </c>
    </row>
    <row r="31" spans="1:10" x14ac:dyDescent="0.3">
      <c r="A31">
        <v>26.732600000000001</v>
      </c>
      <c r="B31" s="1" t="s">
        <v>42</v>
      </c>
      <c r="C31">
        <v>99</v>
      </c>
      <c r="D31">
        <v>26.731999999999999</v>
      </c>
      <c r="E31">
        <v>317428</v>
      </c>
      <c r="F31">
        <v>5256317</v>
      </c>
      <c r="G31" s="4">
        <f t="shared" si="0"/>
        <v>46.675003738635837</v>
      </c>
      <c r="H31" s="4">
        <f t="shared" si="1"/>
        <v>17.049230361178598</v>
      </c>
      <c r="I31" s="4">
        <f t="shared" si="2"/>
        <v>1.520358427968594</v>
      </c>
      <c r="J31" s="4">
        <f t="shared" si="3"/>
        <v>0.55534952316542663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855AB-DDB0-4BFD-A978-E7D539225B3A}">
  <dimension ref="A1:J32"/>
  <sheetViews>
    <sheetView workbookViewId="0">
      <selection activeCell="I1" sqref="I1:J1"/>
    </sheetView>
  </sheetViews>
  <sheetFormatPr defaultRowHeight="14.4" x14ac:dyDescent="0.3"/>
  <cols>
    <col min="2" max="2" width="53.5546875" customWidth="1"/>
  </cols>
  <sheetData>
    <row r="1" spans="1:10" x14ac:dyDescent="0.3">
      <c r="A1" t="s">
        <v>0</v>
      </c>
      <c r="B1" t="s">
        <v>1</v>
      </c>
      <c r="C1" t="s">
        <v>2</v>
      </c>
      <c r="D1" t="s">
        <v>23</v>
      </c>
      <c r="E1" t="s">
        <v>24</v>
      </c>
      <c r="F1" t="s">
        <v>25</v>
      </c>
      <c r="G1" t="s">
        <v>62</v>
      </c>
      <c r="H1" t="s">
        <v>63</v>
      </c>
      <c r="I1" t="s">
        <v>70</v>
      </c>
      <c r="J1" t="s">
        <v>70</v>
      </c>
    </row>
    <row r="2" spans="1:10" x14ac:dyDescent="0.3">
      <c r="A2">
        <v>18.671399999999998</v>
      </c>
      <c r="B2" s="1" t="s">
        <v>3</v>
      </c>
      <c r="C2">
        <v>97</v>
      </c>
      <c r="D2">
        <v>18.672000000000001</v>
      </c>
      <c r="E2">
        <v>343423</v>
      </c>
      <c r="F2">
        <v>5128922</v>
      </c>
      <c r="G2" s="4">
        <f t="shared" ref="G2:G29" si="0">(F2-c_C14)/m_C14</f>
        <v>46.54361518350256</v>
      </c>
      <c r="H2" s="4">
        <f t="shared" ref="H2:H29" si="1">(F2-c.R_C14)/m.R_C14</f>
        <v>16.814581234332319</v>
      </c>
      <c r="I2" s="4">
        <f t="shared" ref="I2:I29" si="2">G2/A36_</f>
        <v>1.5514538394500854</v>
      </c>
      <c r="J2" s="4">
        <f t="shared" ref="J2:J29" si="3">H2/A36_</f>
        <v>0.5604860411444107</v>
      </c>
    </row>
    <row r="3" spans="1:10" x14ac:dyDescent="0.3">
      <c r="A3">
        <v>20.982199999999999</v>
      </c>
      <c r="B3" s="1" t="s">
        <v>4</v>
      </c>
      <c r="C3">
        <v>99</v>
      </c>
      <c r="D3">
        <v>20.981000000000002</v>
      </c>
      <c r="E3">
        <v>615103</v>
      </c>
      <c r="F3">
        <v>9620922</v>
      </c>
      <c r="G3" s="4">
        <f t="shared" si="0"/>
        <v>51.176429576992696</v>
      </c>
      <c r="H3" s="4">
        <f t="shared" si="1"/>
        <v>25.088405778415485</v>
      </c>
      <c r="I3" s="4">
        <f t="shared" si="2"/>
        <v>1.7058809858997566</v>
      </c>
      <c r="J3" s="4">
        <f t="shared" si="3"/>
        <v>0.83628019261384945</v>
      </c>
    </row>
    <row r="4" spans="1:10" x14ac:dyDescent="0.3">
      <c r="A4">
        <v>21.660799999999998</v>
      </c>
      <c r="B4" s="1" t="s">
        <v>33</v>
      </c>
      <c r="C4">
        <v>99</v>
      </c>
      <c r="D4">
        <v>21.663</v>
      </c>
      <c r="E4">
        <v>101829</v>
      </c>
      <c r="F4">
        <v>1561303</v>
      </c>
      <c r="G4" s="4">
        <f t="shared" si="0"/>
        <v>42.864159116341192</v>
      </c>
      <c r="H4" s="4">
        <f t="shared" si="1"/>
        <v>10.243376059323985</v>
      </c>
      <c r="I4" s="4">
        <f t="shared" si="2"/>
        <v>1.4288053038780397</v>
      </c>
      <c r="J4" s="4">
        <f t="shared" si="3"/>
        <v>0.34144586864413284</v>
      </c>
    </row>
    <row r="5" spans="1:10" x14ac:dyDescent="0.3">
      <c r="A5">
        <v>21.7544</v>
      </c>
      <c r="B5" s="1" t="s">
        <v>43</v>
      </c>
      <c r="C5">
        <v>90</v>
      </c>
      <c r="D5">
        <v>21.753</v>
      </c>
      <c r="E5">
        <v>50704</v>
      </c>
      <c r="F5">
        <v>1156871</v>
      </c>
      <c r="G5" s="4">
        <f t="shared" si="0"/>
        <v>42.447049056058908</v>
      </c>
      <c r="H5" s="4">
        <f t="shared" si="1"/>
        <v>9.4984518812267797</v>
      </c>
      <c r="I5" s="4">
        <f t="shared" si="2"/>
        <v>1.4149016352019637</v>
      </c>
      <c r="J5" s="4">
        <f t="shared" si="3"/>
        <v>0.31661506270755935</v>
      </c>
    </row>
    <row r="6" spans="1:10" x14ac:dyDescent="0.3">
      <c r="A6">
        <v>22.052700000000002</v>
      </c>
      <c r="B6" s="1" t="s">
        <v>34</v>
      </c>
      <c r="C6">
        <v>98</v>
      </c>
      <c r="D6">
        <v>22.050999999999998</v>
      </c>
      <c r="E6">
        <v>60819</v>
      </c>
      <c r="F6">
        <v>941653</v>
      </c>
      <c r="G6" s="4">
        <f t="shared" si="0"/>
        <v>42.225084441602512</v>
      </c>
      <c r="H6" s="4">
        <f t="shared" si="1"/>
        <v>9.1020413801741338</v>
      </c>
      <c r="I6" s="4">
        <f t="shared" si="2"/>
        <v>1.4075028147200837</v>
      </c>
      <c r="J6" s="4">
        <f t="shared" si="3"/>
        <v>0.3034013793391378</v>
      </c>
    </row>
    <row r="7" spans="1:10" x14ac:dyDescent="0.3">
      <c r="A7">
        <v>22.702100000000002</v>
      </c>
      <c r="B7" s="1" t="s">
        <v>44</v>
      </c>
      <c r="C7">
        <v>97</v>
      </c>
      <c r="D7">
        <v>22.702999999999999</v>
      </c>
      <c r="E7">
        <v>114430</v>
      </c>
      <c r="F7">
        <v>1942986</v>
      </c>
      <c r="G7" s="4">
        <f t="shared" si="0"/>
        <v>43.257807045136936</v>
      </c>
      <c r="H7" s="4">
        <f t="shared" si="1"/>
        <v>10.946398804973873</v>
      </c>
      <c r="I7" s="4">
        <f t="shared" si="2"/>
        <v>1.4419269015045646</v>
      </c>
      <c r="J7" s="4">
        <f t="shared" si="3"/>
        <v>0.36487996016579577</v>
      </c>
    </row>
    <row r="8" spans="1:10" x14ac:dyDescent="0.3">
      <c r="A8">
        <v>22.8308</v>
      </c>
      <c r="B8" s="1" t="s">
        <v>26</v>
      </c>
      <c r="C8">
        <v>99</v>
      </c>
      <c r="D8">
        <v>22.831</v>
      </c>
      <c r="E8">
        <v>491619</v>
      </c>
      <c r="F8">
        <v>8549239</v>
      </c>
      <c r="G8" s="4">
        <f t="shared" si="0"/>
        <v>50.071151654539733</v>
      </c>
      <c r="H8" s="4">
        <f t="shared" si="1"/>
        <v>23.11447053601195</v>
      </c>
      <c r="I8" s="4">
        <f t="shared" si="2"/>
        <v>1.6690383884846578</v>
      </c>
      <c r="J8" s="4">
        <f t="shared" si="3"/>
        <v>0.77048235120039832</v>
      </c>
    </row>
    <row r="9" spans="1:10" x14ac:dyDescent="0.3">
      <c r="A9">
        <v>22.877600000000001</v>
      </c>
      <c r="B9" s="1" t="s">
        <v>26</v>
      </c>
      <c r="C9">
        <v>99</v>
      </c>
      <c r="D9">
        <v>22.876999999999999</v>
      </c>
      <c r="E9">
        <v>962862</v>
      </c>
      <c r="F9">
        <v>16733514</v>
      </c>
      <c r="G9" s="4">
        <f t="shared" si="0"/>
        <v>58.511985808654039</v>
      </c>
      <c r="H9" s="4">
        <f t="shared" si="1"/>
        <v>38.189104411908268</v>
      </c>
      <c r="I9" s="4">
        <f t="shared" si="2"/>
        <v>1.9503995269551346</v>
      </c>
      <c r="J9" s="4">
        <f t="shared" si="3"/>
        <v>1.272970147063609</v>
      </c>
    </row>
    <row r="10" spans="1:10" x14ac:dyDescent="0.3">
      <c r="A10">
        <v>23.1233</v>
      </c>
      <c r="B10" s="1" t="s">
        <v>6</v>
      </c>
      <c r="C10">
        <v>99</v>
      </c>
      <c r="D10">
        <v>23.126000000000001</v>
      </c>
      <c r="E10">
        <v>7333733</v>
      </c>
      <c r="F10">
        <v>225847183</v>
      </c>
      <c r="G10" s="4">
        <f t="shared" si="0"/>
        <v>274.18091181460494</v>
      </c>
      <c r="H10" s="4">
        <f t="shared" si="1"/>
        <v>423.35602495409057</v>
      </c>
      <c r="I10" s="4">
        <f t="shared" si="2"/>
        <v>9.1393637271534978</v>
      </c>
      <c r="J10" s="4">
        <f t="shared" si="3"/>
        <v>14.111867498469685</v>
      </c>
    </row>
    <row r="11" spans="1:10" x14ac:dyDescent="0.3">
      <c r="A11">
        <v>23.456800000000001</v>
      </c>
      <c r="B11" s="1" t="s">
        <v>7</v>
      </c>
      <c r="C11">
        <v>99</v>
      </c>
      <c r="D11">
        <v>23.459</v>
      </c>
      <c r="E11">
        <v>1041278</v>
      </c>
      <c r="F11">
        <v>33934426</v>
      </c>
      <c r="G11" s="4">
        <f t="shared" si="0"/>
        <v>76.2521088484486</v>
      </c>
      <c r="H11" s="4">
        <f t="shared" si="1"/>
        <v>69.87150153706736</v>
      </c>
      <c r="I11" s="4">
        <f t="shared" si="2"/>
        <v>2.5417369616149532</v>
      </c>
      <c r="J11" s="4">
        <f t="shared" si="3"/>
        <v>2.3290500512355785</v>
      </c>
    </row>
    <row r="12" spans="1:10" x14ac:dyDescent="0.3">
      <c r="A12">
        <v>23.6966</v>
      </c>
      <c r="B12" s="1" t="s">
        <v>31</v>
      </c>
      <c r="C12">
        <v>96</v>
      </c>
      <c r="D12">
        <v>23.696999999999999</v>
      </c>
      <c r="E12">
        <v>753237</v>
      </c>
      <c r="F12">
        <v>12284654</v>
      </c>
      <c r="G12" s="4">
        <f t="shared" si="0"/>
        <v>53.923663759984734</v>
      </c>
      <c r="H12" s="4">
        <f t="shared" si="1"/>
        <v>29.994739527404743</v>
      </c>
      <c r="I12" s="4">
        <f t="shared" si="2"/>
        <v>1.7974554586661577</v>
      </c>
      <c r="J12" s="4">
        <f t="shared" si="3"/>
        <v>0.99982465091349149</v>
      </c>
    </row>
    <row r="13" spans="1:10" x14ac:dyDescent="0.3">
      <c r="A13">
        <v>23.778500000000001</v>
      </c>
      <c r="B13" s="1" t="s">
        <v>28</v>
      </c>
      <c r="C13">
        <v>96</v>
      </c>
      <c r="D13">
        <v>23.780999999999999</v>
      </c>
      <c r="E13">
        <v>388952</v>
      </c>
      <c r="F13">
        <v>6248539</v>
      </c>
      <c r="G13" s="4">
        <f t="shared" si="0"/>
        <v>47.698329732210539</v>
      </c>
      <c r="H13" s="4">
        <f t="shared" si="1"/>
        <v>18.87680621531468</v>
      </c>
      <c r="I13" s="4">
        <f t="shared" si="2"/>
        <v>1.5899443244070179</v>
      </c>
      <c r="J13" s="4">
        <f t="shared" si="3"/>
        <v>0.6292268738438227</v>
      </c>
    </row>
    <row r="14" spans="1:10" x14ac:dyDescent="0.3">
      <c r="A14">
        <v>23.837</v>
      </c>
      <c r="B14" s="1" t="s">
        <v>36</v>
      </c>
      <c r="C14">
        <v>93</v>
      </c>
      <c r="D14">
        <v>23.835000000000001</v>
      </c>
      <c r="E14">
        <v>100600</v>
      </c>
      <c r="F14">
        <v>2444983</v>
      </c>
      <c r="G14" s="4">
        <f t="shared" si="0"/>
        <v>43.77554055517453</v>
      </c>
      <c r="H14" s="4">
        <f t="shared" si="1"/>
        <v>11.871028168209873</v>
      </c>
      <c r="I14" s="4">
        <f t="shared" si="2"/>
        <v>1.4591846851724843</v>
      </c>
      <c r="J14" s="4">
        <f t="shared" si="3"/>
        <v>0.39570093894032909</v>
      </c>
    </row>
    <row r="15" spans="1:10" x14ac:dyDescent="0.3">
      <c r="A15">
        <v>24.047599999999999</v>
      </c>
      <c r="B15" s="1" t="s">
        <v>8</v>
      </c>
      <c r="C15">
        <v>98</v>
      </c>
      <c r="D15">
        <v>24.047000000000001</v>
      </c>
      <c r="E15">
        <v>190663</v>
      </c>
      <c r="F15">
        <v>3428665</v>
      </c>
      <c r="G15" s="4">
        <f t="shared" si="0"/>
        <v>44.790058838392952</v>
      </c>
      <c r="H15" s="4">
        <f t="shared" si="1"/>
        <v>13.682874177820919</v>
      </c>
      <c r="I15" s="4">
        <f t="shared" si="2"/>
        <v>1.4930019612797651</v>
      </c>
      <c r="J15" s="4">
        <f t="shared" si="3"/>
        <v>0.45609580592736398</v>
      </c>
    </row>
    <row r="16" spans="1:10" x14ac:dyDescent="0.3">
      <c r="A16">
        <v>24.503900000000002</v>
      </c>
      <c r="B16" s="1" t="s">
        <v>37</v>
      </c>
      <c r="C16">
        <v>95</v>
      </c>
      <c r="D16">
        <v>24.501999999999999</v>
      </c>
      <c r="E16">
        <v>244235</v>
      </c>
      <c r="F16">
        <v>4567982</v>
      </c>
      <c r="G16" s="4">
        <f t="shared" si="0"/>
        <v>45.965090939093756</v>
      </c>
      <c r="H16" s="4">
        <f t="shared" si="1"/>
        <v>15.78138463153668</v>
      </c>
      <c r="I16" s="4">
        <f t="shared" si="2"/>
        <v>1.5321696979697919</v>
      </c>
      <c r="J16" s="4">
        <f t="shared" si="3"/>
        <v>0.52604615438455604</v>
      </c>
    </row>
    <row r="17" spans="1:10" x14ac:dyDescent="0.3">
      <c r="A17">
        <v>24.761299999999999</v>
      </c>
      <c r="B17" s="1" t="s">
        <v>45</v>
      </c>
      <c r="C17">
        <v>99</v>
      </c>
      <c r="D17">
        <v>24.76</v>
      </c>
      <c r="E17">
        <v>6514299</v>
      </c>
      <c r="F17">
        <v>247295148</v>
      </c>
      <c r="G17" s="4">
        <f t="shared" si="0"/>
        <v>296.30122369418473</v>
      </c>
      <c r="H17" s="4">
        <f t="shared" si="1"/>
        <v>462.86107821269184</v>
      </c>
      <c r="I17" s="4">
        <f t="shared" si="2"/>
        <v>9.8767074564728237</v>
      </c>
      <c r="J17" s="4">
        <f t="shared" si="3"/>
        <v>15.428702607089727</v>
      </c>
    </row>
    <row r="18" spans="1:10" x14ac:dyDescent="0.3">
      <c r="A18">
        <v>24.837399999999999</v>
      </c>
      <c r="B18" s="1" t="s">
        <v>32</v>
      </c>
      <c r="C18">
        <v>99</v>
      </c>
      <c r="D18">
        <v>24.838000000000001</v>
      </c>
      <c r="E18">
        <v>9531071</v>
      </c>
      <c r="F18">
        <v>303333667</v>
      </c>
      <c r="G18" s="4">
        <f t="shared" si="0"/>
        <v>354.09642792683621</v>
      </c>
      <c r="H18" s="4">
        <f t="shared" si="1"/>
        <v>566.07854791800594</v>
      </c>
      <c r="I18" s="4">
        <f t="shared" si="2"/>
        <v>11.803214264227874</v>
      </c>
      <c r="J18" s="4">
        <f t="shared" si="3"/>
        <v>18.869284930600198</v>
      </c>
    </row>
    <row r="19" spans="1:10" x14ac:dyDescent="0.3">
      <c r="A19">
        <v>25.018699999999999</v>
      </c>
      <c r="B19" s="1" t="s">
        <v>11</v>
      </c>
      <c r="C19">
        <v>99</v>
      </c>
      <c r="D19">
        <v>25.016999999999999</v>
      </c>
      <c r="E19">
        <v>5248796</v>
      </c>
      <c r="F19">
        <v>110030778</v>
      </c>
      <c r="G19" s="4">
        <f t="shared" si="0"/>
        <v>154.73391535728467</v>
      </c>
      <c r="H19" s="4">
        <f t="shared" si="1"/>
        <v>210.03353735469693</v>
      </c>
      <c r="I19" s="4">
        <f t="shared" si="2"/>
        <v>5.157797178576156</v>
      </c>
      <c r="J19" s="4">
        <f t="shared" si="3"/>
        <v>7.001117911823231</v>
      </c>
    </row>
    <row r="20" spans="1:10" x14ac:dyDescent="0.3">
      <c r="A20">
        <v>25.0655</v>
      </c>
      <c r="B20" s="1" t="s">
        <v>12</v>
      </c>
      <c r="C20">
        <v>99</v>
      </c>
      <c r="D20">
        <v>25.065000000000001</v>
      </c>
      <c r="E20">
        <v>592043</v>
      </c>
      <c r="F20">
        <v>10063799</v>
      </c>
      <c r="G20" s="4">
        <f t="shared" si="0"/>
        <v>51.63318980409548</v>
      </c>
      <c r="H20" s="4">
        <f t="shared" si="1"/>
        <v>25.904141885407899</v>
      </c>
      <c r="I20" s="4">
        <f t="shared" si="2"/>
        <v>1.7211063268031828</v>
      </c>
      <c r="J20" s="4">
        <f t="shared" si="3"/>
        <v>0.86347139618026325</v>
      </c>
    </row>
    <row r="21" spans="1:10" x14ac:dyDescent="0.3">
      <c r="A21">
        <v>25.123999999999999</v>
      </c>
      <c r="B21" s="1" t="s">
        <v>30</v>
      </c>
      <c r="C21">
        <v>99</v>
      </c>
      <c r="D21">
        <v>25.122</v>
      </c>
      <c r="E21">
        <v>1216770</v>
      </c>
      <c r="F21">
        <v>27976895</v>
      </c>
      <c r="G21" s="4">
        <f t="shared" si="0"/>
        <v>70.107822257517242</v>
      </c>
      <c r="H21" s="4">
        <f t="shared" si="1"/>
        <v>58.898312265042357</v>
      </c>
      <c r="I21" s="4">
        <f t="shared" si="2"/>
        <v>2.3369274085839082</v>
      </c>
      <c r="J21" s="4">
        <f t="shared" si="3"/>
        <v>1.963277075501412</v>
      </c>
    </row>
    <row r="22" spans="1:10" x14ac:dyDescent="0.3">
      <c r="A22">
        <v>25.164999999999999</v>
      </c>
      <c r="B22" s="1" t="s">
        <v>14</v>
      </c>
      <c r="C22">
        <v>94</v>
      </c>
      <c r="D22">
        <v>25.164999999999999</v>
      </c>
      <c r="E22">
        <v>448937</v>
      </c>
      <c r="F22">
        <v>11012408</v>
      </c>
      <c r="G22" s="4">
        <f t="shared" si="0"/>
        <v>52.611535625331967</v>
      </c>
      <c r="H22" s="4">
        <f t="shared" si="1"/>
        <v>27.651386860238304</v>
      </c>
      <c r="I22" s="4">
        <f t="shared" si="2"/>
        <v>1.7537178541777323</v>
      </c>
      <c r="J22" s="4">
        <f t="shared" si="3"/>
        <v>0.92171289534127676</v>
      </c>
    </row>
    <row r="23" spans="1:10" x14ac:dyDescent="0.3">
      <c r="A23">
        <v>25.235199999999999</v>
      </c>
      <c r="B23" s="1" t="s">
        <v>46</v>
      </c>
      <c r="C23">
        <v>99</v>
      </c>
      <c r="D23">
        <v>25.234000000000002</v>
      </c>
      <c r="E23">
        <v>223633</v>
      </c>
      <c r="F23">
        <v>4551273</v>
      </c>
      <c r="G23" s="4">
        <f t="shared" si="0"/>
        <v>45.947858148421261</v>
      </c>
      <c r="H23" s="4">
        <f t="shared" si="1"/>
        <v>15.750608288191382</v>
      </c>
      <c r="I23" s="4">
        <f t="shared" si="2"/>
        <v>1.531595271614042</v>
      </c>
      <c r="J23" s="4">
        <f t="shared" si="3"/>
        <v>0.52502027627304604</v>
      </c>
    </row>
    <row r="24" spans="1:10" x14ac:dyDescent="0.3">
      <c r="A24">
        <v>25.311199999999999</v>
      </c>
      <c r="B24" s="1" t="s">
        <v>16</v>
      </c>
      <c r="C24">
        <v>99</v>
      </c>
      <c r="D24">
        <v>25.309000000000001</v>
      </c>
      <c r="E24">
        <v>841861</v>
      </c>
      <c r="F24">
        <v>18846667</v>
      </c>
      <c r="G24" s="4">
        <f t="shared" si="0"/>
        <v>60.69138154196812</v>
      </c>
      <c r="H24" s="4">
        <f t="shared" si="1"/>
        <v>42.08132550647705</v>
      </c>
      <c r="I24" s="4">
        <f t="shared" si="2"/>
        <v>2.0230460513989375</v>
      </c>
      <c r="J24" s="4">
        <f t="shared" si="3"/>
        <v>1.4027108502159016</v>
      </c>
    </row>
    <row r="25" spans="1:10" x14ac:dyDescent="0.3">
      <c r="A25">
        <v>25.539300000000001</v>
      </c>
      <c r="B25" s="1" t="s">
        <v>14</v>
      </c>
      <c r="C25">
        <v>99</v>
      </c>
      <c r="D25">
        <v>25.538</v>
      </c>
      <c r="E25">
        <v>267368</v>
      </c>
      <c r="F25">
        <v>6259312</v>
      </c>
      <c r="G25" s="4">
        <f t="shared" si="0"/>
        <v>47.709440442241942</v>
      </c>
      <c r="H25" s="4">
        <f t="shared" si="1"/>
        <v>18.89664902738356</v>
      </c>
      <c r="I25" s="4">
        <f t="shared" si="2"/>
        <v>1.5903146814080646</v>
      </c>
      <c r="J25" s="4">
        <f t="shared" si="3"/>
        <v>0.62988830091278536</v>
      </c>
    </row>
    <row r="26" spans="1:10" x14ac:dyDescent="0.3">
      <c r="A26">
        <v>26.095099999999999</v>
      </c>
      <c r="B26" s="1" t="s">
        <v>19</v>
      </c>
      <c r="C26">
        <v>99</v>
      </c>
      <c r="D26">
        <v>26.093</v>
      </c>
      <c r="E26">
        <v>58927</v>
      </c>
      <c r="F26">
        <v>1804943</v>
      </c>
      <c r="G26" s="4">
        <f t="shared" si="0"/>
        <v>43.115436698449372</v>
      </c>
      <c r="H26" s="4">
        <f t="shared" si="1"/>
        <v>10.692137103829868</v>
      </c>
      <c r="I26" s="4">
        <f t="shared" si="2"/>
        <v>1.4371812232816457</v>
      </c>
      <c r="J26" s="4">
        <f t="shared" si="3"/>
        <v>0.35640457012766225</v>
      </c>
    </row>
    <row r="27" spans="1:10" x14ac:dyDescent="0.3">
      <c r="A27">
        <v>26.299900000000001</v>
      </c>
      <c r="B27" s="1" t="s">
        <v>39</v>
      </c>
      <c r="C27">
        <v>91</v>
      </c>
      <c r="D27">
        <v>26.302</v>
      </c>
      <c r="E27">
        <v>82804</v>
      </c>
      <c r="F27">
        <v>1491728</v>
      </c>
      <c r="G27" s="4">
        <f t="shared" si="0"/>
        <v>42.792403091980752</v>
      </c>
      <c r="H27" s="4">
        <f t="shared" si="1"/>
        <v>10.115225715901326</v>
      </c>
      <c r="I27" s="4">
        <f t="shared" si="2"/>
        <v>1.4264134363993584</v>
      </c>
      <c r="J27" s="4">
        <f t="shared" si="3"/>
        <v>0.33717419053004422</v>
      </c>
    </row>
    <row r="28" spans="1:10" x14ac:dyDescent="0.3">
      <c r="A28">
        <v>26.3584</v>
      </c>
      <c r="B28" s="1" t="s">
        <v>19</v>
      </c>
      <c r="C28">
        <v>90</v>
      </c>
      <c r="D28">
        <v>26.359000000000002</v>
      </c>
      <c r="E28">
        <v>76923</v>
      </c>
      <c r="F28">
        <v>1458812</v>
      </c>
      <c r="G28" s="4">
        <f t="shared" si="0"/>
        <v>42.758455247239858</v>
      </c>
      <c r="H28" s="4">
        <f t="shared" si="1"/>
        <v>10.054597664099669</v>
      </c>
      <c r="I28" s="4">
        <f t="shared" si="2"/>
        <v>1.425281841574662</v>
      </c>
      <c r="J28" s="4">
        <f t="shared" si="3"/>
        <v>0.33515325546998898</v>
      </c>
    </row>
    <row r="29" spans="1:10" x14ac:dyDescent="0.3">
      <c r="A29">
        <v>26.732800000000001</v>
      </c>
      <c r="B29" s="1" t="s">
        <v>21</v>
      </c>
      <c r="C29">
        <v>99</v>
      </c>
      <c r="D29">
        <v>26.731999999999999</v>
      </c>
      <c r="E29">
        <v>374870</v>
      </c>
      <c r="F29">
        <v>5701337</v>
      </c>
      <c r="G29" s="4">
        <f t="shared" si="0"/>
        <v>47.133974144110233</v>
      </c>
      <c r="H29" s="4">
        <f t="shared" si="1"/>
        <v>17.868913664519624</v>
      </c>
      <c r="I29" s="4">
        <f t="shared" si="2"/>
        <v>1.5711324714703412</v>
      </c>
      <c r="J29" s="4">
        <f t="shared" si="3"/>
        <v>0.59563045548398752</v>
      </c>
    </row>
    <row r="30" spans="1:10" x14ac:dyDescent="0.3">
      <c r="B30" s="1"/>
    </row>
    <row r="31" spans="1:10" x14ac:dyDescent="0.3">
      <c r="B31" s="1"/>
    </row>
    <row r="32" spans="1:10" x14ac:dyDescent="0.3">
      <c r="B32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F95DC-416C-4D4A-9577-D76093F4F6DA}">
  <dimension ref="A1:H18"/>
  <sheetViews>
    <sheetView workbookViewId="0">
      <selection activeCell="B17" sqref="B17"/>
    </sheetView>
  </sheetViews>
  <sheetFormatPr defaultRowHeight="14.4" x14ac:dyDescent="0.3"/>
  <cols>
    <col min="8" max="8" width="13.77734375" customWidth="1"/>
  </cols>
  <sheetData>
    <row r="1" spans="1:8" x14ac:dyDescent="0.3">
      <c r="A1" t="s">
        <v>47</v>
      </c>
      <c r="B1" t="s">
        <v>48</v>
      </c>
      <c r="C1" t="s">
        <v>49</v>
      </c>
      <c r="G1" t="s">
        <v>50</v>
      </c>
      <c r="H1">
        <v>969605</v>
      </c>
    </row>
    <row r="2" spans="1:8" x14ac:dyDescent="0.3">
      <c r="A2" t="s">
        <v>51</v>
      </c>
      <c r="B2" s="2">
        <v>50.112499999999997</v>
      </c>
      <c r="C2">
        <v>17537048</v>
      </c>
      <c r="G2" t="s">
        <v>52</v>
      </c>
      <c r="H2" s="3">
        <v>-40000000</v>
      </c>
    </row>
    <row r="3" spans="1:8" x14ac:dyDescent="0.3">
      <c r="A3" t="s">
        <v>53</v>
      </c>
      <c r="B3" s="2">
        <v>100.22499999999999</v>
      </c>
      <c r="C3">
        <v>52828445</v>
      </c>
    </row>
    <row r="4" spans="1:8" x14ac:dyDescent="0.3">
      <c r="A4" t="s">
        <v>54</v>
      </c>
      <c r="B4" s="2">
        <v>125.28125</v>
      </c>
      <c r="C4">
        <v>77905127</v>
      </c>
      <c r="G4" t="s">
        <v>55</v>
      </c>
      <c r="H4">
        <v>542917</v>
      </c>
    </row>
    <row r="5" spans="1:8" x14ac:dyDescent="0.3">
      <c r="A5" t="s">
        <v>56</v>
      </c>
      <c r="B5" s="2">
        <v>250.5625</v>
      </c>
      <c r="C5">
        <v>208735523</v>
      </c>
      <c r="G5" t="s">
        <v>57</v>
      </c>
      <c r="H5" s="3">
        <v>-4000000</v>
      </c>
    </row>
    <row r="6" spans="1:8" x14ac:dyDescent="0.3">
      <c r="A6" t="s">
        <v>58</v>
      </c>
      <c r="B6" s="2">
        <v>501.125</v>
      </c>
      <c r="C6">
        <v>447195427</v>
      </c>
    </row>
    <row r="7" spans="1:8" x14ac:dyDescent="0.3">
      <c r="A7" t="s">
        <v>59</v>
      </c>
      <c r="B7" s="2">
        <v>20</v>
      </c>
      <c r="C7">
        <v>7442784</v>
      </c>
    </row>
    <row r="8" spans="1:8" x14ac:dyDescent="0.3">
      <c r="A8" t="s">
        <v>60</v>
      </c>
      <c r="B8" s="2">
        <v>200</v>
      </c>
      <c r="C8">
        <v>101379656</v>
      </c>
    </row>
    <row r="9" spans="1:8" x14ac:dyDescent="0.3">
      <c r="A9" t="s">
        <v>61</v>
      </c>
      <c r="B9" s="2">
        <v>300</v>
      </c>
      <c r="C9">
        <v>160257112</v>
      </c>
    </row>
    <row r="13" spans="1:8" x14ac:dyDescent="0.3">
      <c r="A13" t="s">
        <v>64</v>
      </c>
      <c r="B13">
        <v>8.6999999999999993</v>
      </c>
    </row>
    <row r="14" spans="1:8" x14ac:dyDescent="0.3">
      <c r="A14" t="s">
        <v>65</v>
      </c>
      <c r="B14">
        <v>7.2</v>
      </c>
    </row>
    <row r="15" spans="1:8" x14ac:dyDescent="0.3">
      <c r="A15" t="s">
        <v>66</v>
      </c>
      <c r="B15">
        <v>23.9</v>
      </c>
    </row>
    <row r="16" spans="1:8" x14ac:dyDescent="0.3">
      <c r="A16" t="s">
        <v>67</v>
      </c>
      <c r="B16">
        <v>23.7</v>
      </c>
    </row>
    <row r="17" spans="1:2" x14ac:dyDescent="0.3">
      <c r="A17" t="s">
        <v>68</v>
      </c>
      <c r="B17">
        <v>30.7</v>
      </c>
    </row>
    <row r="18" spans="1:2" x14ac:dyDescent="0.3">
      <c r="A18" t="s">
        <v>69</v>
      </c>
      <c r="B18">
        <v>30</v>
      </c>
    </row>
  </sheetData>
  <phoneticPr fontId="3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16</vt:i4>
      </vt:variant>
    </vt:vector>
  </HeadingPairs>
  <TitlesOfParts>
    <vt:vector size="23" baseType="lpstr">
      <vt:lpstr>23</vt:lpstr>
      <vt:lpstr>24</vt:lpstr>
      <vt:lpstr>A33</vt:lpstr>
      <vt:lpstr>A34</vt:lpstr>
      <vt:lpstr>A35</vt:lpstr>
      <vt:lpstr>A36</vt:lpstr>
      <vt:lpstr>STD</vt:lpstr>
      <vt:lpstr>_a23</vt:lpstr>
      <vt:lpstr>_a24</vt:lpstr>
      <vt:lpstr>_A33</vt:lpstr>
      <vt:lpstr>_A34</vt:lpstr>
      <vt:lpstr>_A35</vt:lpstr>
      <vt:lpstr>_A36</vt:lpstr>
      <vt:lpstr>a23_</vt:lpstr>
      <vt:lpstr>a24_</vt:lpstr>
      <vt:lpstr>A33_</vt:lpstr>
      <vt:lpstr>A34_</vt:lpstr>
      <vt:lpstr>A35_</vt:lpstr>
      <vt:lpstr>A36_</vt:lpstr>
      <vt:lpstr>c.R_C14</vt:lpstr>
      <vt:lpstr>c_C14</vt:lpstr>
      <vt:lpstr>m.R_C14</vt:lpstr>
      <vt:lpstr>m_C14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NJOWE</dc:creator>
  <cp:lastModifiedBy>NJOWE</cp:lastModifiedBy>
  <dcterms:created xsi:type="dcterms:W3CDTF">2019-08-31T16:06:57Z</dcterms:created>
  <dcterms:modified xsi:type="dcterms:W3CDTF">2019-09-06T14:41:28Z</dcterms:modified>
</cp:coreProperties>
</file>