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pivotCache/pivotCacheDefinition2.xml" ContentType="application/vnd.openxmlformats-officedocument.spreadsheetml.pivotCacheDefinition+xml"/>
  <Override PartName="/xl/pivotCache/pivotCacheRecords2.xml" ContentType="application/vnd.openxmlformats-officedocument.spreadsheetml.pivotCacheRecords+xml"/>
  <Override PartName="/xl/pivotCache/pivotCacheDefinition3.xml" ContentType="application/vnd.openxmlformats-officedocument.spreadsheetml.pivotCacheDefinition+xml"/>
  <Override PartName="/xl/pivotCache/pivotCacheRecords3.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style1.xml" ContentType="application/vnd.ms-office.chartstyle+xml"/>
  <Override PartName="/xl/charts/colors1.xml" ContentType="application/vnd.ms-office.chartcolorstyle+xml"/>
  <Override PartName="/xl/charts/chart3.xml" ContentType="application/vnd.openxmlformats-officedocument.drawingml.chart+xml"/>
  <Override PartName="/xl/charts/style2.xml" ContentType="application/vnd.ms-office.chartstyle+xml"/>
  <Override PartName="/xl/charts/colors2.xml" ContentType="application/vnd.ms-office.chartcolorstyle+xml"/>
  <Override PartName="/xl/charts/chart4.xml" ContentType="application/vnd.openxmlformats-officedocument.drawingml.chart+xml"/>
  <Override PartName="/xl/charts/style3.xml" ContentType="application/vnd.ms-office.chartstyle+xml"/>
  <Override PartName="/xl/charts/colors3.xml" ContentType="application/vnd.ms-office.chartcolorstyle+xml"/>
  <Override PartName="/xl/charts/chart5.xml" ContentType="application/vnd.openxmlformats-officedocument.drawingml.chart+xml"/>
  <Override PartName="/xl/charts/style4.xml" ContentType="application/vnd.ms-office.chartstyle+xml"/>
  <Override PartName="/xl/charts/colors4.xml" ContentType="application/vnd.ms-office.chartcolorstyle+xml"/>
  <Override PartName="/xl/charts/chart6.xml" ContentType="application/vnd.openxmlformats-officedocument.drawingml.chart+xml"/>
  <Override PartName="/xl/charts/style5.xml" ContentType="application/vnd.ms-office.chartstyle+xml"/>
  <Override PartName="/xl/charts/colors5.xml" ContentType="application/vnd.ms-office.chartcolorstyle+xml"/>
  <Override PartName="/xl/charts/chart7.xml" ContentType="application/vnd.openxmlformats-officedocument.drawingml.chart+xml"/>
  <Override PartName="/xl/charts/style6.xml" ContentType="application/vnd.ms-office.chartstyle+xml"/>
  <Override PartName="/xl/charts/colors6.xml" ContentType="application/vnd.ms-office.chartcolorstyle+xml"/>
  <Override PartName="/xl/charts/chart8.xml" ContentType="application/vnd.openxmlformats-officedocument.drawingml.chart+xml"/>
  <Override PartName="/xl/charts/style7.xml" ContentType="application/vnd.ms-office.chartstyle+xml"/>
  <Override PartName="/xl/charts/colors7.xml" ContentType="application/vnd.ms-office.chartcolorstyle+xml"/>
  <Override PartName="/xl/charts/chart9.xml" ContentType="application/vnd.openxmlformats-officedocument.drawingml.chart+xml"/>
  <Override PartName="/xl/charts/style8.xml" ContentType="application/vnd.ms-office.chartstyle+xml"/>
  <Override PartName="/xl/charts/colors8.xml" ContentType="application/vnd.ms-office.chartcolorstyle+xml"/>
  <Override PartName="/xl/charts/chart10.xml" ContentType="application/vnd.openxmlformats-officedocument.drawingml.chart+xml"/>
  <Override PartName="/xl/charts/style9.xml" ContentType="application/vnd.ms-office.chartstyle+xml"/>
  <Override PartName="/xl/charts/colors9.xml" ContentType="application/vnd.ms-office.chartcolorstyle+xml"/>
  <Override PartName="/xl/charts/chart11.xml" ContentType="application/vnd.openxmlformats-officedocument.drawingml.chart+xml"/>
  <Override PartName="/xl/charts/style10.xml" ContentType="application/vnd.ms-office.chartstyle+xml"/>
  <Override PartName="/xl/charts/colors10.xml" ContentType="application/vnd.ms-office.chartcolorstyle+xml"/>
  <Override PartName="/xl/charts/chart12.xml" ContentType="application/vnd.openxmlformats-officedocument.drawingml.chart+xml"/>
  <Override PartName="/xl/charts/style11.xml" ContentType="application/vnd.ms-office.chartstyle+xml"/>
  <Override PartName="/xl/charts/colors11.xml" ContentType="application/vnd.ms-office.chartcolorstyle+xml"/>
  <Override PartName="/xl/charts/chart13.xml" ContentType="application/vnd.openxmlformats-officedocument.drawingml.chart+xml"/>
  <Override PartName="/xl/charts/style12.xml" ContentType="application/vnd.ms-office.chartstyle+xml"/>
  <Override PartName="/xl/charts/colors12.xml" ContentType="application/vnd.ms-office.chartcolorstyle+xml"/>
  <Override PartName="/xl/charts/chart14.xml" ContentType="application/vnd.openxmlformats-officedocument.drawingml.chart+xml"/>
  <Override PartName="/xl/charts/style13.xml" ContentType="application/vnd.ms-office.chartstyle+xml"/>
  <Override PartName="/xl/charts/colors13.xml" ContentType="application/vnd.ms-office.chartcolorstyle+xml"/>
  <Override PartName="/xl/charts/chart15.xml" ContentType="application/vnd.openxmlformats-officedocument.drawingml.chart+xml"/>
  <Override PartName="/xl/charts/style14.xml" ContentType="application/vnd.ms-office.chartstyle+xml"/>
  <Override PartName="/xl/charts/colors14.xml" ContentType="application/vnd.ms-office.chartcolorstyle+xml"/>
  <Override PartName="/xl/charts/chart16.xml" ContentType="application/vnd.openxmlformats-officedocument.drawingml.chart+xml"/>
  <Override PartName="/xl/charts/style15.xml" ContentType="application/vnd.ms-office.chartstyle+xml"/>
  <Override PartName="/xl/charts/colors15.xml" ContentType="application/vnd.ms-office.chartcolorstyle+xml"/>
  <Override PartName="/xl/charts/chart17.xml" ContentType="application/vnd.openxmlformats-officedocument.drawingml.chart+xml"/>
  <Override PartName="/xl/charts/style16.xml" ContentType="application/vnd.ms-office.chartstyle+xml"/>
  <Override PartName="/xl/charts/colors16.xml" ContentType="application/vnd.ms-office.chartcolorstyle+xml"/>
  <Override PartName="/xl/charts/chart18.xml" ContentType="application/vnd.openxmlformats-officedocument.drawingml.chart+xml"/>
  <Override PartName="/xl/charts/style17.xml" ContentType="application/vnd.ms-office.chartstyle+xml"/>
  <Override PartName="/xl/charts/colors17.xml" ContentType="application/vnd.ms-office.chartcolorstyle+xml"/>
  <Override PartName="/xl/charts/chart19.xml" ContentType="application/vnd.openxmlformats-officedocument.drawingml.chart+xml"/>
  <Override PartName="/xl/charts/style18.xml" ContentType="application/vnd.ms-office.chartstyle+xml"/>
  <Override PartName="/xl/charts/colors18.xml" ContentType="application/vnd.ms-office.chartcolorstyle+xml"/>
  <Override PartName="/xl/charts/chart20.xml" ContentType="application/vnd.openxmlformats-officedocument.drawingml.chart+xml"/>
  <Override PartName="/xl/charts/style19.xml" ContentType="application/vnd.ms-office.chartstyle+xml"/>
  <Override PartName="/xl/charts/colors19.xml" ContentType="application/vnd.ms-office.chartcolorstyle+xml"/>
  <Override PartName="/xl/charts/chart21.xml" ContentType="application/vnd.openxmlformats-officedocument.drawingml.chart+xml"/>
  <Override PartName="/xl/charts/style20.xml" ContentType="application/vnd.ms-office.chartstyle+xml"/>
  <Override PartName="/xl/charts/colors20.xml" ContentType="application/vnd.ms-office.chartcolorstyle+xml"/>
  <Override PartName="/xl/charts/chart22.xml" ContentType="application/vnd.openxmlformats-officedocument.drawingml.chart+xml"/>
  <Override PartName="/xl/charts/style21.xml" ContentType="application/vnd.ms-office.chartstyle+xml"/>
  <Override PartName="/xl/charts/colors21.xml" ContentType="application/vnd.ms-office.chartcolorstyle+xml"/>
  <Override PartName="/xl/charts/chart23.xml" ContentType="application/vnd.openxmlformats-officedocument.drawingml.chart+xml"/>
  <Override PartName="/xl/charts/style22.xml" ContentType="application/vnd.ms-office.chartstyle+xml"/>
  <Override PartName="/xl/charts/colors22.xml" ContentType="application/vnd.ms-office.chartcolorstyle+xml"/>
  <Override PartName="/xl/charts/chart24.xml" ContentType="application/vnd.openxmlformats-officedocument.drawingml.chart+xml"/>
  <Override PartName="/xl/charts/style23.xml" ContentType="application/vnd.ms-office.chartstyle+xml"/>
  <Override PartName="/xl/charts/colors23.xml" ContentType="application/vnd.ms-office.chartcolorstyle+xml"/>
  <Override PartName="/xl/charts/chart25.xml" ContentType="application/vnd.openxmlformats-officedocument.drawingml.chart+xml"/>
  <Override PartName="/xl/charts/style24.xml" ContentType="application/vnd.ms-office.chartstyle+xml"/>
  <Override PartName="/xl/charts/colors24.xml" ContentType="application/vnd.ms-office.chartcolorstyle+xml"/>
  <Override PartName="/xl/charts/chart26.xml" ContentType="application/vnd.openxmlformats-officedocument.drawingml.chart+xml"/>
  <Override PartName="/xl/charts/style25.xml" ContentType="application/vnd.ms-office.chartstyle+xml"/>
  <Override PartName="/xl/charts/colors25.xml" ContentType="application/vnd.ms-office.chartcolorstyle+xml"/>
  <Override PartName="/xl/charts/chart27.xml" ContentType="application/vnd.openxmlformats-officedocument.drawingml.chart+xml"/>
  <Override PartName="/xl/charts/style26.xml" ContentType="application/vnd.ms-office.chartstyle+xml"/>
  <Override PartName="/xl/charts/colors26.xml" ContentType="application/vnd.ms-office.chartcolorstyle+xml"/>
  <Override PartName="/xl/charts/chart28.xml" ContentType="application/vnd.openxmlformats-officedocument.drawingml.chart+xml"/>
  <Override PartName="/xl/charts/style27.xml" ContentType="application/vnd.ms-office.chartstyle+xml"/>
  <Override PartName="/xl/charts/colors27.xml" ContentType="application/vnd.ms-office.chartcolorstyle+xml"/>
  <Override PartName="/xl/charts/chart29.xml" ContentType="application/vnd.openxmlformats-officedocument.drawingml.chart+xml"/>
  <Override PartName="/xl/charts/style28.xml" ContentType="application/vnd.ms-office.chartstyle+xml"/>
  <Override PartName="/xl/charts/colors28.xml" ContentType="application/vnd.ms-office.chartcolorstyle+xml"/>
  <Override PartName="/xl/charts/chart30.xml" ContentType="application/vnd.openxmlformats-officedocument.drawingml.chart+xml"/>
  <Override PartName="/xl/charts/style29.xml" ContentType="application/vnd.ms-office.chartstyle+xml"/>
  <Override PartName="/xl/charts/colors29.xml" ContentType="application/vnd.ms-office.chartcolorstyle+xml"/>
  <Override PartName="/xl/pivotTables/pivotTable1.xml" ContentType="application/vnd.openxmlformats-officedocument.spreadsheetml.pivotTable+xml"/>
  <Override PartName="/xl/pivotTables/pivotTable2.xml" ContentType="application/vnd.openxmlformats-officedocument.spreadsheetml.pivotTable+xml"/>
  <Override PartName="/xl/pivotTables/pivotTable3.xml" ContentType="application/vnd.openxmlformats-officedocument.spreadsheetml.pivotTable+xml"/>
  <Override PartName="/xl/pivotTables/pivotTable4.xml" ContentType="application/vnd.openxmlformats-officedocument.spreadsheetml.pivotTable+xml"/>
  <Override PartName="/xl/pivotTables/pivotTable5.xml" ContentType="application/vnd.openxmlformats-officedocument.spreadsheetml.pivotTable+xml"/>
  <Override PartName="/xl/pivotTables/pivotTable6.xml" ContentType="application/vnd.openxmlformats-officedocument.spreadsheetml.pivotTable+xml"/>
  <Override PartName="/xl/drawings/drawing2.xml" ContentType="application/vnd.openxmlformats-officedocument.drawing+xml"/>
  <Override PartName="/xl/charts/chart31.xml" ContentType="application/vnd.openxmlformats-officedocument.drawingml.chart+xml"/>
  <Override PartName="/xl/charts/style30.xml" ContentType="application/vnd.ms-office.chartstyle+xml"/>
  <Override PartName="/xl/charts/colors30.xml" ContentType="application/vnd.ms-office.chartcolorstyle+xml"/>
  <Override PartName="/xl/charts/chart32.xml" ContentType="application/vnd.openxmlformats-officedocument.drawingml.chart+xml"/>
  <Override PartName="/xl/charts/style31.xml" ContentType="application/vnd.ms-office.chartstyle+xml"/>
  <Override PartName="/xl/charts/colors31.xml" ContentType="application/vnd.ms-office.chartcolorstyle+xml"/>
  <Override PartName="/xl/charts/chart33.xml" ContentType="application/vnd.openxmlformats-officedocument.drawingml.chart+xml"/>
  <Override PartName="/xl/charts/style32.xml" ContentType="application/vnd.ms-office.chartstyle+xml"/>
  <Override PartName="/xl/charts/colors32.xml" ContentType="application/vnd.ms-office.chartcolorstyle+xml"/>
  <Override PartName="/xl/charts/chart34.xml" ContentType="application/vnd.openxmlformats-officedocument.drawingml.chart+xml"/>
  <Override PartName="/xl/charts/style33.xml" ContentType="application/vnd.ms-office.chartstyle+xml"/>
  <Override PartName="/xl/charts/colors33.xml" ContentType="application/vnd.ms-office.chartcolorstyle+xml"/>
  <Override PartName="/xl/charts/chart35.xml" ContentType="application/vnd.openxmlformats-officedocument.drawingml.chart+xml"/>
  <Override PartName="/xl/charts/style34.xml" ContentType="application/vnd.ms-office.chartstyle+xml"/>
  <Override PartName="/xl/charts/colors34.xml" ContentType="application/vnd.ms-office.chartcolorstyle+xml"/>
  <Override PartName="/xl/charts/chart36.xml" ContentType="application/vnd.openxmlformats-officedocument.drawingml.chart+xml"/>
  <Override PartName="/xl/charts/style35.xml" ContentType="application/vnd.ms-office.chartstyle+xml"/>
  <Override PartName="/xl/charts/colors35.xml" ContentType="application/vnd.ms-office.chartcolorstyle+xml"/>
  <Override PartName="/xl/charts/chart37.xml" ContentType="application/vnd.openxmlformats-officedocument.drawingml.chart+xml"/>
  <Override PartName="/xl/charts/style36.xml" ContentType="application/vnd.ms-office.chartstyle+xml"/>
  <Override PartName="/xl/charts/colors36.xml" ContentType="application/vnd.ms-office.chartcolorstyle+xml"/>
  <Override PartName="/xl/charts/chart38.xml" ContentType="application/vnd.openxmlformats-officedocument.drawingml.chart+xml"/>
  <Override PartName="/xl/charts/style37.xml" ContentType="application/vnd.ms-office.chartstyle+xml"/>
  <Override PartName="/xl/charts/colors37.xml" ContentType="application/vnd.ms-office.chartcolorstyle+xml"/>
  <Override PartName="/xl/charts/chart39.xml" ContentType="application/vnd.openxmlformats-officedocument.drawingml.chart+xml"/>
  <Override PartName="/xl/charts/style38.xml" ContentType="application/vnd.ms-office.chartstyle+xml"/>
  <Override PartName="/xl/charts/colors38.xml" ContentType="application/vnd.ms-office.chartcolorstyle+xml"/>
  <Override PartName="/xl/charts/chart40.xml" ContentType="application/vnd.openxmlformats-officedocument.drawingml.chart+xml"/>
  <Override PartName="/xl/charts/style39.xml" ContentType="application/vnd.ms-office.chartstyle+xml"/>
  <Override PartName="/xl/charts/colors39.xml" ContentType="application/vnd.ms-office.chartcolorstyle+xml"/>
  <Override PartName="/xl/charts/chart41.xml" ContentType="application/vnd.openxmlformats-officedocument.drawingml.chart+xml"/>
  <Override PartName="/xl/charts/style40.xml" ContentType="application/vnd.ms-office.chartstyle+xml"/>
  <Override PartName="/xl/charts/colors40.xml" ContentType="application/vnd.ms-office.chartcolorstyle+xml"/>
  <Override PartName="/xl/charts/chart42.xml" ContentType="application/vnd.openxmlformats-officedocument.drawingml.chart+xml"/>
  <Override PartName="/xl/charts/style41.xml" ContentType="application/vnd.ms-office.chartstyle+xml"/>
  <Override PartName="/xl/charts/colors41.xml" ContentType="application/vnd.ms-office.chartcolorstyle+xml"/>
  <Override PartName="/xl/charts/chart43.xml" ContentType="application/vnd.openxmlformats-officedocument.drawingml.chart+xml"/>
  <Override PartName="/xl/charts/style42.xml" ContentType="application/vnd.ms-office.chartstyle+xml"/>
  <Override PartName="/xl/charts/colors42.xml" ContentType="application/vnd.ms-office.chartcolorstyle+xml"/>
  <Override PartName="/xl/charts/chart44.xml" ContentType="application/vnd.openxmlformats-officedocument.drawingml.chart+xml"/>
  <Override PartName="/xl/charts/style43.xml" ContentType="application/vnd.ms-office.chartstyle+xml"/>
  <Override PartName="/xl/charts/colors43.xml" ContentType="application/vnd.ms-office.chartcolorsty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52"/>
  <workbookPr hidePivotFieldList="1"/>
  <mc:AlternateContent xmlns:mc="http://schemas.openxmlformats.org/markup-compatibility/2006">
    <mc:Choice Requires="x15">
      <x15ac:absPath xmlns:x15ac="http://schemas.microsoft.com/office/spreadsheetml/2010/11/ac" url="C:\Users\u23259877\Desktop\"/>
    </mc:Choice>
  </mc:AlternateContent>
  <xr:revisionPtr revIDLastSave="0" documentId="13_ncr:1_{11004D91-B041-4701-AB54-D15768E84A67}" xr6:coauthVersionLast="36" xr6:coauthVersionMax="36" xr10:uidLastSave="{00000000-0000-0000-0000-000000000000}"/>
  <bookViews>
    <workbookView xWindow="0" yWindow="0" windowWidth="20490" windowHeight="6945" tabRatio="651" activeTab="4" xr2:uid="{00000000-000D-0000-FFFF-FFFF00000000}"/>
  </bookViews>
  <sheets>
    <sheet name="Quantitaive data" sheetId="1" r:id="rId1"/>
    <sheet name="Quantitaive data (3)" sheetId="6" state="hidden" r:id="rId2"/>
    <sheet name="Quantitaive data (2)" sheetId="5" r:id="rId3"/>
    <sheet name="parameters" sheetId="4" r:id="rId4"/>
    <sheet name="Qualitative data" sheetId="2" r:id="rId5"/>
    <sheet name="code" sheetId="3" r:id="rId6"/>
  </sheets>
  <definedNames>
    <definedName name="_xlnm._FilterDatabase" localSheetId="2" hidden="1">'Quantitaive data (2)'!$A$1:$AD$63</definedName>
    <definedName name="_xlnm._FilterDatabase" localSheetId="1" hidden="1">'Quantitaive data (3)'!$A$1:$AD$61</definedName>
  </definedNames>
  <calcPr calcId="191028"/>
  <pivotCaches>
    <pivotCache cacheId="0" r:id="rId7"/>
    <pivotCache cacheId="1" r:id="rId8"/>
    <pivotCache cacheId="2" r:id="rId9"/>
  </pivotCaches>
</workbook>
</file>

<file path=xl/calcChain.xml><?xml version="1.0" encoding="utf-8"?>
<calcChain xmlns="http://schemas.openxmlformats.org/spreadsheetml/2006/main">
  <c r="S347" i="5" l="1"/>
  <c r="R347" i="5"/>
  <c r="Q347" i="5"/>
  <c r="P347" i="5"/>
  <c r="O347" i="5"/>
  <c r="N347" i="5"/>
  <c r="E347" i="5"/>
  <c r="S343" i="5"/>
  <c r="R343" i="5"/>
  <c r="Q343" i="5"/>
  <c r="P343" i="5"/>
  <c r="O343" i="5"/>
  <c r="J343" i="5"/>
  <c r="I343" i="5"/>
  <c r="H343" i="5"/>
  <c r="G343" i="5"/>
  <c r="F343" i="5"/>
  <c r="T342" i="5"/>
  <c r="K342" i="5"/>
  <c r="T341" i="5"/>
  <c r="K341" i="5"/>
  <c r="T340" i="5"/>
  <c r="K340" i="5"/>
  <c r="T339" i="5"/>
  <c r="K339" i="5"/>
  <c r="T338" i="5"/>
  <c r="K338" i="5"/>
  <c r="T337" i="5"/>
  <c r="K337" i="5"/>
  <c r="S291" i="5"/>
  <c r="R291" i="5"/>
  <c r="Q291" i="5"/>
  <c r="P291" i="5"/>
  <c r="O291" i="5"/>
  <c r="N291" i="5"/>
  <c r="E291" i="5"/>
  <c r="S287" i="5"/>
  <c r="R287" i="5"/>
  <c r="Q287" i="5"/>
  <c r="P287" i="5"/>
  <c r="O287" i="5"/>
  <c r="J287" i="5"/>
  <c r="I287" i="5"/>
  <c r="H287" i="5"/>
  <c r="G287" i="5"/>
  <c r="F287" i="5"/>
  <c r="T286" i="5"/>
  <c r="K286" i="5"/>
  <c r="T285" i="5"/>
  <c r="K285" i="5"/>
  <c r="T284" i="5"/>
  <c r="K284" i="5"/>
  <c r="T283" i="5"/>
  <c r="K283" i="5"/>
  <c r="T282" i="5"/>
  <c r="K282" i="5"/>
  <c r="T281" i="5"/>
  <c r="K281" i="5"/>
  <c r="S233" i="5"/>
  <c r="R233" i="5"/>
  <c r="Q233" i="5"/>
  <c r="P233" i="5"/>
  <c r="O233" i="5"/>
  <c r="S237" i="5"/>
  <c r="R237" i="5"/>
  <c r="Q237" i="5"/>
  <c r="P237" i="5"/>
  <c r="O237" i="5"/>
  <c r="N237" i="5"/>
  <c r="E237" i="5"/>
  <c r="J233" i="5"/>
  <c r="I233" i="5"/>
  <c r="H233" i="5"/>
  <c r="G233" i="5"/>
  <c r="F233" i="5"/>
  <c r="T232" i="5"/>
  <c r="K232" i="5"/>
  <c r="T231" i="5"/>
  <c r="K231" i="5"/>
  <c r="T230" i="5"/>
  <c r="K230" i="5"/>
  <c r="T229" i="5"/>
  <c r="K229" i="5"/>
  <c r="T228" i="5"/>
  <c r="K228" i="5"/>
  <c r="T227" i="5"/>
  <c r="K227" i="5"/>
  <c r="AC182" i="5"/>
  <c r="AB182" i="5"/>
  <c r="AA182" i="5"/>
  <c r="Z182" i="5"/>
  <c r="Y182" i="5"/>
  <c r="X182" i="5"/>
  <c r="S182" i="5"/>
  <c r="R182" i="5"/>
  <c r="Q182" i="5"/>
  <c r="P182" i="5"/>
  <c r="O182" i="5"/>
  <c r="N182" i="5"/>
  <c r="E182" i="5"/>
  <c r="AC178" i="5"/>
  <c r="AB178" i="5"/>
  <c r="AA178" i="5"/>
  <c r="Z178" i="5"/>
  <c r="Y178" i="5"/>
  <c r="S178" i="5"/>
  <c r="R178" i="5"/>
  <c r="Q178" i="5"/>
  <c r="P178" i="5"/>
  <c r="O178" i="5"/>
  <c r="J178" i="5"/>
  <c r="I178" i="5"/>
  <c r="H178" i="5"/>
  <c r="G178" i="5"/>
  <c r="F178" i="5"/>
  <c r="AD177" i="5"/>
  <c r="T177" i="5"/>
  <c r="K177" i="5"/>
  <c r="AD176" i="5"/>
  <c r="T176" i="5"/>
  <c r="K176" i="5"/>
  <c r="AD175" i="5"/>
  <c r="T175" i="5"/>
  <c r="K175" i="5"/>
  <c r="AD174" i="5"/>
  <c r="T174" i="5"/>
  <c r="K174" i="5"/>
  <c r="AD173" i="5"/>
  <c r="T173" i="5"/>
  <c r="K173" i="5"/>
  <c r="AD172" i="5"/>
  <c r="T172" i="5"/>
  <c r="K172" i="5"/>
  <c r="X129" i="5"/>
  <c r="N129" i="5"/>
  <c r="E129" i="5"/>
  <c r="AC129" i="5"/>
  <c r="AB129" i="5"/>
  <c r="AA129" i="5"/>
  <c r="Z129" i="5"/>
  <c r="Y129" i="5"/>
  <c r="AC125" i="5"/>
  <c r="AB125" i="5"/>
  <c r="AA125" i="5"/>
  <c r="Z125" i="5"/>
  <c r="Y125" i="5"/>
  <c r="AD124" i="5"/>
  <c r="AD123" i="5"/>
  <c r="AD122" i="5"/>
  <c r="AD121" i="5"/>
  <c r="AD120" i="5"/>
  <c r="AD119" i="5"/>
  <c r="S129" i="5"/>
  <c r="R129" i="5"/>
  <c r="Q129" i="5"/>
  <c r="P129" i="5"/>
  <c r="O129" i="5"/>
  <c r="S125" i="5"/>
  <c r="R125" i="5"/>
  <c r="Q125" i="5"/>
  <c r="P125" i="5"/>
  <c r="O125" i="5"/>
  <c r="J125" i="5"/>
  <c r="I125" i="5"/>
  <c r="H125" i="5"/>
  <c r="G125" i="5"/>
  <c r="F125" i="5"/>
  <c r="T124" i="5"/>
  <c r="K124" i="5"/>
  <c r="T123" i="5"/>
  <c r="K123" i="5"/>
  <c r="T122" i="5"/>
  <c r="K122" i="5"/>
  <c r="T121" i="5"/>
  <c r="K121" i="5"/>
  <c r="T120" i="5"/>
  <c r="K120" i="5"/>
  <c r="T119" i="5"/>
  <c r="K119" i="5"/>
  <c r="N78" i="5"/>
  <c r="H74" i="5"/>
  <c r="I74" i="5"/>
  <c r="J74" i="5"/>
  <c r="P78" i="5"/>
  <c r="Q78" i="5"/>
  <c r="R78" i="5"/>
  <c r="S78" i="5"/>
  <c r="O78" i="5"/>
  <c r="S74" i="5"/>
  <c r="R74" i="5"/>
  <c r="Q74" i="5"/>
  <c r="P74" i="5"/>
  <c r="O74" i="5"/>
  <c r="T73" i="5"/>
  <c r="T72" i="5"/>
  <c r="T71" i="5"/>
  <c r="T70" i="5"/>
  <c r="T69" i="5"/>
  <c r="T68" i="5"/>
  <c r="J85" i="5"/>
  <c r="H85" i="5"/>
  <c r="I85" i="5"/>
  <c r="K69" i="5"/>
  <c r="K70" i="5"/>
  <c r="K71" i="5"/>
  <c r="K72" i="5"/>
  <c r="K73" i="5"/>
  <c r="K68" i="5"/>
  <c r="F74" i="5"/>
  <c r="G74" i="5"/>
  <c r="O104" i="6"/>
  <c r="Z51" i="6"/>
  <c r="AD45" i="6"/>
  <c r="AC45" i="6"/>
  <c r="AB45" i="6"/>
  <c r="AA45" i="6"/>
  <c r="Z45" i="6"/>
  <c r="X45" i="6"/>
  <c r="W45" i="6"/>
  <c r="U45" i="6"/>
  <c r="T45" i="6"/>
  <c r="S45" i="6"/>
  <c r="R45" i="6"/>
  <c r="Q45" i="6"/>
  <c r="P45" i="6"/>
  <c r="O45" i="6"/>
  <c r="N45" i="6"/>
  <c r="M45" i="6"/>
  <c r="L45" i="6"/>
  <c r="K45" i="6"/>
  <c r="J45" i="6"/>
  <c r="I45" i="6"/>
  <c r="H45" i="6"/>
  <c r="G45" i="6"/>
  <c r="F45" i="6"/>
  <c r="E45" i="6"/>
  <c r="D45" i="6"/>
  <c r="C45" i="6"/>
  <c r="B45" i="6"/>
  <c r="AD44" i="6"/>
  <c r="AC44" i="6"/>
  <c r="AB44" i="6"/>
  <c r="AA44" i="6"/>
  <c r="Z44" i="6"/>
  <c r="X44" i="6"/>
  <c r="W44" i="6"/>
  <c r="U44" i="6"/>
  <c r="T44" i="6"/>
  <c r="S44" i="6"/>
  <c r="R44" i="6"/>
  <c r="Q44" i="6"/>
  <c r="P44" i="6"/>
  <c r="O44" i="6"/>
  <c r="N44" i="6"/>
  <c r="M44" i="6"/>
  <c r="L44" i="6"/>
  <c r="K44" i="6"/>
  <c r="J44" i="6"/>
  <c r="I44" i="6"/>
  <c r="H44" i="6"/>
  <c r="G44" i="6"/>
  <c r="F44" i="6"/>
  <c r="E44" i="6"/>
  <c r="D44" i="6"/>
  <c r="C44" i="6"/>
  <c r="B44" i="6"/>
  <c r="AD43" i="6"/>
  <c r="AC43" i="6"/>
  <c r="AB43" i="6"/>
  <c r="AA43" i="6"/>
  <c r="Z43" i="6"/>
  <c r="X43" i="6"/>
  <c r="W43" i="6"/>
  <c r="U43" i="6"/>
  <c r="T43" i="6"/>
  <c r="S43" i="6"/>
  <c r="R43" i="6"/>
  <c r="Q43" i="6"/>
  <c r="P43" i="6"/>
  <c r="O43" i="6"/>
  <c r="N43" i="6"/>
  <c r="M43" i="6"/>
  <c r="L43" i="6"/>
  <c r="K43" i="6"/>
  <c r="J43" i="6"/>
  <c r="I43" i="6"/>
  <c r="H43" i="6"/>
  <c r="F106" i="6" s="1"/>
  <c r="G43" i="6"/>
  <c r="F43" i="6"/>
  <c r="T56" i="6" s="1"/>
  <c r="E43" i="6"/>
  <c r="D43" i="6"/>
  <c r="E56" i="6" s="1"/>
  <c r="C43" i="6"/>
  <c r="B43" i="6"/>
  <c r="AD35" i="6"/>
  <c r="AC35" i="6"/>
  <c r="AB35" i="6"/>
  <c r="AA35" i="6"/>
  <c r="Z35" i="6"/>
  <c r="Y35" i="6"/>
  <c r="X35" i="6"/>
  <c r="W35" i="6"/>
  <c r="V35" i="6"/>
  <c r="U35" i="6"/>
  <c r="T35" i="6"/>
  <c r="S35" i="6"/>
  <c r="R35" i="6"/>
  <c r="Q35" i="6"/>
  <c r="P35" i="6"/>
  <c r="O35" i="6"/>
  <c r="N35" i="6"/>
  <c r="M35" i="6"/>
  <c r="L35" i="6"/>
  <c r="K35" i="6"/>
  <c r="J35" i="6"/>
  <c r="I35" i="6"/>
  <c r="H35" i="6"/>
  <c r="G35" i="6"/>
  <c r="F35" i="6"/>
  <c r="T55" i="6" s="1"/>
  <c r="D35" i="6"/>
  <c r="E58" i="6" s="1"/>
  <c r="C35" i="6"/>
  <c r="B35" i="6"/>
  <c r="AD33" i="6"/>
  <c r="AD51" i="6" s="1"/>
  <c r="AC33" i="6"/>
  <c r="AC51" i="6" s="1"/>
  <c r="AB33" i="6"/>
  <c r="AA33" i="6"/>
  <c r="Z33" i="6"/>
  <c r="Y33" i="6"/>
  <c r="X33" i="6"/>
  <c r="W33" i="6"/>
  <c r="V33" i="6"/>
  <c r="U33" i="6"/>
  <c r="U51" i="6" s="1"/>
  <c r="T33" i="6"/>
  <c r="S33" i="6"/>
  <c r="R33" i="6"/>
  <c r="R51" i="6" s="1"/>
  <c r="Q33" i="6"/>
  <c r="P33" i="6"/>
  <c r="O33" i="6"/>
  <c r="N33" i="6"/>
  <c r="M33" i="6"/>
  <c r="M51" i="6" s="1"/>
  <c r="L33" i="6"/>
  <c r="K33" i="6"/>
  <c r="J33" i="6"/>
  <c r="J51" i="6" s="1"/>
  <c r="I33" i="6"/>
  <c r="H33" i="6"/>
  <c r="G33" i="6"/>
  <c r="F33" i="6"/>
  <c r="E33" i="6"/>
  <c r="N59" i="6" s="1"/>
  <c r="D33" i="6"/>
  <c r="AC25" i="6"/>
  <c r="L274" i="6" s="1"/>
  <c r="AB25" i="6"/>
  <c r="AB51" i="6" s="1"/>
  <c r="AA25" i="6"/>
  <c r="AA51" i="6" s="1"/>
  <c r="Z25" i="6"/>
  <c r="Y25" i="6"/>
  <c r="L233" i="6" s="1"/>
  <c r="X25" i="6"/>
  <c r="F233" i="6" s="1"/>
  <c r="W25" i="6"/>
  <c r="W51" i="6" s="1"/>
  <c r="V25" i="6"/>
  <c r="L190" i="6" s="1"/>
  <c r="U25" i="6"/>
  <c r="F190" i="6" s="1"/>
  <c r="T25" i="6"/>
  <c r="T51" i="6" s="1"/>
  <c r="S25" i="6"/>
  <c r="S51" i="6" s="1"/>
  <c r="R25" i="6"/>
  <c r="V146" i="6" s="1"/>
  <c r="Q25" i="6"/>
  <c r="Q51" i="6" s="1"/>
  <c r="P25" i="6"/>
  <c r="N149" i="6" s="1"/>
  <c r="O25" i="6"/>
  <c r="O51" i="6" s="1"/>
  <c r="N25" i="6"/>
  <c r="F148" i="6" s="1"/>
  <c r="M25" i="6"/>
  <c r="V107" i="6" s="1"/>
  <c r="L25" i="6"/>
  <c r="L51" i="6" s="1"/>
  <c r="K25" i="6"/>
  <c r="K51" i="6" s="1"/>
  <c r="J25" i="6"/>
  <c r="O106" i="6" s="1"/>
  <c r="I25" i="6"/>
  <c r="I51" i="6" s="1"/>
  <c r="H25" i="6"/>
  <c r="F105" i="6" s="1"/>
  <c r="G25" i="6"/>
  <c r="G51" i="6" s="1"/>
  <c r="F25" i="6"/>
  <c r="T59" i="6" s="1"/>
  <c r="E25" i="6"/>
  <c r="N58" i="6" s="1"/>
  <c r="D25" i="6"/>
  <c r="D51" i="6" s="1"/>
  <c r="C25" i="6"/>
  <c r="B25" i="6"/>
  <c r="T343" i="5" l="1"/>
  <c r="O348" i="5" s="1"/>
  <c r="K343" i="5"/>
  <c r="J349" i="5" s="1"/>
  <c r="T287" i="5"/>
  <c r="K287" i="5"/>
  <c r="T233" i="5"/>
  <c r="K233" i="5"/>
  <c r="K178" i="5"/>
  <c r="F183" i="5" s="1"/>
  <c r="T178" i="5"/>
  <c r="AD178" i="5"/>
  <c r="T125" i="5"/>
  <c r="AD125" i="5"/>
  <c r="K125" i="5"/>
  <c r="T74" i="5"/>
  <c r="K74" i="5"/>
  <c r="T58" i="6"/>
  <c r="E60" i="6"/>
  <c r="F104" i="6"/>
  <c r="O105" i="6"/>
  <c r="O109" i="6" s="1"/>
  <c r="F108" i="6"/>
  <c r="V145" i="6"/>
  <c r="F147" i="6"/>
  <c r="N148" i="6"/>
  <c r="V149" i="6"/>
  <c r="F187" i="6"/>
  <c r="F189" i="6"/>
  <c r="F191" i="6"/>
  <c r="F230" i="6"/>
  <c r="F232" i="6"/>
  <c r="F234" i="6"/>
  <c r="F271" i="6"/>
  <c r="F273" i="6"/>
  <c r="F275" i="6"/>
  <c r="N57" i="6"/>
  <c r="V106" i="6"/>
  <c r="F51" i="6"/>
  <c r="N51" i="6"/>
  <c r="V51" i="6"/>
  <c r="V105" i="6"/>
  <c r="F107" i="6"/>
  <c r="O108" i="6"/>
  <c r="F146" i="6"/>
  <c r="N147" i="6"/>
  <c r="V148" i="6"/>
  <c r="L187" i="6"/>
  <c r="L189" i="6"/>
  <c r="L191" i="6"/>
  <c r="L230" i="6"/>
  <c r="L232" i="6"/>
  <c r="L234" i="6"/>
  <c r="L271" i="6"/>
  <c r="L273" i="6"/>
  <c r="L275" i="6"/>
  <c r="E51" i="6"/>
  <c r="E55" i="6"/>
  <c r="N56" i="6"/>
  <c r="T57" i="6"/>
  <c r="E59" i="6"/>
  <c r="H51" i="6"/>
  <c r="P51" i="6"/>
  <c r="X51" i="6"/>
  <c r="N55" i="6"/>
  <c r="V104" i="6"/>
  <c r="O107" i="6"/>
  <c r="V108" i="6"/>
  <c r="F145" i="6"/>
  <c r="N146" i="6"/>
  <c r="V147" i="6"/>
  <c r="F149" i="6"/>
  <c r="F188" i="6"/>
  <c r="F231" i="6"/>
  <c r="F272" i="6"/>
  <c r="F274" i="6"/>
  <c r="Y51" i="6"/>
  <c r="E57" i="6"/>
  <c r="N145" i="6"/>
  <c r="L188" i="6"/>
  <c r="L231" i="6"/>
  <c r="L272" i="6"/>
  <c r="H348" i="5" l="1"/>
  <c r="F348" i="5"/>
  <c r="H353" i="5"/>
  <c r="F352" i="5"/>
  <c r="H293" i="5"/>
  <c r="F295" i="5"/>
  <c r="I296" i="5"/>
  <c r="I292" i="5"/>
  <c r="I293" i="5"/>
  <c r="G295" i="5"/>
  <c r="J296" i="5"/>
  <c r="H292" i="5"/>
  <c r="J297" i="5"/>
  <c r="J294" i="5"/>
  <c r="J293" i="5"/>
  <c r="H295" i="5"/>
  <c r="F297" i="5"/>
  <c r="G292" i="5"/>
  <c r="F296" i="5"/>
  <c r="F293" i="5"/>
  <c r="G293" i="5"/>
  <c r="F294" i="5"/>
  <c r="I295" i="5"/>
  <c r="G297" i="5"/>
  <c r="F292" i="5"/>
  <c r="H294" i="5"/>
  <c r="I297" i="5"/>
  <c r="I294" i="5"/>
  <c r="H296" i="5"/>
  <c r="G294" i="5"/>
  <c r="J295" i="5"/>
  <c r="H297" i="5"/>
  <c r="G296" i="5"/>
  <c r="J292" i="5"/>
  <c r="G351" i="5"/>
  <c r="I353" i="5"/>
  <c r="I349" i="5"/>
  <c r="J350" i="5"/>
  <c r="H351" i="5"/>
  <c r="I351" i="5"/>
  <c r="J348" i="5"/>
  <c r="H349" i="5"/>
  <c r="R350" i="5"/>
  <c r="S348" i="5"/>
  <c r="Q349" i="5"/>
  <c r="O351" i="5"/>
  <c r="R352" i="5"/>
  <c r="R348" i="5"/>
  <c r="R349" i="5"/>
  <c r="P351" i="5"/>
  <c r="S352" i="5"/>
  <c r="Q348" i="5"/>
  <c r="P353" i="5"/>
  <c r="Q352" i="5"/>
  <c r="S349" i="5"/>
  <c r="Q351" i="5"/>
  <c r="O353" i="5"/>
  <c r="P348" i="5"/>
  <c r="O350" i="5"/>
  <c r="R351" i="5"/>
  <c r="S350" i="5"/>
  <c r="P350" i="5"/>
  <c r="S351" i="5"/>
  <c r="Q353" i="5"/>
  <c r="Q350" i="5"/>
  <c r="O352" i="5"/>
  <c r="R353" i="5"/>
  <c r="O349" i="5"/>
  <c r="P352" i="5"/>
  <c r="S353" i="5"/>
  <c r="P349" i="5"/>
  <c r="G353" i="5"/>
  <c r="H350" i="5"/>
  <c r="H352" i="5"/>
  <c r="F353" i="5"/>
  <c r="G350" i="5"/>
  <c r="F349" i="5"/>
  <c r="F351" i="5"/>
  <c r="G348" i="5"/>
  <c r="J351" i="5"/>
  <c r="I350" i="5"/>
  <c r="I352" i="5"/>
  <c r="J353" i="5"/>
  <c r="I348" i="5"/>
  <c r="F350" i="5"/>
  <c r="G352" i="5"/>
  <c r="G349" i="5"/>
  <c r="J352" i="5"/>
  <c r="O293" i="5"/>
  <c r="R294" i="5"/>
  <c r="P296" i="5"/>
  <c r="S297" i="5"/>
  <c r="Q294" i="5"/>
  <c r="P293" i="5"/>
  <c r="S294" i="5"/>
  <c r="Q296" i="5"/>
  <c r="S292" i="5"/>
  <c r="Q297" i="5"/>
  <c r="O296" i="5"/>
  <c r="Q293" i="5"/>
  <c r="O295" i="5"/>
  <c r="R296" i="5"/>
  <c r="R292" i="5"/>
  <c r="S295" i="5"/>
  <c r="R293" i="5"/>
  <c r="P295" i="5"/>
  <c r="S296" i="5"/>
  <c r="Q292" i="5"/>
  <c r="P294" i="5"/>
  <c r="S293" i="5"/>
  <c r="Q295" i="5"/>
  <c r="O297" i="5"/>
  <c r="P292" i="5"/>
  <c r="R297" i="5"/>
  <c r="O294" i="5"/>
  <c r="R295" i="5"/>
  <c r="P297" i="5"/>
  <c r="O292" i="5"/>
  <c r="S240" i="5"/>
  <c r="P239" i="5"/>
  <c r="O238" i="5"/>
  <c r="P243" i="5"/>
  <c r="R238" i="5"/>
  <c r="S239" i="5"/>
  <c r="S241" i="5"/>
  <c r="J183" i="5"/>
  <c r="R242" i="5"/>
  <c r="R241" i="5"/>
  <c r="Q238" i="5"/>
  <c r="O241" i="5"/>
  <c r="Q239" i="5"/>
  <c r="O242" i="5"/>
  <c r="S243" i="5"/>
  <c r="P241" i="5"/>
  <c r="O239" i="5"/>
  <c r="O240" i="5"/>
  <c r="Q240" i="5"/>
  <c r="P238" i="5"/>
  <c r="R239" i="5"/>
  <c r="S238" i="5"/>
  <c r="R243" i="5"/>
  <c r="F185" i="5"/>
  <c r="R240" i="5"/>
  <c r="O243" i="5"/>
  <c r="P242" i="5"/>
  <c r="Q242" i="5"/>
  <c r="S242" i="5"/>
  <c r="G187" i="5"/>
  <c r="P240" i="5"/>
  <c r="Q241" i="5"/>
  <c r="Q243" i="5"/>
  <c r="J186" i="5"/>
  <c r="F240" i="5"/>
  <c r="I241" i="5"/>
  <c r="G243" i="5"/>
  <c r="F238" i="5"/>
  <c r="G240" i="5"/>
  <c r="J241" i="5"/>
  <c r="H243" i="5"/>
  <c r="I242" i="5"/>
  <c r="F243" i="5"/>
  <c r="H240" i="5"/>
  <c r="F242" i="5"/>
  <c r="I243" i="5"/>
  <c r="H239" i="5"/>
  <c r="I238" i="5"/>
  <c r="G238" i="5"/>
  <c r="F239" i="5"/>
  <c r="I240" i="5"/>
  <c r="G242" i="5"/>
  <c r="J243" i="5"/>
  <c r="H241" i="5"/>
  <c r="G239" i="5"/>
  <c r="J240" i="5"/>
  <c r="H242" i="5"/>
  <c r="J238" i="5"/>
  <c r="F241" i="5"/>
  <c r="I239" i="5"/>
  <c r="G241" i="5"/>
  <c r="J242" i="5"/>
  <c r="H238" i="5"/>
  <c r="J239" i="5"/>
  <c r="H185" i="5"/>
  <c r="G183" i="5"/>
  <c r="I184" i="5"/>
  <c r="I187" i="5"/>
  <c r="H186" i="5"/>
  <c r="G185" i="5"/>
  <c r="F186" i="5"/>
  <c r="J188" i="5"/>
  <c r="I186" i="5"/>
  <c r="F188" i="5"/>
  <c r="H187" i="5"/>
  <c r="I185" i="5"/>
  <c r="J187" i="5"/>
  <c r="F184" i="5"/>
  <c r="G186" i="5"/>
  <c r="J185" i="5"/>
  <c r="H188" i="5"/>
  <c r="I183" i="5"/>
  <c r="G184" i="5"/>
  <c r="I188" i="5"/>
  <c r="J184" i="5"/>
  <c r="H184" i="5"/>
  <c r="G188" i="5"/>
  <c r="F187" i="5"/>
  <c r="H183" i="5"/>
  <c r="AA184" i="5"/>
  <c r="Y186" i="5"/>
  <c r="AB187" i="5"/>
  <c r="AB183" i="5"/>
  <c r="Z183" i="5"/>
  <c r="Z188" i="5"/>
  <c r="AB184" i="5"/>
  <c r="Z186" i="5"/>
  <c r="AC187" i="5"/>
  <c r="AA183" i="5"/>
  <c r="Y185" i="5"/>
  <c r="Z185" i="5"/>
  <c r="AC184" i="5"/>
  <c r="AA186" i="5"/>
  <c r="Y188" i="5"/>
  <c r="Y183" i="5"/>
  <c r="AC186" i="5"/>
  <c r="AA185" i="5"/>
  <c r="Y187" i="5"/>
  <c r="AB188" i="5"/>
  <c r="Y184" i="5"/>
  <c r="AB185" i="5"/>
  <c r="Z187" i="5"/>
  <c r="AC188" i="5"/>
  <c r="Z184" i="5"/>
  <c r="AC185" i="5"/>
  <c r="AA187" i="5"/>
  <c r="AC183" i="5"/>
  <c r="AB186" i="5"/>
  <c r="AA188" i="5"/>
  <c r="Y132" i="5"/>
  <c r="AB133" i="5"/>
  <c r="Z135" i="5"/>
  <c r="Y130" i="5"/>
  <c r="AB134" i="5"/>
  <c r="Z132" i="5"/>
  <c r="AC133" i="5"/>
  <c r="AA135" i="5"/>
  <c r="AA131" i="5"/>
  <c r="AA132" i="5"/>
  <c r="Y134" i="5"/>
  <c r="AB135" i="5"/>
  <c r="Z131" i="5"/>
  <c r="AC132" i="5"/>
  <c r="AA134" i="5"/>
  <c r="AC130" i="5"/>
  <c r="Y133" i="5"/>
  <c r="AB130" i="5"/>
  <c r="Y131" i="5"/>
  <c r="AB132" i="5"/>
  <c r="Z134" i="5"/>
  <c r="AC135" i="5"/>
  <c r="AB131" i="5"/>
  <c r="Z133" i="5"/>
  <c r="AC134" i="5"/>
  <c r="AA130" i="5"/>
  <c r="AC131" i="5"/>
  <c r="AA133" i="5"/>
  <c r="Y135" i="5"/>
  <c r="Z130" i="5"/>
  <c r="P186" i="5"/>
  <c r="R185" i="5"/>
  <c r="O184" i="5"/>
  <c r="S188" i="5"/>
  <c r="O186" i="5"/>
  <c r="Q185" i="5"/>
  <c r="S184" i="5"/>
  <c r="Q187" i="5"/>
  <c r="R188" i="5"/>
  <c r="P185" i="5"/>
  <c r="R184" i="5"/>
  <c r="P188" i="5"/>
  <c r="R187" i="5"/>
  <c r="P184" i="5"/>
  <c r="O188" i="5"/>
  <c r="S186" i="5"/>
  <c r="Q183" i="5"/>
  <c r="Q188" i="5"/>
  <c r="S187" i="5"/>
  <c r="O185" i="5"/>
  <c r="Q184" i="5"/>
  <c r="S183" i="5"/>
  <c r="R183" i="5"/>
  <c r="P187" i="5"/>
  <c r="R186" i="5"/>
  <c r="P183" i="5"/>
  <c r="O187" i="5"/>
  <c r="Q186" i="5"/>
  <c r="S185" i="5"/>
  <c r="O183" i="5"/>
  <c r="H133" i="5"/>
  <c r="J135" i="5"/>
  <c r="H131" i="5"/>
  <c r="J133" i="5"/>
  <c r="H130" i="5"/>
  <c r="G134" i="5"/>
  <c r="J131" i="5"/>
  <c r="I134" i="5"/>
  <c r="G135" i="5"/>
  <c r="H132" i="5"/>
  <c r="F132" i="5"/>
  <c r="I133" i="5"/>
  <c r="I131" i="5"/>
  <c r="H134" i="5"/>
  <c r="F131" i="5"/>
  <c r="F135" i="5"/>
  <c r="G131" i="5"/>
  <c r="J134" i="5"/>
  <c r="G130" i="5"/>
  <c r="F134" i="5"/>
  <c r="I132" i="5"/>
  <c r="H135" i="5"/>
  <c r="G132" i="5"/>
  <c r="F130" i="5"/>
  <c r="J132" i="5"/>
  <c r="I135" i="5"/>
  <c r="F133" i="5"/>
  <c r="J130" i="5"/>
  <c r="G133" i="5"/>
  <c r="I130" i="5"/>
  <c r="P79" i="5"/>
  <c r="O135" i="5"/>
  <c r="P134" i="5"/>
  <c r="Q133" i="5"/>
  <c r="R132" i="5"/>
  <c r="S131" i="5"/>
  <c r="S81" i="5"/>
  <c r="R83" i="5"/>
  <c r="Q79" i="5"/>
  <c r="O133" i="5"/>
  <c r="P132" i="5"/>
  <c r="R130" i="5"/>
  <c r="S83" i="5"/>
  <c r="O79" i="5"/>
  <c r="O134" i="5"/>
  <c r="P133" i="5"/>
  <c r="Q132" i="5"/>
  <c r="R131" i="5"/>
  <c r="S130" i="5"/>
  <c r="S82" i="5"/>
  <c r="R84" i="5"/>
  <c r="O82" i="5"/>
  <c r="Q131" i="5"/>
  <c r="R79" i="5"/>
  <c r="O132" i="5"/>
  <c r="P131" i="5"/>
  <c r="Q130" i="5"/>
  <c r="S84" i="5"/>
  <c r="Q80" i="5"/>
  <c r="S135" i="5"/>
  <c r="O131" i="5"/>
  <c r="P130" i="5"/>
  <c r="S79" i="5"/>
  <c r="Q81" i="5"/>
  <c r="Q83" i="5"/>
  <c r="Q134" i="5"/>
  <c r="S80" i="5"/>
  <c r="R135" i="5"/>
  <c r="S134" i="5"/>
  <c r="O130" i="5"/>
  <c r="R80" i="5"/>
  <c r="Q82" i="5"/>
  <c r="R81" i="5"/>
  <c r="S132" i="5"/>
  <c r="R82" i="5"/>
  <c r="Q135" i="5"/>
  <c r="R134" i="5"/>
  <c r="S133" i="5"/>
  <c r="P135" i="5"/>
  <c r="R133" i="5"/>
  <c r="Q84" i="5"/>
  <c r="O84" i="5"/>
  <c r="O83" i="5"/>
  <c r="P84" i="5"/>
  <c r="P81" i="5"/>
  <c r="O81" i="5"/>
  <c r="P80" i="5"/>
  <c r="P82" i="5"/>
  <c r="O80" i="5"/>
  <c r="P83" i="5"/>
  <c r="G79" i="5"/>
  <c r="F80" i="5"/>
  <c r="F81" i="5"/>
  <c r="G82" i="5"/>
  <c r="G83" i="5"/>
  <c r="G84" i="5"/>
  <c r="G80" i="5"/>
  <c r="F82" i="5"/>
  <c r="F79" i="5"/>
  <c r="G81" i="5"/>
  <c r="F83" i="5"/>
  <c r="F84" i="5"/>
  <c r="P106" i="6"/>
  <c r="P104" i="6"/>
  <c r="G272" i="6"/>
  <c r="W108" i="6"/>
  <c r="U57" i="6"/>
  <c r="P108" i="6"/>
  <c r="F192" i="6"/>
  <c r="G190" i="6" s="1"/>
  <c r="F109" i="6"/>
  <c r="G104" i="6"/>
  <c r="L235" i="6"/>
  <c r="N60" i="6"/>
  <c r="M189" i="6"/>
  <c r="W104" i="6"/>
  <c r="V109" i="6"/>
  <c r="W107" i="6" s="1"/>
  <c r="F276" i="6"/>
  <c r="G271" i="6"/>
  <c r="M188" i="6"/>
  <c r="L192" i="6"/>
  <c r="M190" i="6" s="1"/>
  <c r="M187" i="6"/>
  <c r="V150" i="6"/>
  <c r="W146" i="6" s="1"/>
  <c r="W145" i="6"/>
  <c r="G107" i="6"/>
  <c r="E61" i="6"/>
  <c r="F55" i="6"/>
  <c r="N150" i="6"/>
  <c r="O149" i="6" s="1"/>
  <c r="W147" i="6"/>
  <c r="M273" i="6"/>
  <c r="F235" i="6"/>
  <c r="G233" i="6" s="1"/>
  <c r="G230" i="6"/>
  <c r="T60" i="6"/>
  <c r="P107" i="6"/>
  <c r="F60" i="6"/>
  <c r="W105" i="6"/>
  <c r="F57" i="6"/>
  <c r="L276" i="6"/>
  <c r="O147" i="6"/>
  <c r="W106" i="6"/>
  <c r="G108" i="6"/>
  <c r="W149" i="6"/>
  <c r="M191" i="6"/>
  <c r="F150" i="6"/>
  <c r="G148" i="6" s="1"/>
  <c r="F59" i="6"/>
  <c r="G146" i="6"/>
  <c r="O57" i="6"/>
  <c r="G189" i="6"/>
  <c r="P105" i="6"/>
  <c r="I3" i="2"/>
  <c r="J3" i="2"/>
  <c r="D4" i="2"/>
  <c r="H4" i="2"/>
  <c r="K4" i="2"/>
  <c r="I7" i="2"/>
  <c r="I10" i="2"/>
  <c r="B12" i="2"/>
  <c r="E40" i="2"/>
  <c r="E47" i="2"/>
  <c r="E2" i="4"/>
  <c r="G2" i="4"/>
  <c r="I2" i="4"/>
  <c r="L2" i="4"/>
  <c r="M2" i="4"/>
  <c r="O2" i="4"/>
  <c r="Q2" i="4"/>
  <c r="T2" i="4"/>
  <c r="U2" i="4"/>
  <c r="W2" i="4"/>
  <c r="X2" i="4"/>
  <c r="Z2" i="4"/>
  <c r="AB2" i="4"/>
  <c r="E3" i="4"/>
  <c r="G3" i="4"/>
  <c r="I3" i="4"/>
  <c r="L3" i="4"/>
  <c r="M3" i="4"/>
  <c r="O3" i="4"/>
  <c r="Q3" i="4"/>
  <c r="T3" i="4"/>
  <c r="U3" i="4"/>
  <c r="W3" i="4"/>
  <c r="X3" i="4"/>
  <c r="Z3" i="4"/>
  <c r="AB3" i="4"/>
  <c r="E4" i="4"/>
  <c r="G4" i="4"/>
  <c r="I4" i="4"/>
  <c r="L4" i="4"/>
  <c r="M4" i="4"/>
  <c r="O4" i="4"/>
  <c r="Q4" i="4"/>
  <c r="T4" i="4"/>
  <c r="U4" i="4"/>
  <c r="W4" i="4"/>
  <c r="X4" i="4"/>
  <c r="Z4" i="4"/>
  <c r="AB4" i="4"/>
  <c r="E5" i="4"/>
  <c r="G5" i="4"/>
  <c r="I5" i="4"/>
  <c r="L5" i="4"/>
  <c r="M5" i="4"/>
  <c r="O5" i="4"/>
  <c r="Q5" i="4"/>
  <c r="T5" i="4"/>
  <c r="U5" i="4"/>
  <c r="W5" i="4"/>
  <c r="X5" i="4"/>
  <c r="Z5" i="4"/>
  <c r="AB5" i="4"/>
  <c r="E6" i="4"/>
  <c r="G6" i="4"/>
  <c r="I6" i="4"/>
  <c r="L6" i="4"/>
  <c r="M6" i="4"/>
  <c r="O6" i="4"/>
  <c r="Q6" i="4"/>
  <c r="T6" i="4"/>
  <c r="U6" i="4"/>
  <c r="W6" i="4"/>
  <c r="X6" i="4"/>
  <c r="Z6" i="4"/>
  <c r="AB6" i="4"/>
  <c r="B25" i="5"/>
  <c r="C25" i="5"/>
  <c r="D25" i="5"/>
  <c r="E25" i="5"/>
  <c r="F25" i="5"/>
  <c r="G25" i="5"/>
  <c r="H25" i="5"/>
  <c r="I25" i="5"/>
  <c r="J25" i="5"/>
  <c r="K25" i="5"/>
  <c r="L25" i="5"/>
  <c r="M25" i="5"/>
  <c r="N25" i="5"/>
  <c r="O25" i="5"/>
  <c r="P25" i="5"/>
  <c r="Q25" i="5"/>
  <c r="R25" i="5"/>
  <c r="S25" i="5"/>
  <c r="T25" i="5"/>
  <c r="U25" i="5"/>
  <c r="V25" i="5"/>
  <c r="W25" i="5"/>
  <c r="X25" i="5"/>
  <c r="Y25" i="5"/>
  <c r="Z25" i="5"/>
  <c r="AA25" i="5"/>
  <c r="AB25" i="5"/>
  <c r="AC25" i="5"/>
  <c r="D33" i="5"/>
  <c r="E33" i="5"/>
  <c r="F33" i="5"/>
  <c r="G33" i="5"/>
  <c r="H33" i="5"/>
  <c r="I33" i="5"/>
  <c r="J33" i="5"/>
  <c r="K33" i="5"/>
  <c r="L33" i="5"/>
  <c r="M33" i="5"/>
  <c r="N33" i="5"/>
  <c r="O33" i="5"/>
  <c r="P33" i="5"/>
  <c r="Q33" i="5"/>
  <c r="R33" i="5"/>
  <c r="S33" i="5"/>
  <c r="T33" i="5"/>
  <c r="U33" i="5"/>
  <c r="V33" i="5"/>
  <c r="W33" i="5"/>
  <c r="X33" i="5"/>
  <c r="Y33" i="5"/>
  <c r="Z33" i="5"/>
  <c r="AA33" i="5"/>
  <c r="AB33" i="5"/>
  <c r="AC33" i="5"/>
  <c r="AD33" i="5"/>
  <c r="B35" i="5"/>
  <c r="C35" i="5"/>
  <c r="D35" i="5"/>
  <c r="F35" i="5"/>
  <c r="G35" i="5"/>
  <c r="H35" i="5"/>
  <c r="I35" i="5"/>
  <c r="J35" i="5"/>
  <c r="K35" i="5"/>
  <c r="L35" i="5"/>
  <c r="M35" i="5"/>
  <c r="N35" i="5"/>
  <c r="O35" i="5"/>
  <c r="P35" i="5"/>
  <c r="Q35" i="5"/>
  <c r="R35" i="5"/>
  <c r="S35" i="5"/>
  <c r="T35" i="5"/>
  <c r="U35" i="5"/>
  <c r="V35" i="5"/>
  <c r="W35" i="5"/>
  <c r="X35" i="5"/>
  <c r="Y35" i="5"/>
  <c r="Z35" i="5"/>
  <c r="AA35" i="5"/>
  <c r="AB35" i="5"/>
  <c r="AC35" i="5"/>
  <c r="AD35" i="5"/>
  <c r="B43" i="5"/>
  <c r="C43" i="5"/>
  <c r="D43" i="5"/>
  <c r="E43" i="5"/>
  <c r="F43" i="5"/>
  <c r="G43" i="5"/>
  <c r="H43" i="5"/>
  <c r="I43" i="5"/>
  <c r="J43" i="5"/>
  <c r="K43" i="5"/>
  <c r="L43" i="5"/>
  <c r="M43" i="5"/>
  <c r="N43" i="5"/>
  <c r="O43" i="5"/>
  <c r="P43" i="5"/>
  <c r="Q43" i="5"/>
  <c r="R43" i="5"/>
  <c r="S43" i="5"/>
  <c r="T43" i="5"/>
  <c r="U43" i="5"/>
  <c r="W43" i="5"/>
  <c r="X43" i="5"/>
  <c r="Z43" i="5"/>
  <c r="AA43" i="5"/>
  <c r="AB43" i="5"/>
  <c r="AC43" i="5"/>
  <c r="AD43" i="5"/>
  <c r="B44" i="5"/>
  <c r="C44" i="5"/>
  <c r="D44" i="5"/>
  <c r="E44" i="5"/>
  <c r="F44" i="5"/>
  <c r="G44" i="5"/>
  <c r="H44" i="5"/>
  <c r="I44" i="5"/>
  <c r="J44" i="5"/>
  <c r="K44" i="5"/>
  <c r="L44" i="5"/>
  <c r="M44" i="5"/>
  <c r="N44" i="5"/>
  <c r="O44" i="5"/>
  <c r="P44" i="5"/>
  <c r="Q44" i="5"/>
  <c r="R44" i="5"/>
  <c r="S44" i="5"/>
  <c r="T44" i="5"/>
  <c r="U44" i="5"/>
  <c r="W44" i="5"/>
  <c r="X44" i="5"/>
  <c r="Z44" i="5"/>
  <c r="AA44" i="5"/>
  <c r="AB44" i="5"/>
  <c r="AC44" i="5"/>
  <c r="AD44" i="5"/>
  <c r="B45" i="5"/>
  <c r="C45" i="5"/>
  <c r="D45" i="5"/>
  <c r="E45" i="5"/>
  <c r="F45" i="5"/>
  <c r="G45" i="5"/>
  <c r="H45" i="5"/>
  <c r="I45" i="5"/>
  <c r="J45" i="5"/>
  <c r="K45" i="5"/>
  <c r="L45" i="5"/>
  <c r="M45" i="5"/>
  <c r="N45" i="5"/>
  <c r="O45" i="5"/>
  <c r="P45" i="5"/>
  <c r="Q45" i="5"/>
  <c r="R45" i="5"/>
  <c r="S45" i="5"/>
  <c r="T45" i="5"/>
  <c r="U45" i="5"/>
  <c r="W45" i="5"/>
  <c r="X45" i="5"/>
  <c r="Z45" i="5"/>
  <c r="AA45" i="5"/>
  <c r="AB45" i="5"/>
  <c r="AC45" i="5"/>
  <c r="AD45" i="5"/>
  <c r="B25" i="1"/>
  <c r="C25" i="1"/>
  <c r="D25" i="1"/>
  <c r="E25" i="1"/>
  <c r="F25" i="1"/>
  <c r="G25" i="1"/>
  <c r="H25" i="1"/>
  <c r="I25" i="1"/>
  <c r="J25" i="1"/>
  <c r="K25" i="1"/>
  <c r="L25" i="1"/>
  <c r="M25" i="1"/>
  <c r="N25" i="1"/>
  <c r="O25" i="1"/>
  <c r="P25" i="1"/>
  <c r="Q25" i="1"/>
  <c r="R25" i="1"/>
  <c r="S25" i="1"/>
  <c r="T25" i="1"/>
  <c r="U25" i="1"/>
  <c r="V25" i="1"/>
  <c r="W25" i="1"/>
  <c r="X25" i="1"/>
  <c r="Y25" i="1"/>
  <c r="Z25" i="1"/>
  <c r="AA25" i="1"/>
  <c r="AB25" i="1"/>
  <c r="AC25" i="1"/>
  <c r="D33" i="1"/>
  <c r="E33" i="1"/>
  <c r="F33" i="1"/>
  <c r="G33" i="1"/>
  <c r="H33" i="1"/>
  <c r="I33" i="1"/>
  <c r="J33" i="1"/>
  <c r="K33" i="1"/>
  <c r="L33" i="1"/>
  <c r="M33" i="1"/>
  <c r="N33" i="1"/>
  <c r="O33" i="1"/>
  <c r="P33" i="1"/>
  <c r="Q33" i="1"/>
  <c r="R33" i="1"/>
  <c r="S33" i="1"/>
  <c r="T33" i="1"/>
  <c r="U33" i="1"/>
  <c r="V33" i="1"/>
  <c r="W33" i="1"/>
  <c r="X33" i="1"/>
  <c r="Y33" i="1"/>
  <c r="Z33" i="1"/>
  <c r="AA33" i="1"/>
  <c r="AB33" i="1"/>
  <c r="AC33" i="1"/>
  <c r="AD33" i="1"/>
  <c r="B35" i="1"/>
  <c r="C35" i="1"/>
  <c r="D35" i="1"/>
  <c r="F35" i="1"/>
  <c r="G35" i="1"/>
  <c r="H35" i="1"/>
  <c r="I35" i="1"/>
  <c r="J35" i="1"/>
  <c r="K35" i="1"/>
  <c r="L35" i="1"/>
  <c r="M35" i="1"/>
  <c r="N35" i="1"/>
  <c r="O35" i="1"/>
  <c r="P35" i="1"/>
  <c r="Q35" i="1"/>
  <c r="R35" i="1"/>
  <c r="S35" i="1"/>
  <c r="T35" i="1"/>
  <c r="U35" i="1"/>
  <c r="V35" i="1"/>
  <c r="W35" i="1"/>
  <c r="X35" i="1"/>
  <c r="Y35" i="1"/>
  <c r="Z35" i="1"/>
  <c r="AA35" i="1"/>
  <c r="AB35" i="1"/>
  <c r="AC35" i="1"/>
  <c r="AD35" i="1"/>
  <c r="B43" i="1"/>
  <c r="C43" i="1"/>
  <c r="D43" i="1"/>
  <c r="E43" i="1"/>
  <c r="F43" i="1"/>
  <c r="G43" i="1"/>
  <c r="H43" i="1"/>
  <c r="I43" i="1"/>
  <c r="J43" i="1"/>
  <c r="K43" i="1"/>
  <c r="L43" i="1"/>
  <c r="M43" i="1"/>
  <c r="N43" i="1"/>
  <c r="O43" i="1"/>
  <c r="P43" i="1"/>
  <c r="Q43" i="1"/>
  <c r="R43" i="1"/>
  <c r="S43" i="1"/>
  <c r="T43" i="1"/>
  <c r="U43" i="1"/>
  <c r="W43" i="1"/>
  <c r="X43" i="1"/>
  <c r="Z43" i="1"/>
  <c r="AA43" i="1"/>
  <c r="AB43" i="1"/>
  <c r="AC43" i="1"/>
  <c r="AD43" i="1"/>
  <c r="B44" i="1"/>
  <c r="C44" i="1"/>
  <c r="D44" i="1"/>
  <c r="E44" i="1"/>
  <c r="F44" i="1"/>
  <c r="G44" i="1"/>
  <c r="H44" i="1"/>
  <c r="I44" i="1"/>
  <c r="J44" i="1"/>
  <c r="K44" i="1"/>
  <c r="L44" i="1"/>
  <c r="M44" i="1"/>
  <c r="N44" i="1"/>
  <c r="O44" i="1"/>
  <c r="P44" i="1"/>
  <c r="Q44" i="1"/>
  <c r="R44" i="1"/>
  <c r="S44" i="1"/>
  <c r="T44" i="1"/>
  <c r="U44" i="1"/>
  <c r="W44" i="1"/>
  <c r="X44" i="1"/>
  <c r="Z44" i="1"/>
  <c r="AA44" i="1"/>
  <c r="AB44" i="1"/>
  <c r="AC44" i="1"/>
  <c r="AD44" i="1"/>
  <c r="B45" i="1"/>
  <c r="C45" i="1"/>
  <c r="D45" i="1"/>
  <c r="E45" i="1"/>
  <c r="F45" i="1"/>
  <c r="G45" i="1"/>
  <c r="H45" i="1"/>
  <c r="I45" i="1"/>
  <c r="J45" i="1"/>
  <c r="K45" i="1"/>
  <c r="L45" i="1"/>
  <c r="M45" i="1"/>
  <c r="N45" i="1"/>
  <c r="O45" i="1"/>
  <c r="P45" i="1"/>
  <c r="Q45" i="1"/>
  <c r="R45" i="1"/>
  <c r="S45" i="1"/>
  <c r="T45" i="1"/>
  <c r="U45" i="1"/>
  <c r="W45" i="1"/>
  <c r="X45" i="1"/>
  <c r="Z45" i="1"/>
  <c r="AA45" i="1"/>
  <c r="AB45" i="1"/>
  <c r="AC45" i="1"/>
  <c r="AD45" i="1"/>
  <c r="AB60" i="1"/>
  <c r="T349" i="5" l="1"/>
  <c r="Q354" i="5"/>
  <c r="G354" i="5"/>
  <c r="K353" i="5"/>
  <c r="T350" i="5"/>
  <c r="T351" i="5"/>
  <c r="F354" i="5"/>
  <c r="K348" i="5"/>
  <c r="T348" i="5"/>
  <c r="O354" i="5"/>
  <c r="J354" i="5"/>
  <c r="H354" i="5"/>
  <c r="T352" i="5"/>
  <c r="R354" i="5"/>
  <c r="T353" i="5"/>
  <c r="T294" i="5"/>
  <c r="T295" i="5"/>
  <c r="K349" i="5"/>
  <c r="K350" i="5"/>
  <c r="P354" i="5"/>
  <c r="K351" i="5"/>
  <c r="K352" i="5"/>
  <c r="I354" i="5"/>
  <c r="S354" i="5"/>
  <c r="K297" i="5"/>
  <c r="G298" i="5"/>
  <c r="Q298" i="5"/>
  <c r="F298" i="5"/>
  <c r="K292" i="5"/>
  <c r="J298" i="5"/>
  <c r="H298" i="5"/>
  <c r="T296" i="5"/>
  <c r="R298" i="5"/>
  <c r="T297" i="5"/>
  <c r="K293" i="5"/>
  <c r="K294" i="5"/>
  <c r="P298" i="5"/>
  <c r="K295" i="5"/>
  <c r="K296" i="5"/>
  <c r="I298" i="5"/>
  <c r="S298" i="5"/>
  <c r="T292" i="5"/>
  <c r="O298" i="5"/>
  <c r="T293" i="5"/>
  <c r="AD187" i="5"/>
  <c r="Q244" i="5"/>
  <c r="K239" i="5"/>
  <c r="P244" i="5"/>
  <c r="K242" i="5"/>
  <c r="AD184" i="5"/>
  <c r="G244" i="5"/>
  <c r="H244" i="5"/>
  <c r="T240" i="5"/>
  <c r="AD188" i="5"/>
  <c r="S244" i="5"/>
  <c r="K243" i="5"/>
  <c r="K241" i="5"/>
  <c r="I244" i="5"/>
  <c r="J244" i="5"/>
  <c r="T238" i="5"/>
  <c r="O244" i="5"/>
  <c r="T239" i="5"/>
  <c r="T241" i="5"/>
  <c r="AD185" i="5"/>
  <c r="K240" i="5"/>
  <c r="R244" i="5"/>
  <c r="AD186" i="5"/>
  <c r="T242" i="5"/>
  <c r="T243" i="5"/>
  <c r="AB189" i="5"/>
  <c r="Z136" i="5"/>
  <c r="T187" i="5"/>
  <c r="AD134" i="5"/>
  <c r="K188" i="5"/>
  <c r="K187" i="5"/>
  <c r="AA189" i="5"/>
  <c r="K184" i="5"/>
  <c r="R189" i="5"/>
  <c r="T188" i="5"/>
  <c r="AD135" i="5"/>
  <c r="S189" i="5"/>
  <c r="AD131" i="5"/>
  <c r="K186" i="5"/>
  <c r="T183" i="5"/>
  <c r="O189" i="5"/>
  <c r="AD130" i="5"/>
  <c r="Y136" i="5"/>
  <c r="G189" i="5"/>
  <c r="J189" i="5"/>
  <c r="T186" i="5"/>
  <c r="AC136" i="5"/>
  <c r="T185" i="5"/>
  <c r="AD183" i="5"/>
  <c r="Y189" i="5"/>
  <c r="K185" i="5"/>
  <c r="T184" i="5"/>
  <c r="AD132" i="5"/>
  <c r="H189" i="5"/>
  <c r="I189" i="5"/>
  <c r="P189" i="5"/>
  <c r="AA136" i="5"/>
  <c r="AB136" i="5"/>
  <c r="Z189" i="5"/>
  <c r="Q189" i="5"/>
  <c r="AD133" i="5"/>
  <c r="AC189" i="5"/>
  <c r="K183" i="5"/>
  <c r="F189" i="5"/>
  <c r="K131" i="5"/>
  <c r="H136" i="5"/>
  <c r="I136" i="5"/>
  <c r="J136" i="5"/>
  <c r="K133" i="5"/>
  <c r="K135" i="5"/>
  <c r="Q136" i="5"/>
  <c r="T131" i="5"/>
  <c r="G136" i="5"/>
  <c r="F136" i="5"/>
  <c r="K130" i="5"/>
  <c r="S85" i="5"/>
  <c r="R136" i="5"/>
  <c r="S136" i="5"/>
  <c r="T133" i="5"/>
  <c r="T135" i="5"/>
  <c r="T132" i="5"/>
  <c r="Q85" i="5"/>
  <c r="K134" i="5"/>
  <c r="P136" i="5"/>
  <c r="T134" i="5"/>
  <c r="T130" i="5"/>
  <c r="O136" i="5"/>
  <c r="R85" i="5"/>
  <c r="T79" i="5"/>
  <c r="K132" i="5"/>
  <c r="T83" i="5"/>
  <c r="T81" i="5"/>
  <c r="T84" i="5"/>
  <c r="O85" i="5"/>
  <c r="P85" i="5"/>
  <c r="T82" i="5"/>
  <c r="T80" i="5"/>
  <c r="K81" i="5"/>
  <c r="K82" i="5"/>
  <c r="K84" i="5"/>
  <c r="K83" i="5"/>
  <c r="K80" i="5"/>
  <c r="K79" i="5"/>
  <c r="F85" i="5"/>
  <c r="G85" i="5"/>
  <c r="F57" i="5"/>
  <c r="F62" i="5"/>
  <c r="F61" i="5"/>
  <c r="F60" i="5"/>
  <c r="F59" i="5"/>
  <c r="F58" i="5"/>
  <c r="M233" i="6"/>
  <c r="M274" i="6"/>
  <c r="O146" i="6"/>
  <c r="W148" i="6"/>
  <c r="M272" i="6"/>
  <c r="G149" i="6"/>
  <c r="G234" i="6"/>
  <c r="M230" i="6"/>
  <c r="M232" i="6"/>
  <c r="O58" i="6"/>
  <c r="O59" i="6"/>
  <c r="G191" i="6"/>
  <c r="O55" i="6"/>
  <c r="O60" i="6" s="1"/>
  <c r="G105" i="6"/>
  <c r="G109" i="6" s="1"/>
  <c r="G106" i="6"/>
  <c r="G274" i="6"/>
  <c r="M234" i="6"/>
  <c r="O145" i="6"/>
  <c r="G232" i="6"/>
  <c r="G188" i="6"/>
  <c r="G187" i="6"/>
  <c r="O56" i="6"/>
  <c r="W150" i="6"/>
  <c r="U55" i="6"/>
  <c r="U59" i="6"/>
  <c r="U56" i="6"/>
  <c r="U58" i="6"/>
  <c r="M192" i="6"/>
  <c r="W109" i="6"/>
  <c r="M231" i="6"/>
  <c r="M271" i="6"/>
  <c r="F61" i="6"/>
  <c r="G273" i="6"/>
  <c r="G276" i="6" s="1"/>
  <c r="O148" i="6"/>
  <c r="G275" i="6"/>
  <c r="P109" i="6"/>
  <c r="G145" i="6"/>
  <c r="G150" i="6" s="1"/>
  <c r="F58" i="6"/>
  <c r="F56" i="6"/>
  <c r="M275" i="6"/>
  <c r="G147" i="6"/>
  <c r="G231" i="6"/>
  <c r="G235" i="6" s="1"/>
  <c r="O166" i="5"/>
  <c r="F271" i="5"/>
  <c r="R51" i="5"/>
  <c r="F327" i="5"/>
  <c r="L329" i="5"/>
  <c r="F220" i="5"/>
  <c r="V112" i="5"/>
  <c r="L61" i="5"/>
  <c r="L216" i="5"/>
  <c r="O163" i="5"/>
  <c r="T51" i="5"/>
  <c r="F166" i="5"/>
  <c r="Y51" i="5"/>
  <c r="V164" i="5"/>
  <c r="AB51" i="5"/>
  <c r="D51" i="5"/>
  <c r="O51" i="5"/>
  <c r="F331" i="5"/>
  <c r="F270" i="5"/>
  <c r="V162" i="5"/>
  <c r="L272" i="5"/>
  <c r="F274" i="5"/>
  <c r="L220" i="5"/>
  <c r="F165" i="5"/>
  <c r="O162" i="5"/>
  <c r="V113" i="5"/>
  <c r="F272" i="5"/>
  <c r="O164" i="5"/>
  <c r="L331" i="5"/>
  <c r="G51" i="5"/>
  <c r="F162" i="5"/>
  <c r="O165" i="5"/>
  <c r="L217" i="5"/>
  <c r="F329" i="5"/>
  <c r="L51" i="5"/>
  <c r="V114" i="5"/>
  <c r="L330" i="5"/>
  <c r="V166" i="5"/>
  <c r="F328" i="5"/>
  <c r="F163" i="5"/>
  <c r="F216" i="5"/>
  <c r="L218" i="5"/>
  <c r="L270" i="5"/>
  <c r="F330" i="5"/>
  <c r="V165" i="5"/>
  <c r="V110" i="5"/>
  <c r="F164" i="5"/>
  <c r="F217" i="5"/>
  <c r="L219" i="5"/>
  <c r="L271" i="5"/>
  <c r="F273" i="5"/>
  <c r="L59" i="5"/>
  <c r="V111" i="5"/>
  <c r="F218" i="5"/>
  <c r="L327" i="5"/>
  <c r="V163" i="5"/>
  <c r="F219" i="5"/>
  <c r="L273" i="5"/>
  <c r="L328" i="5"/>
  <c r="L274" i="5"/>
  <c r="W51" i="5"/>
  <c r="Q51" i="5"/>
  <c r="I51" i="5"/>
  <c r="AD51" i="5"/>
  <c r="J51" i="5"/>
  <c r="K51" i="5"/>
  <c r="U51" i="5"/>
  <c r="O111" i="5"/>
  <c r="E51" i="5"/>
  <c r="M51" i="5"/>
  <c r="S51" i="5"/>
  <c r="AC51" i="5"/>
  <c r="F113" i="5"/>
  <c r="AA51" i="5"/>
  <c r="Z51" i="5"/>
  <c r="X51" i="5"/>
  <c r="P51" i="5"/>
  <c r="F114" i="5"/>
  <c r="V51" i="5"/>
  <c r="N51" i="5"/>
  <c r="R60" i="5"/>
  <c r="L57" i="5"/>
  <c r="R61" i="5"/>
  <c r="O112" i="5"/>
  <c r="L58" i="5"/>
  <c r="F110" i="5"/>
  <c r="O113" i="5"/>
  <c r="O114" i="5"/>
  <c r="L60" i="5"/>
  <c r="F112" i="5"/>
  <c r="F111" i="5"/>
  <c r="H51" i="5"/>
  <c r="R57" i="5"/>
  <c r="F51" i="5"/>
  <c r="R59" i="5"/>
  <c r="O110" i="5"/>
  <c r="R58" i="5"/>
  <c r="T354" i="5" l="1"/>
  <c r="K354" i="5"/>
  <c r="K298" i="5"/>
  <c r="T298" i="5"/>
  <c r="F221" i="5"/>
  <c r="G218" i="5" s="1"/>
  <c r="T244" i="5"/>
  <c r="AD189" i="5"/>
  <c r="AD136" i="5"/>
  <c r="K189" i="5"/>
  <c r="T189" i="5"/>
  <c r="K136" i="5"/>
  <c r="T136" i="5"/>
  <c r="T85" i="5"/>
  <c r="K85" i="5"/>
  <c r="F63" i="5"/>
  <c r="M235" i="6"/>
  <c r="G192" i="6"/>
  <c r="O150" i="6"/>
  <c r="U60" i="6"/>
  <c r="M276" i="6"/>
  <c r="F332" i="5"/>
  <c r="V115" i="5"/>
  <c r="V167" i="5"/>
  <c r="W164" i="5" s="1"/>
  <c r="L332" i="5"/>
  <c r="L275" i="5"/>
  <c r="M271" i="5" s="1"/>
  <c r="F115" i="5"/>
  <c r="L221" i="5"/>
  <c r="M217" i="5" s="1"/>
  <c r="O167" i="5"/>
  <c r="P166" i="5" s="1"/>
  <c r="O115" i="5"/>
  <c r="F275" i="5"/>
  <c r="G328" i="5" s="1"/>
  <c r="F167" i="5"/>
  <c r="G163" i="5" s="1"/>
  <c r="R62" i="5"/>
  <c r="S58" i="5" s="1"/>
  <c r="L62" i="5"/>
  <c r="W114" i="5" l="1"/>
  <c r="P112" i="5"/>
  <c r="G112" i="5"/>
  <c r="G60" i="5"/>
  <c r="G61" i="5"/>
  <c r="G58" i="5"/>
  <c r="G62" i="5"/>
  <c r="G63" i="5"/>
  <c r="G57" i="5"/>
  <c r="G59" i="5"/>
  <c r="W110" i="5"/>
  <c r="W112" i="5"/>
  <c r="W113" i="5"/>
  <c r="W111" i="5"/>
  <c r="W162" i="5"/>
  <c r="G113" i="5"/>
  <c r="G110" i="5"/>
  <c r="M219" i="5"/>
  <c r="M220" i="5"/>
  <c r="G216" i="5"/>
  <c r="M218" i="5"/>
  <c r="G217" i="5"/>
  <c r="M216" i="5"/>
  <c r="M331" i="5"/>
  <c r="M272" i="5"/>
  <c r="M274" i="5"/>
  <c r="S61" i="5"/>
  <c r="W163" i="5"/>
  <c r="G111" i="5"/>
  <c r="G114" i="5"/>
  <c r="W165" i="5"/>
  <c r="W166" i="5"/>
  <c r="M328" i="5"/>
  <c r="P165" i="5"/>
  <c r="P162" i="5"/>
  <c r="M330" i="5"/>
  <c r="P163" i="5"/>
  <c r="G164" i="5"/>
  <c r="G219" i="5"/>
  <c r="P113" i="5"/>
  <c r="G220" i="5"/>
  <c r="M270" i="5"/>
  <c r="P110" i="5"/>
  <c r="G162" i="5"/>
  <c r="P114" i="5"/>
  <c r="P164" i="5"/>
  <c r="M273" i="5"/>
  <c r="M329" i="5"/>
  <c r="M327" i="5"/>
  <c r="S59" i="5"/>
  <c r="P111" i="5"/>
  <c r="G329" i="5"/>
  <c r="G272" i="5"/>
  <c r="G273" i="5"/>
  <c r="G271" i="5"/>
  <c r="G270" i="5"/>
  <c r="G331" i="5"/>
  <c r="G274" i="5"/>
  <c r="G327" i="5"/>
  <c r="S57" i="5"/>
  <c r="G166" i="5"/>
  <c r="G165" i="5"/>
  <c r="G330" i="5"/>
  <c r="S60" i="5"/>
  <c r="M61" i="5"/>
  <c r="M59" i="5"/>
  <c r="M57" i="5"/>
  <c r="M60" i="5"/>
  <c r="M58" i="5"/>
  <c r="W115" i="5" l="1"/>
  <c r="P115" i="5"/>
  <c r="M221" i="5"/>
  <c r="G115" i="5"/>
  <c r="M332" i="5"/>
  <c r="P167" i="5"/>
  <c r="G221" i="5"/>
  <c r="W167" i="5"/>
  <c r="G167" i="5"/>
  <c r="S62" i="5"/>
  <c r="M275" i="5"/>
  <c r="G275" i="5"/>
  <c r="G332" i="5"/>
  <c r="M62" i="5"/>
  <c r="F244" i="5"/>
  <c r="K244" i="5" s="1"/>
  <c r="K238" i="5"/>
</calcChain>
</file>

<file path=xl/sharedStrings.xml><?xml version="1.0" encoding="utf-8"?>
<sst xmlns="http://schemas.openxmlformats.org/spreadsheetml/2006/main" count="1095" uniqueCount="272">
  <si>
    <t xml:space="preserve">No </t>
  </si>
  <si>
    <t>S1Q1</t>
  </si>
  <si>
    <t>S1Q2</t>
  </si>
  <si>
    <t>S1Q3</t>
  </si>
  <si>
    <t>S2Q1</t>
  </si>
  <si>
    <t>S2Q2</t>
  </si>
  <si>
    <t>S2Q3</t>
  </si>
  <si>
    <t>S3Q1</t>
  </si>
  <si>
    <t>S3Q2</t>
  </si>
  <si>
    <t>S3Q3</t>
  </si>
  <si>
    <t>S3Q4</t>
  </si>
  <si>
    <t>S3Q5</t>
  </si>
  <si>
    <t>S3Q6</t>
  </si>
  <si>
    <t>S4Q1</t>
  </si>
  <si>
    <t>S4Q2</t>
  </si>
  <si>
    <t>S4Q3</t>
  </si>
  <si>
    <t xml:space="preserve">S4Q4 </t>
  </si>
  <si>
    <t>S4Q5</t>
  </si>
  <si>
    <t>S4Q6</t>
  </si>
  <si>
    <t>S4Q7</t>
  </si>
  <si>
    <t>S5Q1</t>
  </si>
  <si>
    <t>S5Q2</t>
  </si>
  <si>
    <t>S5Q3</t>
  </si>
  <si>
    <t>S6Q1</t>
  </si>
  <si>
    <t>S6Q2</t>
  </si>
  <si>
    <t>S6Q3</t>
  </si>
  <si>
    <t>S7Q1</t>
  </si>
  <si>
    <t>S7Q2</t>
  </si>
  <si>
    <t>S7Q3</t>
  </si>
  <si>
    <t>S7Q4</t>
  </si>
  <si>
    <t>Sectorial</t>
  </si>
  <si>
    <t>Total</t>
  </si>
  <si>
    <t>%</t>
  </si>
  <si>
    <t>Administration</t>
  </si>
  <si>
    <t>Very relevant</t>
  </si>
  <si>
    <t>Strongly disagree</t>
  </si>
  <si>
    <t xml:space="preserve">Forestry Agency </t>
  </si>
  <si>
    <t xml:space="preserve">Relevant  </t>
  </si>
  <si>
    <t xml:space="preserve">Disagree </t>
  </si>
  <si>
    <t xml:space="preserve">Research  and academia </t>
  </si>
  <si>
    <t>Neutral</t>
  </si>
  <si>
    <t>Neither agree / nor disagree</t>
  </si>
  <si>
    <t>Financial / technical partners</t>
  </si>
  <si>
    <t>Not relevant</t>
  </si>
  <si>
    <t>Agree</t>
  </si>
  <si>
    <t xml:space="preserve">CSO / NGO  </t>
  </si>
  <si>
    <t xml:space="preserve">Not very relevant  </t>
  </si>
  <si>
    <t xml:space="preserve">Strongly agree </t>
  </si>
  <si>
    <t xml:space="preserve">Consultants </t>
  </si>
  <si>
    <t xml:space="preserve">Very relevant, </t>
  </si>
  <si>
    <t>Neither agree/nor disagree</t>
  </si>
  <si>
    <t>Nombre de S2Q2</t>
  </si>
  <si>
    <t>Étiquettes de colonnes</t>
  </si>
  <si>
    <t>S1Q3 - S2Q1</t>
  </si>
  <si>
    <t>S1Q3 - S2Q2</t>
  </si>
  <si>
    <t>Étiquettes de lignes</t>
  </si>
  <si>
    <t>Total général</t>
  </si>
  <si>
    <t>S1Q3 - S3Q1</t>
  </si>
  <si>
    <t>S1Q3 - S3Q3</t>
  </si>
  <si>
    <t>S1Q3 - S3Q6</t>
  </si>
  <si>
    <t>Nombre de S3Q6</t>
  </si>
  <si>
    <t>(vide)</t>
  </si>
  <si>
    <t>S1Q3 - S4Q1</t>
  </si>
  <si>
    <t>S1Q3 - S4Q3</t>
  </si>
  <si>
    <t>S1Q3 - S4Q5</t>
  </si>
  <si>
    <t>Nombre de S4Q5</t>
  </si>
  <si>
    <t>S1Q3 - S5Q1</t>
  </si>
  <si>
    <t>S1Q3 - S5Q2</t>
  </si>
  <si>
    <t>Nombre de S5Q2</t>
  </si>
  <si>
    <t>S1Q3 - S6Q1</t>
  </si>
  <si>
    <t>S1Q3 - S6Q2</t>
  </si>
  <si>
    <t>Nombre de S6Q2</t>
  </si>
  <si>
    <t>S1Q3 - S7Q1</t>
  </si>
  <si>
    <t>S1Q3 - S7Q3</t>
  </si>
  <si>
    <t>Nombre de S7Q3</t>
  </si>
  <si>
    <t>No</t>
  </si>
  <si>
    <t>S3Q7</t>
  </si>
  <si>
    <t xml:space="preserve">Integrate agriculture, sylvicuture, pastoralism through land use planning. The objectives of restoration on a large scale cannot be achieved </t>
  </si>
  <si>
    <t xml:space="preserve">Minfof, MINEPDED </t>
  </si>
  <si>
    <t xml:space="preserve">Improve governance, capacity building, institutional arrangment - Enormous effort is need to improve policy and collaboration between MINEPDED and MINFOF </t>
  </si>
  <si>
    <t xml:space="preserve">We need serious consultations to decide on the type of incentives  </t>
  </si>
  <si>
    <t xml:space="preserve">National Reforestation Program, Sahel Vert </t>
  </si>
  <si>
    <t xml:space="preserve">Public - ANAFOR, Private - Individuals, NGOS, etc  </t>
  </si>
  <si>
    <t xml:space="preserve">Public are very far from reforestation/project sites, they cannot produce the quantity that is needed </t>
  </si>
  <si>
    <t xml:space="preserve">They are closer to project sites, capacity building  organisational structure is needed to </t>
  </si>
  <si>
    <t xml:space="preserve">The climate is changing, there is need for more research to take into consideration the chaninging climate context </t>
  </si>
  <si>
    <t xml:space="preserve">Sectors need to undestqnd their roles, there is ned for and integrated appraoch and for  each sector to have a clear role </t>
  </si>
  <si>
    <t xml:space="preserve">A lot is needed to be done to vulgarise opportunities, local actors are disconnected from these initiatives , More is said at the at the national and international level on these issues </t>
  </si>
  <si>
    <t xml:space="preserve">It will be difficult to have large scale tree growing in this context, I see the tenure issue more on land use conflicts
- There is conflict between land uses, agriculture and forestry  </t>
  </si>
  <si>
    <t xml:space="preserve">Minfof - National Reforestation program 
 MINEPDED </t>
  </si>
  <si>
    <t xml:space="preserve">No idea </t>
  </si>
  <si>
    <t xml:space="preserve">National Reforestation Program, Sahel Vert
CTFC  </t>
  </si>
  <si>
    <t xml:space="preserve">Public - ANAFOR, Private - Individuals, NGOS, etc </t>
  </si>
  <si>
    <t xml:space="preserve">Very complex procedures to develop forestry projects that can attrcat fiancial resoures in this context </t>
  </si>
  <si>
    <t xml:space="preserve">Communiies need to understand their benefits from tree growing 
Put communities at the centre 
It is possible to engage large scale tree growing in the present tenure context </t>
  </si>
  <si>
    <t xml:space="preserve">Sahel Vert 
MINFOF </t>
  </si>
  <si>
    <t xml:space="preserve">organisational support, subventions </t>
  </si>
  <si>
    <t xml:space="preserve">There is need for innovation to take into consideration changing social and ecological context </t>
  </si>
  <si>
    <t xml:space="preserve">Infrormation needs to be made available on these opportunities, the ministry in charge needs to take its responsibilities to mobilise stakeholders </t>
  </si>
  <si>
    <t xml:space="preserve">Land use planning is needed to reduce confluct between agriculture and other land uses, it is still possible to achieve large scale tree growing  </t>
  </si>
  <si>
    <t xml:space="preserve">Education on the fact that subventions is part of picture of fnancing, not the principal source of financing 
- Subventions appears to be a demotivating factor for community engagement 
- the region has been used to subventions untill they are always expecting, this has eroded community mobilisation and engagement </t>
  </si>
  <si>
    <t xml:space="preserve">The public system needs support to be able support the needs of see. A proper study is needed on the system to better understand the challenges and opportunities </t>
  </si>
  <si>
    <t xml:space="preserve">A greater proportion of plants are produce by the private sector in the sudano sahelien region of that is the priority area for restoration
- Thus a strong focus should be made to organise the sector, train and buidl their capacity  
- At times they produce plants that are not bought, this demotivate investments from private </t>
  </si>
  <si>
    <t xml:space="preserve">The government is better place to identify and allocate land, and ths is very complicated in the sahelien region where traditional rulers have much influenced on the choice of land use . Large scale tree growing can be very diifficukt </t>
  </si>
  <si>
    <t xml:space="preserve">increase amount of the incentive package 
- improve monitoring of young plants 
- improve procedures/disbursement  </t>
  </si>
  <si>
    <t xml:space="preserve">The public system can pefrom better, there is a need for infrastruvture, human and financial resources to develop seed banks </t>
  </si>
  <si>
    <t xml:space="preserve">They are really doing well because they provide much of the local areas 
- but we need to build their capacity, organise them and help them to ensure quality assurance  </t>
  </si>
  <si>
    <t xml:space="preserve">We hear about these opportunities in seminars, but nothing concrete follows
- there is a blockage in sensitisation on these opportunitiess </t>
  </si>
  <si>
    <t xml:space="preserve">It is difficult but possible 
- there is need to negotiate with communities to bring their interest on board </t>
  </si>
  <si>
    <t xml:space="preserve">Improve monitoring of the impacts of subventions </t>
  </si>
  <si>
    <t xml:space="preserve">Individuals, NGOs/CBOs </t>
  </si>
  <si>
    <t xml:space="preserve">More investment is needed to organise the public system </t>
  </si>
  <si>
    <t xml:space="preserve">They produce, but less demand discourages rheir investment in the production of plants 
- thus their production is irregular, this has to be detrmined by deman, thus there is need for structuring the private nursery owners </t>
  </si>
  <si>
    <t xml:space="preserve">This is need to intensify research following evolution in the local ecological and social conditions </t>
  </si>
  <si>
    <t xml:space="preserve">All stakeholders (sectors) has a role to play forestry,agriculture,research </t>
  </si>
  <si>
    <t xml:space="preserve">We started  a REDD+ initiative with the Kalfou council, but it has not brought any fruits, I don’t know where thhe idea is now </t>
  </si>
  <si>
    <t xml:space="preserve">Put the interest of land owners at the center, private reforestation is succeeding more than reforestation lead by the council or forced on communities on land that is not wel negotiated with commuities  </t>
  </si>
  <si>
    <t xml:space="preserve">Subventions should focus on tree growing, not tree planting, focus should be made on monitoring of trees after planting, ratger than the planting itself 
- Service provders are business men, they are more interested in making their money, than to see then plants survive 
 But the lead administration MINFOF should take up its responsbility to do what is right during vaildation </t>
  </si>
  <si>
    <t xml:space="preserve">The public seed  system needs to receive demand on time to be able to produce quality/quantity plants 
- The public system needs financial, infrastrcuture resources </t>
  </si>
  <si>
    <t xml:space="preserve">More resources is needed - financial, material, human </t>
  </si>
  <si>
    <t xml:space="preserve">It requires a clear integrated approach </t>
  </si>
  <si>
    <t xml:space="preserve">Everything ends at the strategic level, limited sensitisation </t>
  </si>
  <si>
    <t xml:space="preserve">improve calendar 
improve monitoring </t>
  </si>
  <si>
    <t>Financial,technical resources to ANAFOR</t>
  </si>
  <si>
    <t xml:space="preserve">Capacity building on Improve marketiing, business development </t>
  </si>
  <si>
    <t xml:space="preserve">Enhance vulgarisation of research results </t>
  </si>
  <si>
    <t xml:space="preserve">Multisector approach is needed </t>
  </si>
  <si>
    <t xml:space="preserve">The subnational level don’t know much about these opportunities to mobilise resources, communication needs to be enhanced </t>
  </si>
  <si>
    <t xml:space="preserve">The interests of land users, individuals needs to be at the center
Sensitise them on their benefits </t>
  </si>
  <si>
    <t xml:space="preserve">the sylviculture calendar has to be followed by the government, it is not about given money, money don’t grow trees </t>
  </si>
  <si>
    <t xml:space="preserve">The public system needs resources </t>
  </si>
  <si>
    <t xml:space="preserve">The private system is doing well, but they can do better if their capcity is reinforce, tecjncal, organisation and business wise  </t>
  </si>
  <si>
    <t xml:space="preserve">Resoruces are limited for ICRAF to </t>
  </si>
  <si>
    <t xml:space="preserve">Global commitments needs to be brought down to the operational level, Reduce the amount of talking and increase the amount of acion on the grown </t>
  </si>
  <si>
    <t xml:space="preserve">Restoration at large scale wlll difficult but possible. There is need to target areas with lear tenure first, such as existing forest reserves, sensistisation and engagegment of traditional rulers, motivate communities, informed the local of the nationa commitments to resotartion, target abandoned areas, land use plans to avoid conflict between the interest of crops and trees on arable land The interests of the communities needs to be at the center in terms of food security, income etc. </t>
  </si>
  <si>
    <t xml:space="preserve">MINFOF AND SAHEL VERTS program </t>
  </si>
  <si>
    <t xml:space="preserve">Restoration needs to well valued in terms of costs -  labour, material, and financial. This is important for both the recipients and providers. </t>
  </si>
  <si>
    <t xml:space="preserve">Provide sufficient resources forr ANAFOR - materially, financially, infrastructure, human resources etc. The quantity of plants needed should be requested on time in addition to the resources needed to produce the plants 
- Decentralise ANAFOR, engage community organisations and NGOs </t>
  </si>
  <si>
    <t xml:space="preserve">The private sector is making serious effort, but mor can be achieved through the private sector if 
- Demand is requested and guaranteed on time. They don’t produce much because they are afraid not to invest money where sales will difficult 
- They need to be informed on time on the required quantity to produce. if they are informed late, some are tempted to use fertizers to enhance nursery production 
- Motivate and organise local seed and plant producers 
- Reducce geographical distance between plant producers and buyers, link buyers and producers </t>
  </si>
  <si>
    <t xml:space="preserve">Research has been done deeply, but it has not been vulgarise, more effort t=s need to research on protecting local species </t>
  </si>
  <si>
    <t xml:space="preserve">it should be an integrated sectoral approach to managing trees on and off farms. </t>
  </si>
  <si>
    <t xml:space="preserve">This is an opportunity to mobilisae resources out of the government budget. Hower, sufficient capacity building is needed to </t>
  </si>
  <si>
    <t xml:space="preserve">Land is scarce 
- Tenure is more insecure with moslem culture since the traditional rulers are very powerful 
- population growth has also increase demand for land, thus land use planning for agriculture, livestock, trees is key 
- Individual plantations are better and proven to be successful than community plantations
- Traditional leaders are very important in overcoming tenure issues, thus they need to be involved very closely 
- Community/local development organisations should be used as entry points for any meaningful restorationn, they can easily negotiate space with the chiefs for restoration </t>
  </si>
  <si>
    <t xml:space="preserve"> </t>
  </si>
  <si>
    <t xml:space="preserve"> Improve delivery calendar and monitoring</t>
  </si>
  <si>
    <t>It depends on the type of resources they have. Limited inveestment will yield little fruit. ANAFOR needs more resources, but it should be carefully assessed</t>
  </si>
  <si>
    <t xml:space="preserve">Private sector is making effort but they are discouraged by the fact that when they produce at times buyers are not available  
- There is need sensitisation, capacity building, organisation training in seed and plant production, 
- local species are dissapeating to the bebefit of external species 
- The privet individuals can produce in large scale, if they are inflromed on time about the quantity, type of species, 
- Fruit trees are dominating tree planting in the region </t>
  </si>
  <si>
    <t xml:space="preserve">There is need for more resources to carry out research </t>
  </si>
  <si>
    <t xml:space="preserve">Ownership of trees needs to be given directly to the growers </t>
  </si>
  <si>
    <t xml:space="preserve"> MINFOF, SAHEL VERT  </t>
  </si>
  <si>
    <t xml:space="preserve">The amount appears to be small, the right beneficiaries should be choosen, and it should not apears as if tthey are forcing entities to plant trees, tere is is a need to improve monitoring and impacts, improve goverbance around incentive schemes </t>
  </si>
  <si>
    <t xml:space="preserve">ANAFOR, PRIVATE, Individuals, NGOs, </t>
  </si>
  <si>
    <t xml:space="preserve">Theey need resources at the right time and right amount </t>
  </si>
  <si>
    <t xml:space="preserve">Define roles between MINFOF and MINEPDED, make resources avalable </t>
  </si>
  <si>
    <t xml:space="preserve">There is need to develop projects and this requies particular skills to develop bankable projects </t>
  </si>
  <si>
    <t xml:space="preserve">Tree ownership is complicated and it descouragres investment, individuals cannot be investing and expected to get permisison fro the state to use trees </t>
  </si>
  <si>
    <t xml:space="preserve">Assess those in need, assess and monitor impact and to improve </t>
  </si>
  <si>
    <t xml:space="preserve">Increase the production and distribution capacity of ANAFOR, BY PROVIDING HUMAN AND FINANCIAL RESOURCES </t>
  </si>
  <si>
    <t xml:space="preserve">They need to ne supported and organised, link them in a timely matter to tree growers </t>
  </si>
  <si>
    <t xml:space="preserve">there is lack of capacity to develop projects, insecure tenure is also a challenge to attract investments </t>
  </si>
  <si>
    <t xml:space="preserve">Ownerhip should be made easy to encourage tree growing </t>
  </si>
  <si>
    <t xml:space="preserve">Improve the structure, improve the disburseemnt calendar, monitorine and evalution oof impacts should be improved </t>
  </si>
  <si>
    <t xml:space="preserve">ANAFOR needs resources - financial and technialat the rigt time ad right dose </t>
  </si>
  <si>
    <t xml:space="preserve">Resources, financial and technical </t>
  </si>
  <si>
    <t>Faclilitate ownershp to encourage investments</t>
  </si>
  <si>
    <t xml:space="preserve">Improve transparency, assess needs, monitoring, the amount needs to be improved </t>
  </si>
  <si>
    <t xml:space="preserve">ANAFOR, PRIVATE, Individuals, NGOs, COUNCILS </t>
  </si>
  <si>
    <t>Infrastructure, human resources, financiql resources, redeifne the role of ANAFOR in seed germ plams production and distribution process</t>
  </si>
  <si>
    <t xml:space="preserve">Capacity and organisational support </t>
  </si>
  <si>
    <t xml:space="preserve">Sufficient resources- financial, technical </t>
  </si>
  <si>
    <t xml:space="preserve">Capacity building on project development that can attract funding </t>
  </si>
  <si>
    <t xml:space="preserve">The aspects of ownership of trees planted has to be given clearly to planters </t>
  </si>
  <si>
    <t xml:space="preserve">Reforestation Program, SAHEL VERT </t>
  </si>
  <si>
    <t xml:space="preserve">ANAFOR, Private -  NGOs </t>
  </si>
  <si>
    <t xml:space="preserve">Define responsibilities, and provide the necessary resources that goes with the responsibilities </t>
  </si>
  <si>
    <t xml:space="preserve">Technical capacity gap to develop projects, insecure tenure appears as a disincentive, lack of political will e.g. to complete the REDD+ PROCESS </t>
  </si>
  <si>
    <t xml:space="preserve">tree ownership for planters </t>
  </si>
  <si>
    <t xml:space="preserve">Improve the calendar, assess the needs of recipients, monitor impacts </t>
  </si>
  <si>
    <t xml:space="preserve">Capacity to developed projects, improve other enabling factors, daignose challenges why PES and REDD+ are not working </t>
  </si>
  <si>
    <t xml:space="preserve">Land tenure is important for sustainability </t>
  </si>
  <si>
    <t xml:space="preserve">Evaluare the capacity of recipients, monitor impacts to generate lessons learned, the amount disbursed needs to be assessd if it really worth it </t>
  </si>
  <si>
    <t xml:space="preserve">make the administration incharge to understand their roles in tree planting, provide support with financial and technical resources </t>
  </si>
  <si>
    <t xml:space="preserve">Opportunities should be well communicated, stakeholders and bulid capcities </t>
  </si>
  <si>
    <t xml:space="preserve">Facilitate ownership of land/trees </t>
  </si>
  <si>
    <t xml:space="preserve">Increase size of incentives, identify best beneficiaries, monitor impacts </t>
  </si>
  <si>
    <t xml:space="preserve">ANAFOR 
Private - NGOs, councils </t>
  </si>
  <si>
    <t>make resources available - financial, human</t>
  </si>
  <si>
    <t xml:space="preserve">Communicate on the opportunities and build capacities </t>
  </si>
  <si>
    <t xml:space="preserve">Give more rights to ownership to tree growers </t>
  </si>
  <si>
    <t xml:space="preserve">It has to be well strutured, supported financially, infrastructure, human resources, existing information is not sufficient to advice decision making on how to improve the sector </t>
  </si>
  <si>
    <t xml:space="preserve">Provide financial and technical resources </t>
  </si>
  <si>
    <t xml:space="preserve">There is need for high technical capacity and resources to develop bankable projects  </t>
  </si>
  <si>
    <t xml:space="preserve">It is very complext situation, local leaders have control over most of the customary land, and this has to be looked into </t>
  </si>
  <si>
    <t xml:space="preserve">sahel Vert 
MINFOF , GIZ, CTFC and others </t>
  </si>
  <si>
    <t xml:space="preserve">The amount appears tobe small
recipients have to be well sensitise on the objectives of incentives because some are seing incentives as the principal source of tree planting funding, there is need to respect the calendar </t>
  </si>
  <si>
    <t xml:space="preserve">ANAFOR 
Private - NGOs, councils, individuals </t>
  </si>
  <si>
    <t xml:space="preserve">They need to increase production, but all this requires resources </t>
  </si>
  <si>
    <t xml:space="preserve">Improve capacity building of stakeholders, improve political will </t>
  </si>
  <si>
    <t xml:space="preserve">All possible options tha will encourage tree planting </t>
  </si>
  <si>
    <t xml:space="preserve">GIZ, minfof,minepded </t>
  </si>
  <si>
    <t xml:space="preserve">Revise the approach of identifying and disbursing incentives, improve monitoring, governance </t>
  </si>
  <si>
    <t xml:space="preserve">The system has to be structured, supported with resources - financial, material, human </t>
  </si>
  <si>
    <t xml:space="preserve">Identify and allocate responsibilities and provide resources </t>
  </si>
  <si>
    <t xml:space="preserve">Huge capacity gap, thus a need for strong communication and capacity building. </t>
  </si>
  <si>
    <t xml:space="preserve">The issue of ownership of trees planted by individuals should be improved </t>
  </si>
  <si>
    <t xml:space="preserve">MINFOF, GIZ </t>
  </si>
  <si>
    <t xml:space="preserve">A proper study should be carried out on the how,when,what size of incentives </t>
  </si>
  <si>
    <t>ANAFOR 
Private - NGOs, councils, individuals</t>
  </si>
  <si>
    <t xml:space="preserve">Provide sufficient resources (financial, material, human) to ANAFOR for production 
Create seed banks and take seed distribution centers closer to the people </t>
  </si>
  <si>
    <t xml:space="preserve">Build capacities to develop projects 
improve tenure to attract partners/investors 
Improve political will …...REDD+ process </t>
  </si>
  <si>
    <t>Approche participative et volontaire
Implication effective de tous les acteurs impliqués dans le processus</t>
  </si>
  <si>
    <t>Les BIP donnés par le MINFOF à certaines communes pour le reboisement 
Le projet de reboisement accordé à certaines communes et financés par certains bailleurs de fond exemple Projet R1400 financé par l’UE</t>
  </si>
  <si>
    <t>Suivi effectif de la mise en œuvre de subventions accordées
Avoir un bon programme de pérennisation des actions de restauration existante
Insister les bénéficiaires des subventions accordées à prendre des engagements sincères pour le suivi et la pérennisation des actions mises en œuvre (exemple pour les communes inscrire une ligne budgétaire pour les activités de reboisement dans les PTAB communaux)</t>
  </si>
  <si>
    <t xml:space="preserve"> Subvention local aux communautés et populations; 
Subvention local aux écoles et autres établissements publiques (université, centre de santé…)</t>
  </si>
  <si>
    <t xml:space="preserve">Le respect du calendrier sylvicole 
Mettre en place un bon système de suivi </t>
  </si>
  <si>
    <t>renforcer le suivi et la pérennisation des actions menées</t>
  </si>
  <si>
    <t xml:space="preserve">Favoriser une meilleure synergie entre tous les sectoriels impliqués dans le domaine </t>
  </si>
  <si>
    <t xml:space="preserve"> Simplifier le processus permettant de bénéficier des opportunités comme les PSE et REDD+ </t>
  </si>
  <si>
    <t xml:space="preserve">Rights to harvest and sell trees without constraints </t>
  </si>
  <si>
    <t xml:space="preserve">Incentives to councils from MINFOF </t>
  </si>
  <si>
    <t xml:space="preserve">Reorganise the system and provide sufficient resources </t>
  </si>
  <si>
    <t xml:space="preserve">Their capacitues can be improved, contact them on time, organise their network </t>
  </si>
  <si>
    <t xml:space="preserve"> Land ownership right
-Agro forestry plants and community perception on tree tenure system D41</t>
  </si>
  <si>
    <t>Provision of tree plants to individual and communities
- Training of tree propagations and benefits of tree planting
- Support livelihood of household involved in tree planting</t>
  </si>
  <si>
    <t>Provision of resources for the follow up of planted trees against bush fire and other threats to community members
- Create cooperative through which those involved in the activity can sell their products at reasonable prices.</t>
  </si>
  <si>
    <t>Training needs
- sensitisation</t>
  </si>
  <si>
    <t>Facilitation of the accessibility to land title to local populations 
- Clarification of the ownership of tree</t>
  </si>
  <si>
    <t xml:space="preserve">Provision of planting material (seeds) to councils, communities and individuals
- Provision of equipment and water facilities in some communities
- Financial incentives to councils 
- Free taxes on NTFP from private restorated lands </t>
  </si>
  <si>
    <t>Tax exemptions or reduction to compagnies engaged in restoration
- Direction financial support to restoration champions (PES)
- Authorization to farmers for timber and wood harvesting from private restoration initiatives in the Northern part of the country</t>
  </si>
  <si>
    <t xml:space="preserve">Public 
- ANAFOR 
- IRAD and its network throughout the country 
- SODECAO
- Government programs
- SODECOTON
- UCCAO
- Forest companies 
- etc.  </t>
  </si>
  <si>
    <t xml:space="preserve"> Financial capacities 
- Development of plant production centres and nurseries  network throughout the country
- Technical Equipment
- Technical Personnel  
- research centres in restoration </t>
  </si>
  <si>
    <t xml:space="preserve">Technical and financial Capacities
- Commitment to restoration 
- large scale vision </t>
  </si>
  <si>
    <t xml:space="preserve">Financial means 
- Equipment and facilities 
- human and technical capacities </t>
  </si>
  <si>
    <t>Validation of National restoration strategy 
- Clarification of tree ownership specially in the context of farm tree growing 
- Development of national restoration plan with clear identification of degraded land per agroecological zones and clear technical approaches as per the agroecological zone</t>
  </si>
  <si>
    <t xml:space="preserve">Change laws to favour ownership </t>
  </si>
  <si>
    <t xml:space="preserve">Anafor, individuals </t>
  </si>
  <si>
    <t xml:space="preserve">Provide financial human resources </t>
  </si>
  <si>
    <t xml:space="preserve">Lack of information and capacity </t>
  </si>
  <si>
    <t xml:space="preserve">Policy, social </t>
  </si>
  <si>
    <t>Council incentives for reforestation 
- MINFOF and MINEPDED incentives for reforestation 
- Private investment on reforestation</t>
  </si>
  <si>
    <t xml:space="preserve"> Market development of tree products, e.g. NTFPs
- Sustainable forestry and community forest development
- Agroforestry development</t>
  </si>
  <si>
    <t>Public 
- ANAFOR 
- 
Private 
- Private nursery owners</t>
  </si>
  <si>
    <t>seed/germ plasm supply chain- development of suitable seed banks</t>
  </si>
  <si>
    <t xml:space="preserve"> improve policies on tree Agroforestry- improve research on Agroforestry- Awareness creation and farmers motivation</t>
  </si>
  <si>
    <t>MINFOF reforestation initiative
- the Cameroon TRI project
- INBAR Inter Africa project</t>
  </si>
  <si>
    <t>Access to land and trees for women
- Access to land and trees for minority groups</t>
  </si>
  <si>
    <t xml:space="preserve"> Payment for ecosystem services to those who plant trees (REDD+ mechanism)
- Provision of good tree germplasm to tree planters 
- Creation of publicly accessible tree nurseries for tree planters</t>
  </si>
  <si>
    <t xml:space="preserve"> financial support to tree growers
- Ownership of trees planted for all persons
- Minorities given rights to plant trees and own them</t>
  </si>
  <si>
    <t xml:space="preserve">Favourable policies to encourage tree planting
- Favourable legislation to encourage tree planting  </t>
  </si>
  <si>
    <t xml:space="preserve">
Public 
- ANAFOR
- Nurseries of different ministerial delegations such as Forestry; Environment, Nature Protection and Sustainable Development.
Private 
- CIFOR supported private initiatives
- ICRAF supported private initiatives</t>
  </si>
  <si>
    <t>Mangrove restoration projects along the coast of Cameroon
- Bamboo planting projects by INBAR
- tree planting projects by ICRAF/CIFOR</t>
  </si>
  <si>
    <t xml:space="preserve">Choose of trees in function of phytogeographical zone
- trees which is adapted in diverses environemtal conditions;
- Trees which can provides multi-ecosystem service including good and services to people (NTFP, traditional medicine, etc.) </t>
  </si>
  <si>
    <t>Born Challenge
- the restoration initiative (TRI) project
- the Forests Investment Plan mandated by MINEPDED</t>
  </si>
  <si>
    <t>Through several National strategies like: REDD+
National Plan on Desertification, bamboo program, etc</t>
  </si>
  <si>
    <t>their Management method;
- financial support.I49</t>
  </si>
  <si>
    <t>1= Administration</t>
  </si>
  <si>
    <t>1=Very relevant</t>
  </si>
  <si>
    <t>(1) Strongly disagree</t>
  </si>
  <si>
    <t xml:space="preserve">1=Very relevant, </t>
  </si>
  <si>
    <t xml:space="preserve">2= Forestry Agency </t>
  </si>
  <si>
    <t xml:space="preserve">2=Relevant  </t>
  </si>
  <si>
    <t xml:space="preserve"> (  2) Disagree </t>
  </si>
  <si>
    <t xml:space="preserve">3= Research  and academia </t>
  </si>
  <si>
    <t>3= Neutral</t>
  </si>
  <si>
    <t>( 3 ) Neither agree/nor disagree</t>
  </si>
  <si>
    <t xml:space="preserve">4=Financial/technical partners </t>
  </si>
  <si>
    <t>4=Not relevant</t>
  </si>
  <si>
    <t xml:space="preserve"> ( 4 ) Agree</t>
  </si>
  <si>
    <t xml:space="preserve">5=CSO/NGO  </t>
  </si>
  <si>
    <t xml:space="preserve">5= Not very relevant  </t>
  </si>
  <si>
    <t xml:space="preserve">( 5) Strongly agree </t>
  </si>
  <si>
    <t xml:space="preserve">6= Consultants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</si>
</sst>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color theme="1"/>
      <name val="Calibri"/>
      <family val="2"/>
      <scheme val="minor"/>
    </font>
    <font>
      <sz val="11"/>
      <color theme="1"/>
      <name val="Calibri"/>
      <family val="2"/>
      <scheme val="minor"/>
    </font>
    <font>
      <sz val="11"/>
      <color rgb="FFFF0000"/>
      <name val="Calibri"/>
      <family val="2"/>
      <scheme val="minor"/>
    </font>
    <font>
      <sz val="11"/>
      <color theme="1"/>
      <name val="Times New Roman"/>
      <family val="1"/>
    </font>
    <font>
      <sz val="12"/>
      <color theme="1"/>
      <name val="Times New Roman"/>
      <family val="1"/>
    </font>
    <font>
      <sz val="8"/>
      <name val="Calibri"/>
      <family val="2"/>
      <scheme val="minor"/>
    </font>
    <font>
      <b/>
      <sz val="11"/>
      <color theme="1"/>
      <name val="Times New Roman"/>
      <family val="1"/>
    </font>
  </fonts>
  <fills count="2">
    <fill>
      <patternFill patternType="none"/>
    </fill>
    <fill>
      <patternFill patternType="gray125"/>
    </fill>
  </fills>
  <borders count="2">
    <border>
      <left/>
      <right/>
      <top/>
      <bottom/>
      <diagonal/>
    </border>
    <border>
      <left style="thin">
        <color indexed="64"/>
      </left>
      <right style="thin">
        <color indexed="64"/>
      </right>
      <top style="thin">
        <color indexed="64"/>
      </top>
      <bottom style="thin">
        <color indexed="64"/>
      </bottom>
      <diagonal/>
    </border>
  </borders>
  <cellStyleXfs count="2">
    <xf numFmtId="0" fontId="0" fillId="0" borderId="0"/>
    <xf numFmtId="9" fontId="1" fillId="0" borderId="0" applyFont="0" applyFill="0" applyBorder="0" applyAlignment="0" applyProtection="0"/>
  </cellStyleXfs>
  <cellXfs count="34">
    <xf numFmtId="0" fontId="0" fillId="0" borderId="0" xfId="0"/>
    <xf numFmtId="0" fontId="2" fillId="0" borderId="0" xfId="0" applyFont="1"/>
    <xf numFmtId="0" fontId="0" fillId="0" borderId="0" xfId="0" applyAlignment="1">
      <alignment vertical="top"/>
    </xf>
    <xf numFmtId="0" fontId="3" fillId="0" borderId="0" xfId="0" applyFont="1" applyAlignment="1">
      <alignment wrapText="1"/>
    </xf>
    <xf numFmtId="0" fontId="0" fillId="0" borderId="0" xfId="0" applyAlignment="1">
      <alignment wrapText="1"/>
    </xf>
    <xf numFmtId="0" fontId="0" fillId="0" borderId="0" xfId="0" applyAlignment="1">
      <alignment vertical="top" wrapText="1"/>
    </xf>
    <xf numFmtId="0" fontId="4" fillId="0" borderId="0" xfId="0" applyFont="1" applyAlignment="1">
      <alignment horizontal="justify" vertical="center"/>
    </xf>
    <xf numFmtId="0" fontId="4" fillId="0" borderId="0" xfId="0" applyFont="1" applyAlignment="1">
      <alignment horizontal="justify" vertical="top"/>
    </xf>
    <xf numFmtId="0" fontId="0" fillId="0" borderId="0" xfId="0" applyAlignment="1">
      <alignment horizontal="left"/>
    </xf>
    <xf numFmtId="0" fontId="3" fillId="0" borderId="0" xfId="0" applyFont="1" applyAlignment="1">
      <alignment horizontal="left"/>
    </xf>
    <xf numFmtId="0" fontId="3" fillId="0" borderId="0" xfId="0" applyFont="1"/>
    <xf numFmtId="9" fontId="3" fillId="0" borderId="0" xfId="1" applyFont="1"/>
    <xf numFmtId="0" fontId="6" fillId="0" borderId="0" xfId="0" applyFont="1" applyAlignment="1">
      <alignment horizontal="left"/>
    </xf>
    <xf numFmtId="0" fontId="6" fillId="0" borderId="0" xfId="0" applyFont="1"/>
    <xf numFmtId="0" fontId="0" fillId="0" borderId="0" xfId="0" pivotButton="1"/>
    <xf numFmtId="0" fontId="0" fillId="0" borderId="0" xfId="0" applyAlignment="1">
      <alignment horizontal="center"/>
    </xf>
    <xf numFmtId="0" fontId="3" fillId="0" borderId="0" xfId="0" applyFont="1" applyAlignment="1">
      <alignment horizontal="left" vertical="center" wrapText="1"/>
    </xf>
    <xf numFmtId="0" fontId="3" fillId="0" borderId="0" xfId="0" applyFont="1" applyAlignment="1">
      <alignment vertical="center" wrapText="1"/>
    </xf>
    <xf numFmtId="0" fontId="0" fillId="0" borderId="0" xfId="0" applyAlignment="1">
      <alignment vertical="center" wrapText="1"/>
    </xf>
    <xf numFmtId="0" fontId="6" fillId="0" borderId="1" xfId="0" applyFont="1" applyBorder="1" applyAlignment="1">
      <alignment vertical="center" wrapText="1"/>
    </xf>
    <xf numFmtId="0" fontId="3" fillId="0" borderId="1" xfId="0" applyFont="1" applyBorder="1" applyAlignment="1">
      <alignment horizontal="center" vertical="center" wrapText="1"/>
    </xf>
    <xf numFmtId="0" fontId="3" fillId="0" borderId="1" xfId="0" applyFont="1" applyBorder="1"/>
    <xf numFmtId="0" fontId="0" fillId="0" borderId="1" xfId="0" applyBorder="1" applyAlignment="1">
      <alignment horizontal="center"/>
    </xf>
    <xf numFmtId="0" fontId="3" fillId="0" borderId="1" xfId="0" applyFont="1" applyBorder="1" applyAlignment="1">
      <alignment horizontal="center"/>
    </xf>
    <xf numFmtId="9" fontId="0" fillId="0" borderId="1" xfId="1" applyFont="1" applyBorder="1" applyAlignment="1">
      <alignment horizontal="center"/>
    </xf>
    <xf numFmtId="9" fontId="3" fillId="0" borderId="1" xfId="1" applyFont="1" applyBorder="1" applyAlignment="1">
      <alignment horizontal="center"/>
    </xf>
    <xf numFmtId="0" fontId="3" fillId="0" borderId="1" xfId="0" applyFont="1" applyBorder="1" applyAlignment="1">
      <alignment vertical="center" wrapText="1"/>
    </xf>
    <xf numFmtId="0" fontId="0" fillId="0" borderId="0" xfId="0" pivotButton="1" applyAlignment="1">
      <alignment wrapText="1"/>
    </xf>
    <xf numFmtId="0" fontId="0" fillId="0" borderId="0" xfId="0" applyAlignment="1">
      <alignment horizontal="left" wrapText="1"/>
    </xf>
    <xf numFmtId="0" fontId="3" fillId="0" borderId="1" xfId="0" applyFont="1" applyBorder="1" applyAlignment="1">
      <alignment horizontal="center" wrapText="1"/>
    </xf>
    <xf numFmtId="0" fontId="0" fillId="0" borderId="1" xfId="0" applyBorder="1" applyAlignment="1">
      <alignment horizontal="center" wrapText="1"/>
    </xf>
    <xf numFmtId="0" fontId="6" fillId="0" borderId="0" xfId="0" applyFont="1" applyAlignment="1">
      <alignment horizontal="center"/>
    </xf>
    <xf numFmtId="0" fontId="3" fillId="0" borderId="0" xfId="0" applyFont="1" applyAlignment="1">
      <alignment horizontal="center"/>
    </xf>
    <xf numFmtId="0" fontId="3" fillId="0" borderId="0" xfId="0" applyFont="1" applyAlignment="1">
      <alignment horizontal="center" vertical="center" wrapText="1"/>
    </xf>
  </cellXfs>
  <cellStyles count="2">
    <cellStyle name="Normal" xfId="0" builtinId="0"/>
    <cellStyle name="Percent" xfId="1" builtinId="5"/>
  </cellStyles>
  <dxfs count="2">
    <dxf>
      <alignment wrapText="1"/>
    </dxf>
    <dxf>
      <alignment wrapText="1"/>
    </dxf>
  </dxfs>
  <tableStyles count="0" defaultTableStyle="TableStyleMedium2" defaultPivotStyle="PivotStyleLight16"/>
  <colors>
    <mruColors>
      <color rgb="FFDC01E1"/>
      <color rgb="FF00CF24"/>
      <color rgb="FFED01F5"/>
      <color rgb="FF5E2E79"/>
      <color rgb="FFFF1300"/>
      <color rgb="FF87EB3B"/>
      <color rgb="FFA45BCC"/>
      <color rgb="FF0808C7"/>
      <color rgb="FF3D54FF"/>
      <color rgb="FFFFA5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pivotCacheDefinition" Target="pivotCache/pivotCacheDefinition2.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pivotCacheDefinition" Target="pivotCache/pivotCacheDefinition1.xml"/><Relationship Id="rId12"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pivotCacheDefinition" Target="pivotCache/pivotCacheDefinition3.xml"/><Relationship Id="rId14" Type="http://schemas.openxmlformats.org/officeDocument/2006/relationships/customXml" Target="../customXml/item1.xml"/></Relationships>
</file>

<file path=xl/charts/_rels/chart10.xml.rels><?xml version="1.0" encoding="UTF-8" standalone="yes"?>
<Relationships xmlns="http://schemas.openxmlformats.org/package/2006/relationships"><Relationship Id="rId2" Type="http://schemas.microsoft.com/office/2011/relationships/chartColorStyle" Target="colors9.xml"/><Relationship Id="rId1" Type="http://schemas.microsoft.com/office/2011/relationships/chartStyle" Target="style9.xml"/></Relationships>
</file>

<file path=xl/charts/_rels/chart11.xml.rels><?xml version="1.0" encoding="UTF-8" standalone="yes"?>
<Relationships xmlns="http://schemas.openxmlformats.org/package/2006/relationships"><Relationship Id="rId2" Type="http://schemas.microsoft.com/office/2011/relationships/chartColorStyle" Target="colors10.xml"/><Relationship Id="rId1" Type="http://schemas.microsoft.com/office/2011/relationships/chartStyle" Target="style10.xml"/></Relationships>
</file>

<file path=xl/charts/_rels/chart12.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13.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14.xml.rels><?xml version="1.0" encoding="UTF-8" standalone="yes"?>
<Relationships xmlns="http://schemas.openxmlformats.org/package/2006/relationships"><Relationship Id="rId2" Type="http://schemas.microsoft.com/office/2011/relationships/chartColorStyle" Target="colors13.xml"/><Relationship Id="rId1" Type="http://schemas.microsoft.com/office/2011/relationships/chartStyle" Target="style13.xml"/></Relationships>
</file>

<file path=xl/charts/_rels/chart15.xml.rels><?xml version="1.0" encoding="UTF-8" standalone="yes"?>
<Relationships xmlns="http://schemas.openxmlformats.org/package/2006/relationships"><Relationship Id="rId2" Type="http://schemas.microsoft.com/office/2011/relationships/chartColorStyle" Target="colors14.xml"/><Relationship Id="rId1" Type="http://schemas.microsoft.com/office/2011/relationships/chartStyle" Target="style14.xml"/></Relationships>
</file>

<file path=xl/charts/_rels/chart16.xml.rels><?xml version="1.0" encoding="UTF-8" standalone="yes"?>
<Relationships xmlns="http://schemas.openxmlformats.org/package/2006/relationships"><Relationship Id="rId2" Type="http://schemas.microsoft.com/office/2011/relationships/chartColorStyle" Target="colors15.xml"/><Relationship Id="rId1" Type="http://schemas.microsoft.com/office/2011/relationships/chartStyle" Target="style15.xml"/></Relationships>
</file>

<file path=xl/charts/_rels/chart17.xml.rels><?xml version="1.0" encoding="UTF-8" standalone="yes"?>
<Relationships xmlns="http://schemas.openxmlformats.org/package/2006/relationships"><Relationship Id="rId2" Type="http://schemas.microsoft.com/office/2011/relationships/chartColorStyle" Target="colors16.xml"/><Relationship Id="rId1" Type="http://schemas.microsoft.com/office/2011/relationships/chartStyle" Target="style16.xml"/></Relationships>
</file>

<file path=xl/charts/_rels/chart18.xml.rels><?xml version="1.0" encoding="UTF-8" standalone="yes"?>
<Relationships xmlns="http://schemas.openxmlformats.org/package/2006/relationships"><Relationship Id="rId2" Type="http://schemas.microsoft.com/office/2011/relationships/chartColorStyle" Target="colors17.xml"/><Relationship Id="rId1" Type="http://schemas.microsoft.com/office/2011/relationships/chartStyle" Target="style17.xml"/></Relationships>
</file>

<file path=xl/charts/_rels/chart19.xml.rels><?xml version="1.0" encoding="UTF-8" standalone="yes"?>
<Relationships xmlns="http://schemas.openxmlformats.org/package/2006/relationships"><Relationship Id="rId2" Type="http://schemas.microsoft.com/office/2011/relationships/chartColorStyle" Target="colors18.xml"/><Relationship Id="rId1" Type="http://schemas.microsoft.com/office/2011/relationships/chartStyle" Target="style18.xml"/></Relationships>
</file>

<file path=xl/charts/_rels/chart2.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0.xml.rels><?xml version="1.0" encoding="UTF-8" standalone="yes"?>
<Relationships xmlns="http://schemas.openxmlformats.org/package/2006/relationships"><Relationship Id="rId2" Type="http://schemas.microsoft.com/office/2011/relationships/chartColorStyle" Target="colors19.xml"/><Relationship Id="rId1" Type="http://schemas.microsoft.com/office/2011/relationships/chartStyle" Target="style19.xml"/></Relationships>
</file>

<file path=xl/charts/_rels/chart21.xml.rels><?xml version="1.0" encoding="UTF-8" standalone="yes"?>
<Relationships xmlns="http://schemas.openxmlformats.org/package/2006/relationships"><Relationship Id="rId2" Type="http://schemas.microsoft.com/office/2011/relationships/chartColorStyle" Target="colors20.xml"/><Relationship Id="rId1" Type="http://schemas.microsoft.com/office/2011/relationships/chartStyle" Target="style20.xml"/></Relationships>
</file>

<file path=xl/charts/_rels/chart22.xml.rels><?xml version="1.0" encoding="UTF-8" standalone="yes"?>
<Relationships xmlns="http://schemas.openxmlformats.org/package/2006/relationships"><Relationship Id="rId2" Type="http://schemas.microsoft.com/office/2011/relationships/chartColorStyle" Target="colors21.xml"/><Relationship Id="rId1" Type="http://schemas.microsoft.com/office/2011/relationships/chartStyle" Target="style21.xml"/></Relationships>
</file>

<file path=xl/charts/_rels/chart23.xml.rels><?xml version="1.0" encoding="UTF-8" standalone="yes"?>
<Relationships xmlns="http://schemas.openxmlformats.org/package/2006/relationships"><Relationship Id="rId2" Type="http://schemas.microsoft.com/office/2011/relationships/chartColorStyle" Target="colors22.xml"/><Relationship Id="rId1" Type="http://schemas.microsoft.com/office/2011/relationships/chartStyle" Target="style22.xml"/></Relationships>
</file>

<file path=xl/charts/_rels/chart24.xml.rels><?xml version="1.0" encoding="UTF-8" standalone="yes"?>
<Relationships xmlns="http://schemas.openxmlformats.org/package/2006/relationships"><Relationship Id="rId2" Type="http://schemas.microsoft.com/office/2011/relationships/chartColorStyle" Target="colors23.xml"/><Relationship Id="rId1" Type="http://schemas.microsoft.com/office/2011/relationships/chartStyle" Target="style23.xml"/></Relationships>
</file>

<file path=xl/charts/_rels/chart25.xml.rels><?xml version="1.0" encoding="UTF-8" standalone="yes"?>
<Relationships xmlns="http://schemas.openxmlformats.org/package/2006/relationships"><Relationship Id="rId2" Type="http://schemas.microsoft.com/office/2011/relationships/chartColorStyle" Target="colors24.xml"/><Relationship Id="rId1" Type="http://schemas.microsoft.com/office/2011/relationships/chartStyle" Target="style24.xml"/></Relationships>
</file>

<file path=xl/charts/_rels/chart26.xml.rels><?xml version="1.0" encoding="UTF-8" standalone="yes"?>
<Relationships xmlns="http://schemas.openxmlformats.org/package/2006/relationships"><Relationship Id="rId2" Type="http://schemas.microsoft.com/office/2011/relationships/chartColorStyle" Target="colors25.xml"/><Relationship Id="rId1" Type="http://schemas.microsoft.com/office/2011/relationships/chartStyle" Target="style25.xml"/></Relationships>
</file>

<file path=xl/charts/_rels/chart27.xml.rels><?xml version="1.0" encoding="UTF-8" standalone="yes"?>
<Relationships xmlns="http://schemas.openxmlformats.org/package/2006/relationships"><Relationship Id="rId2" Type="http://schemas.microsoft.com/office/2011/relationships/chartColorStyle" Target="colors26.xml"/><Relationship Id="rId1" Type="http://schemas.microsoft.com/office/2011/relationships/chartStyle" Target="style26.xml"/></Relationships>
</file>

<file path=xl/charts/_rels/chart28.xml.rels><?xml version="1.0" encoding="UTF-8" standalone="yes"?>
<Relationships xmlns="http://schemas.openxmlformats.org/package/2006/relationships"><Relationship Id="rId2" Type="http://schemas.microsoft.com/office/2011/relationships/chartColorStyle" Target="colors27.xml"/><Relationship Id="rId1" Type="http://schemas.microsoft.com/office/2011/relationships/chartStyle" Target="style27.xml"/></Relationships>
</file>

<file path=xl/charts/_rels/chart29.xml.rels><?xml version="1.0" encoding="UTF-8" standalone="yes"?>
<Relationships xmlns="http://schemas.openxmlformats.org/package/2006/relationships"><Relationship Id="rId2" Type="http://schemas.microsoft.com/office/2011/relationships/chartColorStyle" Target="colors28.xml"/><Relationship Id="rId1" Type="http://schemas.microsoft.com/office/2011/relationships/chartStyle" Target="style28.xml"/></Relationships>
</file>

<file path=xl/charts/_rels/chart3.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0.xml.rels><?xml version="1.0" encoding="UTF-8" standalone="yes"?>
<Relationships xmlns="http://schemas.openxmlformats.org/package/2006/relationships"><Relationship Id="rId2" Type="http://schemas.microsoft.com/office/2011/relationships/chartColorStyle" Target="colors29.xml"/><Relationship Id="rId1" Type="http://schemas.microsoft.com/office/2011/relationships/chartStyle" Target="style29.xml"/></Relationships>
</file>

<file path=xl/charts/_rels/chart31.xml.rels><?xml version="1.0" encoding="UTF-8" standalone="yes"?>
<Relationships xmlns="http://schemas.openxmlformats.org/package/2006/relationships"><Relationship Id="rId2" Type="http://schemas.microsoft.com/office/2011/relationships/chartColorStyle" Target="colors30.xml"/><Relationship Id="rId1" Type="http://schemas.microsoft.com/office/2011/relationships/chartStyle" Target="style30.xml"/></Relationships>
</file>

<file path=xl/charts/_rels/chart32.xml.rels><?xml version="1.0" encoding="UTF-8" standalone="yes"?>
<Relationships xmlns="http://schemas.openxmlformats.org/package/2006/relationships"><Relationship Id="rId2" Type="http://schemas.microsoft.com/office/2011/relationships/chartColorStyle" Target="colors31.xml"/><Relationship Id="rId1" Type="http://schemas.microsoft.com/office/2011/relationships/chartStyle" Target="style31.xml"/></Relationships>
</file>

<file path=xl/charts/_rels/chart33.xml.rels><?xml version="1.0" encoding="UTF-8" standalone="yes"?>
<Relationships xmlns="http://schemas.openxmlformats.org/package/2006/relationships"><Relationship Id="rId2" Type="http://schemas.microsoft.com/office/2011/relationships/chartColorStyle" Target="colors32.xml"/><Relationship Id="rId1" Type="http://schemas.microsoft.com/office/2011/relationships/chartStyle" Target="style32.xml"/></Relationships>
</file>

<file path=xl/charts/_rels/chart34.xml.rels><?xml version="1.0" encoding="UTF-8" standalone="yes"?>
<Relationships xmlns="http://schemas.openxmlformats.org/package/2006/relationships"><Relationship Id="rId2" Type="http://schemas.microsoft.com/office/2011/relationships/chartColorStyle" Target="colors33.xml"/><Relationship Id="rId1" Type="http://schemas.microsoft.com/office/2011/relationships/chartStyle" Target="style33.xml"/></Relationships>
</file>

<file path=xl/charts/_rels/chart35.xml.rels><?xml version="1.0" encoding="UTF-8" standalone="yes"?>
<Relationships xmlns="http://schemas.openxmlformats.org/package/2006/relationships"><Relationship Id="rId2" Type="http://schemas.microsoft.com/office/2011/relationships/chartColorStyle" Target="colors34.xml"/><Relationship Id="rId1" Type="http://schemas.microsoft.com/office/2011/relationships/chartStyle" Target="style34.xml"/></Relationships>
</file>

<file path=xl/charts/_rels/chart36.xml.rels><?xml version="1.0" encoding="UTF-8" standalone="yes"?>
<Relationships xmlns="http://schemas.openxmlformats.org/package/2006/relationships"><Relationship Id="rId2" Type="http://schemas.microsoft.com/office/2011/relationships/chartColorStyle" Target="colors35.xml"/><Relationship Id="rId1" Type="http://schemas.microsoft.com/office/2011/relationships/chartStyle" Target="style35.xml"/></Relationships>
</file>

<file path=xl/charts/_rels/chart37.xml.rels><?xml version="1.0" encoding="UTF-8" standalone="yes"?>
<Relationships xmlns="http://schemas.openxmlformats.org/package/2006/relationships"><Relationship Id="rId2" Type="http://schemas.microsoft.com/office/2011/relationships/chartColorStyle" Target="colors36.xml"/><Relationship Id="rId1" Type="http://schemas.microsoft.com/office/2011/relationships/chartStyle" Target="style36.xml"/></Relationships>
</file>

<file path=xl/charts/_rels/chart38.xml.rels><?xml version="1.0" encoding="UTF-8" standalone="yes"?>
<Relationships xmlns="http://schemas.openxmlformats.org/package/2006/relationships"><Relationship Id="rId2" Type="http://schemas.microsoft.com/office/2011/relationships/chartColorStyle" Target="colors37.xml"/><Relationship Id="rId1" Type="http://schemas.microsoft.com/office/2011/relationships/chartStyle" Target="style37.xml"/></Relationships>
</file>

<file path=xl/charts/_rels/chart39.xml.rels><?xml version="1.0" encoding="UTF-8" standalone="yes"?>
<Relationships xmlns="http://schemas.openxmlformats.org/package/2006/relationships"><Relationship Id="rId2" Type="http://schemas.microsoft.com/office/2011/relationships/chartColorStyle" Target="colors38.xml"/><Relationship Id="rId1" Type="http://schemas.microsoft.com/office/2011/relationships/chartStyle" Target="style38.xml"/></Relationships>
</file>

<file path=xl/charts/_rels/chart4.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0.xml.rels><?xml version="1.0" encoding="UTF-8" standalone="yes"?>
<Relationships xmlns="http://schemas.openxmlformats.org/package/2006/relationships"><Relationship Id="rId2" Type="http://schemas.microsoft.com/office/2011/relationships/chartColorStyle" Target="colors39.xml"/><Relationship Id="rId1" Type="http://schemas.microsoft.com/office/2011/relationships/chartStyle" Target="style39.xml"/></Relationships>
</file>

<file path=xl/charts/_rels/chart41.xml.rels><?xml version="1.0" encoding="UTF-8" standalone="yes"?>
<Relationships xmlns="http://schemas.openxmlformats.org/package/2006/relationships"><Relationship Id="rId2" Type="http://schemas.microsoft.com/office/2011/relationships/chartColorStyle" Target="colors40.xml"/><Relationship Id="rId1" Type="http://schemas.microsoft.com/office/2011/relationships/chartStyle" Target="style40.xml"/></Relationships>
</file>

<file path=xl/charts/_rels/chart42.xml.rels><?xml version="1.0" encoding="UTF-8" standalone="yes"?>
<Relationships xmlns="http://schemas.openxmlformats.org/package/2006/relationships"><Relationship Id="rId2" Type="http://schemas.microsoft.com/office/2011/relationships/chartColorStyle" Target="colors41.xml"/><Relationship Id="rId1" Type="http://schemas.microsoft.com/office/2011/relationships/chartStyle" Target="style41.xml"/></Relationships>
</file>

<file path=xl/charts/_rels/chart43.xml.rels><?xml version="1.0" encoding="UTF-8" standalone="yes"?>
<Relationships xmlns="http://schemas.openxmlformats.org/package/2006/relationships"><Relationship Id="rId2" Type="http://schemas.microsoft.com/office/2011/relationships/chartColorStyle" Target="colors42.xml"/><Relationship Id="rId1" Type="http://schemas.microsoft.com/office/2011/relationships/chartStyle" Target="style42.xml"/></Relationships>
</file>

<file path=xl/charts/_rels/chart44.xml.rels><?xml version="1.0" encoding="UTF-8" standalone="yes"?>
<Relationships xmlns="http://schemas.openxmlformats.org/package/2006/relationships"><Relationship Id="rId2" Type="http://schemas.microsoft.com/office/2011/relationships/chartColorStyle" Target="colors43.xml"/><Relationship Id="rId1" Type="http://schemas.microsoft.com/office/2011/relationships/chartStyle" Target="style43.xml"/></Relationships>
</file>

<file path=xl/charts/_rels/chart5.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6.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7.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8.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9.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rot="0" vert="horz"/>
        <a:lstStyle/>
        <a:p>
          <a:pPr>
            <a:defRPr/>
          </a:pPr>
          <a:endParaRPr lang="en-US"/>
        </a:p>
      </c:txPr>
    </c:title>
    <c:autoTitleDeleted val="0"/>
    <c:plotArea>
      <c:layout>
        <c:manualLayout>
          <c:layoutTarget val="inner"/>
          <c:xMode val="edge"/>
          <c:yMode val="edge"/>
          <c:x val="0.22219796563891475"/>
          <c:y val="0.10954151236954567"/>
          <c:w val="0.55525962379702543"/>
          <c:h val="0.87509665350694332"/>
        </c:manualLayout>
      </c:layout>
      <c:pieChart>
        <c:varyColors val="1"/>
        <c:ser>
          <c:idx val="0"/>
          <c:order val="0"/>
          <c:tx>
            <c:strRef>
              <c:f>'Quantitaive data (3)'!$E$54</c:f>
              <c:strCache>
                <c:ptCount val="1"/>
                <c:pt idx="0">
                  <c:v>Total</c:v>
                </c:pt>
              </c:strCache>
            </c:strRef>
          </c:tx>
          <c:explosion val="10"/>
          <c:dPt>
            <c:idx val="0"/>
            <c:bubble3D val="0"/>
            <c:spPr>
              <a:solidFill>
                <a:schemeClr val="accent1"/>
              </a:solidFill>
              <a:ln w="19050">
                <a:solidFill>
                  <a:schemeClr val="lt1"/>
                </a:solidFill>
              </a:ln>
              <a:effectLst/>
            </c:spPr>
            <c:extLst>
              <c:ext xmlns:c16="http://schemas.microsoft.com/office/drawing/2014/chart" uri="{C3380CC4-5D6E-409C-BE32-E72D297353CC}">
                <c16:uniqueId val="{00000001-9146-473E-BDB9-FBB4A25C31CE}"/>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3-9146-473E-BDB9-FBB4A25C31CE}"/>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5-9146-473E-BDB9-FBB4A25C31CE}"/>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07-9146-473E-BDB9-FBB4A25C31CE}"/>
              </c:ext>
            </c:extLst>
          </c:dPt>
          <c:dPt>
            <c:idx val="4"/>
            <c:bubble3D val="0"/>
            <c:spPr>
              <a:solidFill>
                <a:schemeClr val="accent5"/>
              </a:solidFill>
              <a:ln w="19050">
                <a:solidFill>
                  <a:schemeClr val="lt1"/>
                </a:solidFill>
              </a:ln>
              <a:effectLst/>
            </c:spPr>
            <c:extLst>
              <c:ext xmlns:c16="http://schemas.microsoft.com/office/drawing/2014/chart" uri="{C3380CC4-5D6E-409C-BE32-E72D297353CC}">
                <c16:uniqueId val="{00000009-9146-473E-BDB9-FBB4A25C31CE}"/>
              </c:ext>
            </c:extLst>
          </c:dPt>
          <c:dPt>
            <c:idx val="5"/>
            <c:bubble3D val="0"/>
            <c:spPr>
              <a:solidFill>
                <a:schemeClr val="accent6"/>
              </a:solidFill>
              <a:ln w="19050">
                <a:solidFill>
                  <a:schemeClr val="lt1"/>
                </a:solidFill>
              </a:ln>
              <a:effectLst/>
            </c:spPr>
            <c:extLst>
              <c:ext xmlns:c16="http://schemas.microsoft.com/office/drawing/2014/chart" uri="{C3380CC4-5D6E-409C-BE32-E72D297353CC}">
                <c16:uniqueId val="{0000000B-9146-473E-BDB9-FBB4A25C31CE}"/>
              </c:ext>
            </c:extLst>
          </c:dPt>
          <c:dLbls>
            <c:dLbl>
              <c:idx val="3"/>
              <c:layout>
                <c:manualLayout>
                  <c:x val="0.1945152559055118"/>
                  <c:y val="0.17060373330430806"/>
                </c:manualLayout>
              </c:layout>
              <c:dLblPos val="bestFit"/>
              <c:showLegendKey val="0"/>
              <c:showVal val="0"/>
              <c:showCatName val="1"/>
              <c:showSerName val="0"/>
              <c:showPercent val="1"/>
              <c:showBubbleSize val="0"/>
              <c:extLst>
                <c:ext xmlns:c15="http://schemas.microsoft.com/office/drawing/2012/chart" uri="{CE6537A1-D6FC-4f65-9D91-7224C49458BB}">
                  <c15:layout>
                    <c:manualLayout>
                      <c:w val="0.29984577791228711"/>
                      <c:h val="0.21762912133049556"/>
                    </c:manualLayout>
                  </c15:layout>
                </c:ext>
                <c:ext xmlns:c16="http://schemas.microsoft.com/office/drawing/2014/chart" uri="{C3380CC4-5D6E-409C-BE32-E72D297353CC}">
                  <c16:uniqueId val="{00000007-9146-473E-BDB9-FBB4A25C31CE}"/>
                </c:ext>
              </c:extLst>
            </c:dLbl>
            <c:spPr>
              <a:noFill/>
              <a:ln w="25400">
                <a:noFill/>
              </a:ln>
            </c:spPr>
            <c:txPr>
              <a:bodyPr rot="0" vert="horz"/>
              <a:lstStyle/>
              <a:p>
                <a:pPr>
                  <a:defRPr/>
                </a:pPr>
                <a:endParaRPr lang="en-US"/>
              </a:p>
            </c:txPr>
            <c:dLblPos val="bestFit"/>
            <c:showLegendKey val="0"/>
            <c:showVal val="0"/>
            <c:showCatName val="1"/>
            <c:showSerName val="0"/>
            <c:showPercent val="1"/>
            <c:showBubbleSize val="0"/>
            <c:showLeaderLines val="1"/>
            <c:extLst>
              <c:ext xmlns:c15="http://schemas.microsoft.com/office/drawing/2012/chart" uri="{CE6537A1-D6FC-4f65-9D91-7224C49458BB}"/>
            </c:extLst>
          </c:dLbls>
          <c:cat>
            <c:strRef>
              <c:f>'Quantitaive data (3)'!$D$55:$D$60</c:f>
              <c:strCache>
                <c:ptCount val="6"/>
                <c:pt idx="0">
                  <c:v>Administration</c:v>
                </c:pt>
                <c:pt idx="1">
                  <c:v>Forestry Agency </c:v>
                </c:pt>
                <c:pt idx="2">
                  <c:v>Research  and academia </c:v>
                </c:pt>
                <c:pt idx="3">
                  <c:v>Financial / technical partners</c:v>
                </c:pt>
                <c:pt idx="4">
                  <c:v>CSO / NGO  </c:v>
                </c:pt>
                <c:pt idx="5">
                  <c:v>Consultants </c:v>
                </c:pt>
              </c:strCache>
            </c:strRef>
          </c:cat>
          <c:val>
            <c:numRef>
              <c:f>'Quantitaive data (3)'!$E$55:$E$60</c:f>
              <c:numCache>
                <c:formatCode>General</c:formatCode>
                <c:ptCount val="6"/>
                <c:pt idx="0">
                  <c:v>12</c:v>
                </c:pt>
                <c:pt idx="1">
                  <c:v>1</c:v>
                </c:pt>
                <c:pt idx="2">
                  <c:v>6</c:v>
                </c:pt>
                <c:pt idx="3">
                  <c:v>15</c:v>
                </c:pt>
                <c:pt idx="4">
                  <c:v>9</c:v>
                </c:pt>
                <c:pt idx="5">
                  <c:v>5</c:v>
                </c:pt>
              </c:numCache>
            </c:numRef>
          </c:val>
          <c:extLst>
            <c:ext xmlns:c16="http://schemas.microsoft.com/office/drawing/2014/chart" uri="{C3380CC4-5D6E-409C-BE32-E72D297353CC}">
              <c16:uniqueId val="{0000000C-9146-473E-BDB9-FBB4A25C31CE}"/>
            </c:ext>
          </c:extLst>
        </c:ser>
        <c:dLbls>
          <c:dLblPos val="bestFit"/>
          <c:showLegendKey val="0"/>
          <c:showVal val="1"/>
          <c:showCatName val="0"/>
          <c:showSerName val="0"/>
          <c:showPercent val="0"/>
          <c:showBubbleSize val="0"/>
          <c:showLeaderLines val="1"/>
        </c:dLbls>
        <c:firstSliceAng val="140"/>
      </c:pieChart>
      <c:spPr>
        <a:noFill/>
        <a:ln w="25400">
          <a:noFill/>
        </a:ln>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b="0">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100" b="1" i="0" u="none" strike="noStrike" kern="1200" spc="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r>
              <a:rPr lang="en-US" sz="1100" b="1"/>
              <a:t>S4Q1</a:t>
            </a:r>
          </a:p>
        </c:rich>
      </c:tx>
      <c:overlay val="0"/>
      <c:spPr>
        <a:noFill/>
        <a:ln>
          <a:noFill/>
        </a:ln>
        <a:effectLst/>
      </c:spPr>
      <c:txPr>
        <a:bodyPr rot="0" spcFirstLastPara="1" vertOverflow="ellipsis" vert="horz" wrap="square" anchor="ctr" anchorCtr="1"/>
        <a:lstStyle/>
        <a:p>
          <a:pPr>
            <a:defRPr sz="1100" b="1" i="0" u="none" strike="noStrike" kern="1200" spc="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manualLayout>
          <c:layoutTarget val="inner"/>
          <c:xMode val="edge"/>
          <c:yMode val="edge"/>
          <c:x val="0.2555640386870266"/>
          <c:y val="0.22264741449758879"/>
          <c:w val="0.50763979696819395"/>
          <c:h val="0.66510241036238704"/>
        </c:manualLayout>
      </c:layout>
      <c:radarChart>
        <c:radarStyle val="marker"/>
        <c:varyColors val="0"/>
        <c:ser>
          <c:idx val="1"/>
          <c:order val="1"/>
          <c:tx>
            <c:strRef>
              <c:f>'Quantitaive data (3)'!$G$144</c:f>
              <c:strCache>
                <c:ptCount val="1"/>
                <c:pt idx="0">
                  <c:v>%</c:v>
                </c:pt>
              </c:strCache>
            </c:strRef>
          </c:tx>
          <c:spPr>
            <a:ln w="28575" cap="rnd">
              <a:solidFill>
                <a:schemeClr val="accent1">
                  <a:lumMod val="50000"/>
                </a:schemeClr>
              </a:solidFill>
              <a:round/>
            </a:ln>
            <a:effectLst/>
          </c:spPr>
          <c:marker>
            <c:symbol val="none"/>
          </c:marker>
          <c:cat>
            <c:strRef>
              <c:f>'Quantitaive data (3)'!$E$145:$E$149</c:f>
              <c:strCache>
                <c:ptCount val="5"/>
                <c:pt idx="0">
                  <c:v>Very relevant</c:v>
                </c:pt>
                <c:pt idx="1">
                  <c:v>Relevant  </c:v>
                </c:pt>
                <c:pt idx="2">
                  <c:v>Neutral</c:v>
                </c:pt>
                <c:pt idx="3">
                  <c:v>Not relevant</c:v>
                </c:pt>
                <c:pt idx="4">
                  <c:v>Not very relevant  </c:v>
                </c:pt>
              </c:strCache>
            </c:strRef>
          </c:cat>
          <c:val>
            <c:numRef>
              <c:f>'Quantitaive data (3)'!$G$145:$G$149</c:f>
              <c:numCache>
                <c:formatCode>0%</c:formatCode>
                <c:ptCount val="5"/>
                <c:pt idx="0">
                  <c:v>0.36170212765957449</c:v>
                </c:pt>
                <c:pt idx="1">
                  <c:v>0.5957446808510638</c:v>
                </c:pt>
                <c:pt idx="2">
                  <c:v>2.1276595744680851E-2</c:v>
                </c:pt>
                <c:pt idx="3">
                  <c:v>2.1276595744680851E-2</c:v>
                </c:pt>
                <c:pt idx="4">
                  <c:v>0</c:v>
                </c:pt>
              </c:numCache>
            </c:numRef>
          </c:val>
          <c:extLst>
            <c:ext xmlns:c16="http://schemas.microsoft.com/office/drawing/2014/chart" uri="{C3380CC4-5D6E-409C-BE32-E72D297353CC}">
              <c16:uniqueId val="{00000000-62D2-4532-B19C-2250AE6925C2}"/>
            </c:ext>
          </c:extLst>
        </c:ser>
        <c:dLbls>
          <c:showLegendKey val="0"/>
          <c:showVal val="0"/>
          <c:showCatName val="0"/>
          <c:showSerName val="0"/>
          <c:showPercent val="0"/>
          <c:showBubbleSize val="0"/>
        </c:dLbls>
        <c:axId val="1107457295"/>
        <c:axId val="1107449391"/>
        <c:extLst>
          <c:ext xmlns:c15="http://schemas.microsoft.com/office/drawing/2012/chart" uri="{02D57815-91ED-43cb-92C2-25804820EDAC}">
            <c15:filteredRadarSeries>
              <c15:ser>
                <c:idx val="0"/>
                <c:order val="0"/>
                <c:tx>
                  <c:strRef>
                    <c:extLst>
                      <c:ext uri="{02D57815-91ED-43cb-92C2-25804820EDAC}">
                        <c15:formulaRef>
                          <c15:sqref>'Quantitaive data (3)'!$F$144</c15:sqref>
                        </c15:formulaRef>
                      </c:ext>
                    </c:extLst>
                    <c:strCache>
                      <c:ptCount val="1"/>
                      <c:pt idx="0">
                        <c:v>Total</c:v>
                      </c:pt>
                    </c:strCache>
                  </c:strRef>
                </c:tx>
                <c:spPr>
                  <a:ln w="28575" cap="rnd">
                    <a:solidFill>
                      <a:schemeClr val="accent1"/>
                    </a:solidFill>
                    <a:round/>
                  </a:ln>
                  <a:effectLst/>
                </c:spPr>
                <c:marker>
                  <c:symbol val="none"/>
                </c:marker>
                <c:cat>
                  <c:strRef>
                    <c:extLst>
                      <c:ext uri="{02D57815-91ED-43cb-92C2-25804820EDAC}">
                        <c15:formulaRef>
                          <c15:sqref>'Quantitaive data (3)'!$E$145:$E$149</c15:sqref>
                        </c15:formulaRef>
                      </c:ext>
                    </c:extLst>
                    <c:strCache>
                      <c:ptCount val="5"/>
                      <c:pt idx="0">
                        <c:v>Very relevant</c:v>
                      </c:pt>
                      <c:pt idx="1">
                        <c:v>Relevant  </c:v>
                      </c:pt>
                      <c:pt idx="2">
                        <c:v>Neutral</c:v>
                      </c:pt>
                      <c:pt idx="3">
                        <c:v>Not relevant</c:v>
                      </c:pt>
                      <c:pt idx="4">
                        <c:v>Not very relevant  </c:v>
                      </c:pt>
                    </c:strCache>
                  </c:strRef>
                </c:cat>
                <c:val>
                  <c:numRef>
                    <c:extLst>
                      <c:ext uri="{02D57815-91ED-43cb-92C2-25804820EDAC}">
                        <c15:formulaRef>
                          <c15:sqref>'Quantitaive data (3)'!$F$145:$F$149</c15:sqref>
                        </c15:formulaRef>
                      </c:ext>
                    </c:extLst>
                    <c:numCache>
                      <c:formatCode>General</c:formatCode>
                      <c:ptCount val="5"/>
                      <c:pt idx="0">
                        <c:v>17</c:v>
                      </c:pt>
                      <c:pt idx="1">
                        <c:v>28</c:v>
                      </c:pt>
                      <c:pt idx="2">
                        <c:v>1</c:v>
                      </c:pt>
                      <c:pt idx="3">
                        <c:v>1</c:v>
                      </c:pt>
                      <c:pt idx="4">
                        <c:v>0</c:v>
                      </c:pt>
                    </c:numCache>
                  </c:numRef>
                </c:val>
                <c:extLst>
                  <c:ext xmlns:c16="http://schemas.microsoft.com/office/drawing/2014/chart" uri="{C3380CC4-5D6E-409C-BE32-E72D297353CC}">
                    <c16:uniqueId val="{00000001-62D2-4532-B19C-2250AE6925C2}"/>
                  </c:ext>
                </c:extLst>
              </c15:ser>
            </c15:filteredRadarSeries>
          </c:ext>
        </c:extLst>
      </c:radarChart>
      <c:catAx>
        <c:axId val="1107457295"/>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en-US"/>
          </a:p>
        </c:txPr>
        <c:crossAx val="1107449391"/>
        <c:crosses val="autoZero"/>
        <c:auto val="1"/>
        <c:lblAlgn val="ctr"/>
        <c:lblOffset val="100"/>
        <c:noMultiLvlLbl val="0"/>
      </c:catAx>
      <c:valAx>
        <c:axId val="1107449391"/>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en-US"/>
          </a:p>
        </c:txPr>
        <c:crossAx val="1107457295"/>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100" b="1" i="0" u="none" strike="noStrike" kern="1200" spc="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r>
              <a:rPr lang="en-US" sz="1100" b="1"/>
              <a:t>S4Q3</a:t>
            </a:r>
          </a:p>
        </c:rich>
      </c:tx>
      <c:overlay val="0"/>
      <c:spPr>
        <a:noFill/>
        <a:ln>
          <a:noFill/>
        </a:ln>
        <a:effectLst/>
      </c:spPr>
      <c:txPr>
        <a:bodyPr rot="0" spcFirstLastPara="1" vertOverflow="ellipsis" vert="horz" wrap="square" anchor="ctr" anchorCtr="1"/>
        <a:lstStyle/>
        <a:p>
          <a:pPr>
            <a:defRPr sz="1100" b="1" i="0" u="none" strike="noStrike" kern="1200" spc="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manualLayout>
          <c:layoutTarget val="inner"/>
          <c:xMode val="edge"/>
          <c:yMode val="edge"/>
          <c:x val="0.25571316397676669"/>
          <c:y val="0.19411144979559564"/>
          <c:w val="0.4975874531951725"/>
          <c:h val="0.75317098919106296"/>
        </c:manualLayout>
      </c:layout>
      <c:radarChart>
        <c:radarStyle val="marker"/>
        <c:varyColors val="0"/>
        <c:ser>
          <c:idx val="1"/>
          <c:order val="1"/>
          <c:tx>
            <c:strRef>
              <c:f>'Quantitaive data (3)'!$O$144</c:f>
              <c:strCache>
                <c:ptCount val="1"/>
                <c:pt idx="0">
                  <c:v>%</c:v>
                </c:pt>
              </c:strCache>
            </c:strRef>
          </c:tx>
          <c:spPr>
            <a:ln w="28575" cap="rnd">
              <a:solidFill>
                <a:schemeClr val="accent1">
                  <a:lumMod val="50000"/>
                </a:schemeClr>
              </a:solidFill>
              <a:round/>
            </a:ln>
            <a:effectLst/>
          </c:spPr>
          <c:marker>
            <c:symbol val="none"/>
          </c:marker>
          <c:cat>
            <c:strRef>
              <c:f>'Quantitaive data (3)'!$M$145:$M$149</c:f>
              <c:strCache>
                <c:ptCount val="5"/>
                <c:pt idx="0">
                  <c:v>Strongly disagree</c:v>
                </c:pt>
                <c:pt idx="1">
                  <c:v>Disagree </c:v>
                </c:pt>
                <c:pt idx="2">
                  <c:v>Neither agree/nor disagree</c:v>
                </c:pt>
                <c:pt idx="3">
                  <c:v>Agree</c:v>
                </c:pt>
                <c:pt idx="4">
                  <c:v>Strongly agree </c:v>
                </c:pt>
              </c:strCache>
            </c:strRef>
          </c:cat>
          <c:val>
            <c:numRef>
              <c:f>'Quantitaive data (3)'!$O$145:$O$149</c:f>
              <c:numCache>
                <c:formatCode>0%</c:formatCode>
                <c:ptCount val="5"/>
                <c:pt idx="0">
                  <c:v>0.125</c:v>
                </c:pt>
                <c:pt idx="1">
                  <c:v>0.8125</c:v>
                </c:pt>
                <c:pt idx="2">
                  <c:v>2.0833333333333332E-2</c:v>
                </c:pt>
                <c:pt idx="3">
                  <c:v>4.1666666666666664E-2</c:v>
                </c:pt>
                <c:pt idx="4">
                  <c:v>0</c:v>
                </c:pt>
              </c:numCache>
            </c:numRef>
          </c:val>
          <c:extLst>
            <c:ext xmlns:c16="http://schemas.microsoft.com/office/drawing/2014/chart" uri="{C3380CC4-5D6E-409C-BE32-E72D297353CC}">
              <c16:uniqueId val="{00000000-E388-4F4A-823D-E1F10F6FBFA6}"/>
            </c:ext>
          </c:extLst>
        </c:ser>
        <c:dLbls>
          <c:showLegendKey val="0"/>
          <c:showVal val="0"/>
          <c:showCatName val="0"/>
          <c:showSerName val="0"/>
          <c:showPercent val="0"/>
          <c:showBubbleSize val="0"/>
        </c:dLbls>
        <c:axId val="847464671"/>
        <c:axId val="847467167"/>
        <c:extLst>
          <c:ext xmlns:c15="http://schemas.microsoft.com/office/drawing/2012/chart" uri="{02D57815-91ED-43cb-92C2-25804820EDAC}">
            <c15:filteredRadarSeries>
              <c15:ser>
                <c:idx val="0"/>
                <c:order val="0"/>
                <c:tx>
                  <c:strRef>
                    <c:extLst>
                      <c:ext uri="{02D57815-91ED-43cb-92C2-25804820EDAC}">
                        <c15:formulaRef>
                          <c15:sqref>'Quantitaive data (3)'!$N$144</c15:sqref>
                        </c15:formulaRef>
                      </c:ext>
                    </c:extLst>
                    <c:strCache>
                      <c:ptCount val="1"/>
                      <c:pt idx="0">
                        <c:v>Total</c:v>
                      </c:pt>
                    </c:strCache>
                  </c:strRef>
                </c:tx>
                <c:spPr>
                  <a:ln w="28575" cap="rnd">
                    <a:solidFill>
                      <a:schemeClr val="accent1"/>
                    </a:solidFill>
                    <a:round/>
                  </a:ln>
                  <a:effectLst/>
                </c:spPr>
                <c:marker>
                  <c:symbol val="none"/>
                </c:marker>
                <c:cat>
                  <c:strRef>
                    <c:extLst>
                      <c:ext uri="{02D57815-91ED-43cb-92C2-25804820EDAC}">
                        <c15:formulaRef>
                          <c15:sqref>'Quantitaive data (3)'!$M$145:$M$149</c15:sqref>
                        </c15:formulaRef>
                      </c:ext>
                    </c:extLst>
                    <c:strCache>
                      <c:ptCount val="5"/>
                      <c:pt idx="0">
                        <c:v>Strongly disagree</c:v>
                      </c:pt>
                      <c:pt idx="1">
                        <c:v>Disagree </c:v>
                      </c:pt>
                      <c:pt idx="2">
                        <c:v>Neither agree/nor disagree</c:v>
                      </c:pt>
                      <c:pt idx="3">
                        <c:v>Agree</c:v>
                      </c:pt>
                      <c:pt idx="4">
                        <c:v>Strongly agree </c:v>
                      </c:pt>
                    </c:strCache>
                  </c:strRef>
                </c:cat>
                <c:val>
                  <c:numRef>
                    <c:extLst>
                      <c:ext uri="{02D57815-91ED-43cb-92C2-25804820EDAC}">
                        <c15:formulaRef>
                          <c15:sqref>'Quantitaive data (3)'!$N$145:$N$149</c15:sqref>
                        </c15:formulaRef>
                      </c:ext>
                    </c:extLst>
                    <c:numCache>
                      <c:formatCode>General</c:formatCode>
                      <c:ptCount val="5"/>
                      <c:pt idx="0">
                        <c:v>6</c:v>
                      </c:pt>
                      <c:pt idx="1">
                        <c:v>39</c:v>
                      </c:pt>
                      <c:pt idx="2">
                        <c:v>1</c:v>
                      </c:pt>
                      <c:pt idx="3">
                        <c:v>2</c:v>
                      </c:pt>
                      <c:pt idx="4">
                        <c:v>0</c:v>
                      </c:pt>
                    </c:numCache>
                  </c:numRef>
                </c:val>
                <c:extLst>
                  <c:ext xmlns:c16="http://schemas.microsoft.com/office/drawing/2014/chart" uri="{C3380CC4-5D6E-409C-BE32-E72D297353CC}">
                    <c16:uniqueId val="{00000001-E388-4F4A-823D-E1F10F6FBFA6}"/>
                  </c:ext>
                </c:extLst>
              </c15:ser>
            </c15:filteredRadarSeries>
          </c:ext>
        </c:extLst>
      </c:radarChart>
      <c:catAx>
        <c:axId val="847464671"/>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en-US"/>
          </a:p>
        </c:txPr>
        <c:crossAx val="847467167"/>
        <c:crosses val="autoZero"/>
        <c:auto val="1"/>
        <c:lblAlgn val="ctr"/>
        <c:lblOffset val="100"/>
        <c:noMultiLvlLbl val="0"/>
      </c:catAx>
      <c:valAx>
        <c:axId val="847467167"/>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en-US"/>
          </a:p>
        </c:txPr>
        <c:crossAx val="847464671"/>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100" b="1" i="0" u="none" strike="noStrike" kern="1200" spc="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r>
              <a:rPr lang="en-US" sz="1100" b="1"/>
              <a:t>S4Q5</a:t>
            </a:r>
          </a:p>
        </c:rich>
      </c:tx>
      <c:overlay val="0"/>
      <c:spPr>
        <a:noFill/>
        <a:ln>
          <a:noFill/>
        </a:ln>
        <a:effectLst/>
      </c:spPr>
      <c:txPr>
        <a:bodyPr rot="0" spcFirstLastPara="1" vertOverflow="ellipsis" vert="horz" wrap="square" anchor="ctr" anchorCtr="1"/>
        <a:lstStyle/>
        <a:p>
          <a:pPr>
            <a:defRPr sz="1100" b="1" i="0" u="none" strike="noStrike" kern="1200" spc="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manualLayout>
          <c:layoutTarget val="inner"/>
          <c:xMode val="edge"/>
          <c:yMode val="edge"/>
          <c:x val="0.26827266351759393"/>
          <c:y val="0.21188445601607417"/>
          <c:w val="0.51171499429526768"/>
          <c:h val="0.73867449502829696"/>
        </c:manualLayout>
      </c:layout>
      <c:radarChart>
        <c:radarStyle val="marker"/>
        <c:varyColors val="0"/>
        <c:ser>
          <c:idx val="1"/>
          <c:order val="1"/>
          <c:tx>
            <c:strRef>
              <c:f>'Quantitaive data (3)'!$W$144</c:f>
              <c:strCache>
                <c:ptCount val="1"/>
                <c:pt idx="0">
                  <c:v>%</c:v>
                </c:pt>
              </c:strCache>
            </c:strRef>
          </c:tx>
          <c:spPr>
            <a:ln w="28575" cap="rnd">
              <a:solidFill>
                <a:schemeClr val="accent1">
                  <a:lumMod val="50000"/>
                </a:schemeClr>
              </a:solidFill>
              <a:round/>
            </a:ln>
            <a:effectLst/>
          </c:spPr>
          <c:marker>
            <c:symbol val="none"/>
          </c:marker>
          <c:cat>
            <c:strRef>
              <c:f>'Quantitaive data (3)'!$U$145:$U$149</c:f>
              <c:strCache>
                <c:ptCount val="5"/>
                <c:pt idx="0">
                  <c:v>Strongly disagree</c:v>
                </c:pt>
                <c:pt idx="1">
                  <c:v>Disagree </c:v>
                </c:pt>
                <c:pt idx="2">
                  <c:v>Neither agree/nor disagree</c:v>
                </c:pt>
                <c:pt idx="3">
                  <c:v>Agree</c:v>
                </c:pt>
                <c:pt idx="4">
                  <c:v>Strongly agree </c:v>
                </c:pt>
              </c:strCache>
            </c:strRef>
          </c:cat>
          <c:val>
            <c:numRef>
              <c:f>'Quantitaive data (3)'!$W$145:$W$149</c:f>
              <c:numCache>
                <c:formatCode>0%</c:formatCode>
                <c:ptCount val="5"/>
                <c:pt idx="0">
                  <c:v>0</c:v>
                </c:pt>
                <c:pt idx="1">
                  <c:v>0.45833333333333331</c:v>
                </c:pt>
                <c:pt idx="2">
                  <c:v>0.33333333333333331</c:v>
                </c:pt>
                <c:pt idx="3">
                  <c:v>0.1875</c:v>
                </c:pt>
                <c:pt idx="4">
                  <c:v>2.0833333333333332E-2</c:v>
                </c:pt>
              </c:numCache>
            </c:numRef>
          </c:val>
          <c:extLst>
            <c:ext xmlns:c16="http://schemas.microsoft.com/office/drawing/2014/chart" uri="{C3380CC4-5D6E-409C-BE32-E72D297353CC}">
              <c16:uniqueId val="{00000000-CCBD-445E-890A-7D69F2548363}"/>
            </c:ext>
          </c:extLst>
        </c:ser>
        <c:dLbls>
          <c:showLegendKey val="0"/>
          <c:showVal val="0"/>
          <c:showCatName val="0"/>
          <c:showSerName val="0"/>
          <c:showPercent val="0"/>
          <c:showBubbleSize val="0"/>
        </c:dLbls>
        <c:axId val="726161119"/>
        <c:axId val="992610911"/>
        <c:extLst>
          <c:ext xmlns:c15="http://schemas.microsoft.com/office/drawing/2012/chart" uri="{02D57815-91ED-43cb-92C2-25804820EDAC}">
            <c15:filteredRadarSeries>
              <c15:ser>
                <c:idx val="0"/>
                <c:order val="0"/>
                <c:tx>
                  <c:strRef>
                    <c:extLst>
                      <c:ext uri="{02D57815-91ED-43cb-92C2-25804820EDAC}">
                        <c15:formulaRef>
                          <c15:sqref>'Quantitaive data (3)'!$V$144</c15:sqref>
                        </c15:formulaRef>
                      </c:ext>
                    </c:extLst>
                    <c:strCache>
                      <c:ptCount val="1"/>
                      <c:pt idx="0">
                        <c:v>Total</c:v>
                      </c:pt>
                    </c:strCache>
                  </c:strRef>
                </c:tx>
                <c:spPr>
                  <a:ln w="28575" cap="rnd">
                    <a:solidFill>
                      <a:schemeClr val="accent1"/>
                    </a:solidFill>
                    <a:round/>
                  </a:ln>
                  <a:effectLst/>
                </c:spPr>
                <c:marker>
                  <c:symbol val="none"/>
                </c:marker>
                <c:cat>
                  <c:strRef>
                    <c:extLst>
                      <c:ext uri="{02D57815-91ED-43cb-92C2-25804820EDAC}">
                        <c15:formulaRef>
                          <c15:sqref>'Quantitaive data (3)'!$U$145:$U$149</c15:sqref>
                        </c15:formulaRef>
                      </c:ext>
                    </c:extLst>
                    <c:strCache>
                      <c:ptCount val="5"/>
                      <c:pt idx="0">
                        <c:v>Strongly disagree</c:v>
                      </c:pt>
                      <c:pt idx="1">
                        <c:v>Disagree </c:v>
                      </c:pt>
                      <c:pt idx="2">
                        <c:v>Neither agree/nor disagree</c:v>
                      </c:pt>
                      <c:pt idx="3">
                        <c:v>Agree</c:v>
                      </c:pt>
                      <c:pt idx="4">
                        <c:v>Strongly agree </c:v>
                      </c:pt>
                    </c:strCache>
                  </c:strRef>
                </c:cat>
                <c:val>
                  <c:numRef>
                    <c:extLst>
                      <c:ext uri="{02D57815-91ED-43cb-92C2-25804820EDAC}">
                        <c15:formulaRef>
                          <c15:sqref>'Quantitaive data (3)'!$V$145:$V$149</c15:sqref>
                        </c15:formulaRef>
                      </c:ext>
                    </c:extLst>
                    <c:numCache>
                      <c:formatCode>General</c:formatCode>
                      <c:ptCount val="5"/>
                      <c:pt idx="0">
                        <c:v>0</c:v>
                      </c:pt>
                      <c:pt idx="1">
                        <c:v>22</c:v>
                      </c:pt>
                      <c:pt idx="2">
                        <c:v>16</c:v>
                      </c:pt>
                      <c:pt idx="3">
                        <c:v>9</c:v>
                      </c:pt>
                      <c:pt idx="4">
                        <c:v>1</c:v>
                      </c:pt>
                    </c:numCache>
                  </c:numRef>
                </c:val>
                <c:extLst>
                  <c:ext xmlns:c16="http://schemas.microsoft.com/office/drawing/2014/chart" uri="{C3380CC4-5D6E-409C-BE32-E72D297353CC}">
                    <c16:uniqueId val="{00000001-CCBD-445E-890A-7D69F2548363}"/>
                  </c:ext>
                </c:extLst>
              </c15:ser>
            </c15:filteredRadarSeries>
          </c:ext>
        </c:extLst>
      </c:radarChart>
      <c:catAx>
        <c:axId val="726161119"/>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en-US"/>
          </a:p>
        </c:txPr>
        <c:crossAx val="992610911"/>
        <c:crosses val="autoZero"/>
        <c:auto val="1"/>
        <c:lblAlgn val="ctr"/>
        <c:lblOffset val="100"/>
        <c:noMultiLvlLbl val="0"/>
      </c:catAx>
      <c:valAx>
        <c:axId val="992610911"/>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en-US"/>
          </a:p>
        </c:txPr>
        <c:crossAx val="726161119"/>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sz="900">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100" b="1"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r>
              <a:rPr lang="en-US" sz="1100" b="1"/>
              <a:t>S5Q1</a:t>
            </a:r>
          </a:p>
        </c:rich>
      </c:tx>
      <c:overlay val="0"/>
      <c:spPr>
        <a:noFill/>
        <a:ln>
          <a:noFill/>
        </a:ln>
        <a:effectLst/>
      </c:spPr>
      <c:txPr>
        <a:bodyPr rot="0" spcFirstLastPara="1" vertOverflow="ellipsis" vert="horz" wrap="square" anchor="ctr" anchorCtr="1"/>
        <a:lstStyle/>
        <a:p>
          <a:pPr>
            <a:defRPr sz="1100" b="1"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manualLayout>
          <c:layoutTarget val="inner"/>
          <c:xMode val="edge"/>
          <c:yMode val="edge"/>
          <c:x val="0.26454684572931336"/>
          <c:y val="0.24816251270013412"/>
          <c:w val="0.48568256665323828"/>
          <c:h val="0.72041972524100073"/>
        </c:manualLayout>
      </c:layout>
      <c:radarChart>
        <c:radarStyle val="marker"/>
        <c:varyColors val="0"/>
        <c:ser>
          <c:idx val="1"/>
          <c:order val="1"/>
          <c:tx>
            <c:strRef>
              <c:f>'Quantitaive data (3)'!$G$186</c:f>
              <c:strCache>
                <c:ptCount val="1"/>
                <c:pt idx="0">
                  <c:v>%</c:v>
                </c:pt>
              </c:strCache>
            </c:strRef>
          </c:tx>
          <c:spPr>
            <a:ln w="28575" cap="rnd">
              <a:solidFill>
                <a:schemeClr val="accent1">
                  <a:lumMod val="50000"/>
                </a:schemeClr>
              </a:solidFill>
              <a:round/>
            </a:ln>
            <a:effectLst/>
          </c:spPr>
          <c:marker>
            <c:symbol val="none"/>
          </c:marker>
          <c:cat>
            <c:strRef>
              <c:f>'Quantitaive data (3)'!$E$187:$E$191</c:f>
              <c:strCache>
                <c:ptCount val="5"/>
                <c:pt idx="0">
                  <c:v>Very relevant</c:v>
                </c:pt>
                <c:pt idx="1">
                  <c:v>Relevant  </c:v>
                </c:pt>
                <c:pt idx="2">
                  <c:v>Neutral</c:v>
                </c:pt>
                <c:pt idx="3">
                  <c:v>Not relevant</c:v>
                </c:pt>
                <c:pt idx="4">
                  <c:v>Not very relevant  </c:v>
                </c:pt>
              </c:strCache>
            </c:strRef>
          </c:cat>
          <c:val>
            <c:numRef>
              <c:f>'Quantitaive data (3)'!$G$187:$G$191</c:f>
              <c:numCache>
                <c:formatCode>0%</c:formatCode>
                <c:ptCount val="5"/>
                <c:pt idx="0">
                  <c:v>0.20833333333333334</c:v>
                </c:pt>
                <c:pt idx="1">
                  <c:v>0.77083333333333337</c:v>
                </c:pt>
                <c:pt idx="2">
                  <c:v>2.0833333333333332E-2</c:v>
                </c:pt>
                <c:pt idx="3">
                  <c:v>0</c:v>
                </c:pt>
                <c:pt idx="4">
                  <c:v>0</c:v>
                </c:pt>
              </c:numCache>
            </c:numRef>
          </c:val>
          <c:extLst>
            <c:ext xmlns:c16="http://schemas.microsoft.com/office/drawing/2014/chart" uri="{C3380CC4-5D6E-409C-BE32-E72D297353CC}">
              <c16:uniqueId val="{00000000-6482-46EA-B509-88F81E85B7C3}"/>
            </c:ext>
          </c:extLst>
        </c:ser>
        <c:dLbls>
          <c:showLegendKey val="0"/>
          <c:showVal val="0"/>
          <c:showCatName val="0"/>
          <c:showSerName val="0"/>
          <c:showPercent val="0"/>
          <c:showBubbleSize val="0"/>
        </c:dLbls>
        <c:axId val="22746095"/>
        <c:axId val="22748591"/>
        <c:extLst>
          <c:ext xmlns:c15="http://schemas.microsoft.com/office/drawing/2012/chart" uri="{02D57815-91ED-43cb-92C2-25804820EDAC}">
            <c15:filteredRadarSeries>
              <c15:ser>
                <c:idx val="0"/>
                <c:order val="0"/>
                <c:tx>
                  <c:strRef>
                    <c:extLst>
                      <c:ext uri="{02D57815-91ED-43cb-92C2-25804820EDAC}">
                        <c15:formulaRef>
                          <c15:sqref>'Quantitaive data (3)'!$F$186</c15:sqref>
                        </c15:formulaRef>
                      </c:ext>
                    </c:extLst>
                    <c:strCache>
                      <c:ptCount val="1"/>
                      <c:pt idx="0">
                        <c:v>Total</c:v>
                      </c:pt>
                    </c:strCache>
                  </c:strRef>
                </c:tx>
                <c:spPr>
                  <a:ln w="28575" cap="rnd">
                    <a:solidFill>
                      <a:schemeClr val="accent1"/>
                    </a:solidFill>
                    <a:round/>
                  </a:ln>
                  <a:effectLst/>
                </c:spPr>
                <c:marker>
                  <c:symbol val="none"/>
                </c:marker>
                <c:cat>
                  <c:strRef>
                    <c:extLst>
                      <c:ext uri="{02D57815-91ED-43cb-92C2-25804820EDAC}">
                        <c15:formulaRef>
                          <c15:sqref>'Quantitaive data (3)'!$E$187:$E$191</c15:sqref>
                        </c15:formulaRef>
                      </c:ext>
                    </c:extLst>
                    <c:strCache>
                      <c:ptCount val="5"/>
                      <c:pt idx="0">
                        <c:v>Very relevant</c:v>
                      </c:pt>
                      <c:pt idx="1">
                        <c:v>Relevant  </c:v>
                      </c:pt>
                      <c:pt idx="2">
                        <c:v>Neutral</c:v>
                      </c:pt>
                      <c:pt idx="3">
                        <c:v>Not relevant</c:v>
                      </c:pt>
                      <c:pt idx="4">
                        <c:v>Not very relevant  </c:v>
                      </c:pt>
                    </c:strCache>
                  </c:strRef>
                </c:cat>
                <c:val>
                  <c:numRef>
                    <c:extLst>
                      <c:ext uri="{02D57815-91ED-43cb-92C2-25804820EDAC}">
                        <c15:formulaRef>
                          <c15:sqref>'Quantitaive data (3)'!$F$187:$F$191</c15:sqref>
                        </c15:formulaRef>
                      </c:ext>
                    </c:extLst>
                    <c:numCache>
                      <c:formatCode>General</c:formatCode>
                      <c:ptCount val="5"/>
                      <c:pt idx="0">
                        <c:v>10</c:v>
                      </c:pt>
                      <c:pt idx="1">
                        <c:v>37</c:v>
                      </c:pt>
                      <c:pt idx="2">
                        <c:v>1</c:v>
                      </c:pt>
                      <c:pt idx="3">
                        <c:v>0</c:v>
                      </c:pt>
                      <c:pt idx="4">
                        <c:v>0</c:v>
                      </c:pt>
                    </c:numCache>
                  </c:numRef>
                </c:val>
                <c:extLst>
                  <c:ext xmlns:c16="http://schemas.microsoft.com/office/drawing/2014/chart" uri="{C3380CC4-5D6E-409C-BE32-E72D297353CC}">
                    <c16:uniqueId val="{00000001-6482-46EA-B509-88F81E85B7C3}"/>
                  </c:ext>
                </c:extLst>
              </c15:ser>
            </c15:filteredRadarSeries>
          </c:ext>
        </c:extLst>
      </c:radarChart>
      <c:catAx>
        <c:axId val="22746095"/>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22748591"/>
        <c:crosses val="autoZero"/>
        <c:auto val="1"/>
        <c:lblAlgn val="ctr"/>
        <c:lblOffset val="100"/>
        <c:noMultiLvlLbl val="0"/>
      </c:catAx>
      <c:valAx>
        <c:axId val="22748591"/>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22746095"/>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100" b="1"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r>
              <a:rPr lang="en-US" sz="1100" b="1"/>
              <a:t>S5Q2</a:t>
            </a:r>
          </a:p>
        </c:rich>
      </c:tx>
      <c:overlay val="0"/>
      <c:spPr>
        <a:noFill/>
        <a:ln>
          <a:noFill/>
        </a:ln>
        <a:effectLst/>
      </c:spPr>
      <c:txPr>
        <a:bodyPr rot="0" spcFirstLastPara="1" vertOverflow="ellipsis" vert="horz" wrap="square" anchor="ctr" anchorCtr="1"/>
        <a:lstStyle/>
        <a:p>
          <a:pPr>
            <a:defRPr sz="1100" b="1"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manualLayout>
          <c:layoutTarget val="inner"/>
          <c:xMode val="edge"/>
          <c:yMode val="edge"/>
          <c:x val="0.2559368334563778"/>
          <c:y val="0.19429687747771854"/>
          <c:w val="0.52034377670280185"/>
          <c:h val="0.76445966916727515"/>
        </c:manualLayout>
      </c:layout>
      <c:radarChart>
        <c:radarStyle val="marker"/>
        <c:varyColors val="0"/>
        <c:ser>
          <c:idx val="1"/>
          <c:order val="1"/>
          <c:tx>
            <c:strRef>
              <c:f>'Quantitaive data (3)'!$M$186</c:f>
              <c:strCache>
                <c:ptCount val="1"/>
                <c:pt idx="0">
                  <c:v>%</c:v>
                </c:pt>
              </c:strCache>
            </c:strRef>
          </c:tx>
          <c:spPr>
            <a:ln w="28575" cap="rnd">
              <a:solidFill>
                <a:schemeClr val="accent1">
                  <a:lumMod val="50000"/>
                </a:schemeClr>
              </a:solidFill>
              <a:round/>
            </a:ln>
            <a:effectLst/>
          </c:spPr>
          <c:marker>
            <c:symbol val="none"/>
          </c:marker>
          <c:cat>
            <c:strRef>
              <c:f>'Quantitaive data (3)'!$K$187:$K$191</c:f>
              <c:strCache>
                <c:ptCount val="5"/>
                <c:pt idx="0">
                  <c:v>Strongly disagree</c:v>
                </c:pt>
                <c:pt idx="1">
                  <c:v>Disagree </c:v>
                </c:pt>
                <c:pt idx="2">
                  <c:v>Neither agree / nor disagree</c:v>
                </c:pt>
                <c:pt idx="3">
                  <c:v>Agree</c:v>
                </c:pt>
                <c:pt idx="4">
                  <c:v>Strongly agree </c:v>
                </c:pt>
              </c:strCache>
            </c:strRef>
          </c:cat>
          <c:val>
            <c:numRef>
              <c:f>'Quantitaive data (3)'!$M$187:$M$191</c:f>
              <c:numCache>
                <c:formatCode>0%</c:formatCode>
                <c:ptCount val="5"/>
                <c:pt idx="0">
                  <c:v>6.25E-2</c:v>
                </c:pt>
                <c:pt idx="1">
                  <c:v>0.45833333333333331</c:v>
                </c:pt>
                <c:pt idx="2">
                  <c:v>0.16666666666666666</c:v>
                </c:pt>
                <c:pt idx="3">
                  <c:v>0.27083333333333331</c:v>
                </c:pt>
                <c:pt idx="4">
                  <c:v>4.1666666666666664E-2</c:v>
                </c:pt>
              </c:numCache>
            </c:numRef>
          </c:val>
          <c:extLst>
            <c:ext xmlns:c16="http://schemas.microsoft.com/office/drawing/2014/chart" uri="{C3380CC4-5D6E-409C-BE32-E72D297353CC}">
              <c16:uniqueId val="{00000000-41DD-4180-B19A-A7E7BE8D592F}"/>
            </c:ext>
          </c:extLst>
        </c:ser>
        <c:dLbls>
          <c:showLegendKey val="0"/>
          <c:showVal val="0"/>
          <c:showCatName val="0"/>
          <c:showSerName val="0"/>
          <c:showPercent val="0"/>
          <c:showBubbleSize val="0"/>
        </c:dLbls>
        <c:axId val="633493231"/>
        <c:axId val="633493647"/>
        <c:extLst>
          <c:ext xmlns:c15="http://schemas.microsoft.com/office/drawing/2012/chart" uri="{02D57815-91ED-43cb-92C2-25804820EDAC}">
            <c15:filteredRadarSeries>
              <c15:ser>
                <c:idx val="0"/>
                <c:order val="0"/>
                <c:tx>
                  <c:strRef>
                    <c:extLst>
                      <c:ext uri="{02D57815-91ED-43cb-92C2-25804820EDAC}">
                        <c15:formulaRef>
                          <c15:sqref>'Quantitaive data (3)'!$L$186</c15:sqref>
                        </c15:formulaRef>
                      </c:ext>
                    </c:extLst>
                    <c:strCache>
                      <c:ptCount val="1"/>
                      <c:pt idx="0">
                        <c:v>Total</c:v>
                      </c:pt>
                    </c:strCache>
                  </c:strRef>
                </c:tx>
                <c:spPr>
                  <a:ln w="28575" cap="rnd">
                    <a:solidFill>
                      <a:schemeClr val="accent1"/>
                    </a:solidFill>
                    <a:round/>
                  </a:ln>
                  <a:effectLst/>
                </c:spPr>
                <c:marker>
                  <c:symbol val="none"/>
                </c:marker>
                <c:cat>
                  <c:strRef>
                    <c:extLst>
                      <c:ext uri="{02D57815-91ED-43cb-92C2-25804820EDAC}">
                        <c15:formulaRef>
                          <c15:sqref>'Quantitaive data (3)'!$K$187:$K$191</c15:sqref>
                        </c15:formulaRef>
                      </c:ext>
                    </c:extLst>
                    <c:strCache>
                      <c:ptCount val="5"/>
                      <c:pt idx="0">
                        <c:v>Strongly disagree</c:v>
                      </c:pt>
                      <c:pt idx="1">
                        <c:v>Disagree </c:v>
                      </c:pt>
                      <c:pt idx="2">
                        <c:v>Neither agree / nor disagree</c:v>
                      </c:pt>
                      <c:pt idx="3">
                        <c:v>Agree</c:v>
                      </c:pt>
                      <c:pt idx="4">
                        <c:v>Strongly agree </c:v>
                      </c:pt>
                    </c:strCache>
                  </c:strRef>
                </c:cat>
                <c:val>
                  <c:numRef>
                    <c:extLst>
                      <c:ext uri="{02D57815-91ED-43cb-92C2-25804820EDAC}">
                        <c15:formulaRef>
                          <c15:sqref>'Quantitaive data (3)'!$L$187:$L$191</c15:sqref>
                        </c15:formulaRef>
                      </c:ext>
                    </c:extLst>
                    <c:numCache>
                      <c:formatCode>General</c:formatCode>
                      <c:ptCount val="5"/>
                      <c:pt idx="0">
                        <c:v>3</c:v>
                      </c:pt>
                      <c:pt idx="1">
                        <c:v>22</c:v>
                      </c:pt>
                      <c:pt idx="2">
                        <c:v>8</c:v>
                      </c:pt>
                      <c:pt idx="3">
                        <c:v>13</c:v>
                      </c:pt>
                      <c:pt idx="4">
                        <c:v>2</c:v>
                      </c:pt>
                    </c:numCache>
                  </c:numRef>
                </c:val>
                <c:extLst>
                  <c:ext xmlns:c16="http://schemas.microsoft.com/office/drawing/2014/chart" uri="{C3380CC4-5D6E-409C-BE32-E72D297353CC}">
                    <c16:uniqueId val="{00000001-41DD-4180-B19A-A7E7BE8D592F}"/>
                  </c:ext>
                </c:extLst>
              </c15:ser>
            </c15:filteredRadarSeries>
          </c:ext>
        </c:extLst>
      </c:radarChart>
      <c:catAx>
        <c:axId val="633493231"/>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33493647"/>
        <c:crosses val="autoZero"/>
        <c:auto val="1"/>
        <c:lblAlgn val="ctr"/>
        <c:lblOffset val="100"/>
        <c:noMultiLvlLbl val="0"/>
      </c:catAx>
      <c:valAx>
        <c:axId val="633493647"/>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33493231"/>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100" b="1"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r>
              <a:rPr lang="en-US" sz="1100" b="1"/>
              <a:t>S6Q1</a:t>
            </a:r>
          </a:p>
        </c:rich>
      </c:tx>
      <c:overlay val="0"/>
      <c:spPr>
        <a:noFill/>
        <a:ln>
          <a:noFill/>
        </a:ln>
        <a:effectLst/>
      </c:spPr>
      <c:txPr>
        <a:bodyPr rot="0" spcFirstLastPara="1" vertOverflow="ellipsis" vert="horz" wrap="square" anchor="ctr" anchorCtr="1"/>
        <a:lstStyle/>
        <a:p>
          <a:pPr>
            <a:defRPr sz="1100" b="1"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manualLayout>
          <c:layoutTarget val="inner"/>
          <c:xMode val="edge"/>
          <c:yMode val="edge"/>
          <c:x val="0.26765523839498212"/>
          <c:y val="0.23874887092196134"/>
          <c:w val="0.48411345364607777"/>
          <c:h val="0.68468342132861693"/>
        </c:manualLayout>
      </c:layout>
      <c:radarChart>
        <c:radarStyle val="marker"/>
        <c:varyColors val="0"/>
        <c:ser>
          <c:idx val="1"/>
          <c:order val="1"/>
          <c:tx>
            <c:strRef>
              <c:f>'Quantitaive data (3)'!$G$229</c:f>
              <c:strCache>
                <c:ptCount val="1"/>
                <c:pt idx="0">
                  <c:v>%</c:v>
                </c:pt>
              </c:strCache>
            </c:strRef>
          </c:tx>
          <c:spPr>
            <a:ln w="28575" cap="rnd">
              <a:solidFill>
                <a:schemeClr val="accent1">
                  <a:lumMod val="50000"/>
                </a:schemeClr>
              </a:solidFill>
              <a:round/>
            </a:ln>
            <a:effectLst/>
          </c:spPr>
          <c:marker>
            <c:symbol val="none"/>
          </c:marker>
          <c:cat>
            <c:strRef>
              <c:f>'Quantitaive data (3)'!$E$230:$E$234</c:f>
              <c:strCache>
                <c:ptCount val="5"/>
                <c:pt idx="0">
                  <c:v>Very relevant</c:v>
                </c:pt>
                <c:pt idx="1">
                  <c:v>Relevant  </c:v>
                </c:pt>
                <c:pt idx="2">
                  <c:v>Neutral</c:v>
                </c:pt>
                <c:pt idx="3">
                  <c:v>Not relevant</c:v>
                </c:pt>
                <c:pt idx="4">
                  <c:v>Not very relevant  </c:v>
                </c:pt>
              </c:strCache>
            </c:strRef>
          </c:cat>
          <c:val>
            <c:numRef>
              <c:f>'Quantitaive data (3)'!$G$230:$G$234</c:f>
              <c:numCache>
                <c:formatCode>0%</c:formatCode>
                <c:ptCount val="5"/>
                <c:pt idx="0">
                  <c:v>0.22916666666666666</c:v>
                </c:pt>
                <c:pt idx="1">
                  <c:v>0.25</c:v>
                </c:pt>
                <c:pt idx="2">
                  <c:v>0.4375</c:v>
                </c:pt>
                <c:pt idx="3">
                  <c:v>8.3333333333333329E-2</c:v>
                </c:pt>
                <c:pt idx="4">
                  <c:v>0</c:v>
                </c:pt>
              </c:numCache>
            </c:numRef>
          </c:val>
          <c:extLst>
            <c:ext xmlns:c16="http://schemas.microsoft.com/office/drawing/2014/chart" uri="{C3380CC4-5D6E-409C-BE32-E72D297353CC}">
              <c16:uniqueId val="{00000000-B756-480E-AE46-7770C8E01373}"/>
            </c:ext>
          </c:extLst>
        </c:ser>
        <c:dLbls>
          <c:showLegendKey val="0"/>
          <c:showVal val="0"/>
          <c:showCatName val="0"/>
          <c:showSerName val="0"/>
          <c:showPercent val="0"/>
          <c:showBubbleSize val="0"/>
        </c:dLbls>
        <c:axId val="1014878031"/>
        <c:axId val="1014880527"/>
        <c:extLst>
          <c:ext xmlns:c15="http://schemas.microsoft.com/office/drawing/2012/chart" uri="{02D57815-91ED-43cb-92C2-25804820EDAC}">
            <c15:filteredRadarSeries>
              <c15:ser>
                <c:idx val="0"/>
                <c:order val="0"/>
                <c:tx>
                  <c:strRef>
                    <c:extLst>
                      <c:ext uri="{02D57815-91ED-43cb-92C2-25804820EDAC}">
                        <c15:formulaRef>
                          <c15:sqref>'Quantitaive data (3)'!$F$229</c15:sqref>
                        </c15:formulaRef>
                      </c:ext>
                    </c:extLst>
                    <c:strCache>
                      <c:ptCount val="1"/>
                      <c:pt idx="0">
                        <c:v>Total</c:v>
                      </c:pt>
                    </c:strCache>
                  </c:strRef>
                </c:tx>
                <c:spPr>
                  <a:ln w="28575" cap="rnd">
                    <a:solidFill>
                      <a:schemeClr val="accent1"/>
                    </a:solidFill>
                    <a:round/>
                  </a:ln>
                  <a:effectLst/>
                </c:spPr>
                <c:marker>
                  <c:symbol val="none"/>
                </c:marker>
                <c:cat>
                  <c:strRef>
                    <c:extLst>
                      <c:ext uri="{02D57815-91ED-43cb-92C2-25804820EDAC}">
                        <c15:formulaRef>
                          <c15:sqref>'Quantitaive data (3)'!$E$230:$E$234</c15:sqref>
                        </c15:formulaRef>
                      </c:ext>
                    </c:extLst>
                    <c:strCache>
                      <c:ptCount val="5"/>
                      <c:pt idx="0">
                        <c:v>Very relevant</c:v>
                      </c:pt>
                      <c:pt idx="1">
                        <c:v>Relevant  </c:v>
                      </c:pt>
                      <c:pt idx="2">
                        <c:v>Neutral</c:v>
                      </c:pt>
                      <c:pt idx="3">
                        <c:v>Not relevant</c:v>
                      </c:pt>
                      <c:pt idx="4">
                        <c:v>Not very relevant  </c:v>
                      </c:pt>
                    </c:strCache>
                  </c:strRef>
                </c:cat>
                <c:val>
                  <c:numRef>
                    <c:extLst>
                      <c:ext uri="{02D57815-91ED-43cb-92C2-25804820EDAC}">
                        <c15:formulaRef>
                          <c15:sqref>'Quantitaive data (3)'!$F$230:$F$234</c15:sqref>
                        </c15:formulaRef>
                      </c:ext>
                    </c:extLst>
                    <c:numCache>
                      <c:formatCode>General</c:formatCode>
                      <c:ptCount val="5"/>
                      <c:pt idx="0">
                        <c:v>11</c:v>
                      </c:pt>
                      <c:pt idx="1">
                        <c:v>12</c:v>
                      </c:pt>
                      <c:pt idx="2">
                        <c:v>21</c:v>
                      </c:pt>
                      <c:pt idx="3">
                        <c:v>4</c:v>
                      </c:pt>
                      <c:pt idx="4">
                        <c:v>0</c:v>
                      </c:pt>
                    </c:numCache>
                  </c:numRef>
                </c:val>
                <c:extLst>
                  <c:ext xmlns:c16="http://schemas.microsoft.com/office/drawing/2014/chart" uri="{C3380CC4-5D6E-409C-BE32-E72D297353CC}">
                    <c16:uniqueId val="{00000001-B756-480E-AE46-7770C8E01373}"/>
                  </c:ext>
                </c:extLst>
              </c15:ser>
            </c15:filteredRadarSeries>
          </c:ext>
        </c:extLst>
      </c:radarChart>
      <c:catAx>
        <c:axId val="1014878031"/>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014880527"/>
        <c:crosses val="autoZero"/>
        <c:auto val="1"/>
        <c:lblAlgn val="ctr"/>
        <c:lblOffset val="100"/>
        <c:noMultiLvlLbl val="0"/>
      </c:catAx>
      <c:valAx>
        <c:axId val="1014880527"/>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014878031"/>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b="0">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100" b="1"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r>
              <a:rPr lang="en-US" sz="1100" b="1"/>
              <a:t>S6Q2</a:t>
            </a:r>
          </a:p>
        </c:rich>
      </c:tx>
      <c:overlay val="0"/>
      <c:spPr>
        <a:noFill/>
        <a:ln>
          <a:noFill/>
        </a:ln>
        <a:effectLst/>
      </c:spPr>
      <c:txPr>
        <a:bodyPr rot="0" spcFirstLastPara="1" vertOverflow="ellipsis" vert="horz" wrap="square" anchor="ctr" anchorCtr="1"/>
        <a:lstStyle/>
        <a:p>
          <a:pPr>
            <a:defRPr sz="1100" b="1"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manualLayout>
          <c:layoutTarget val="inner"/>
          <c:xMode val="edge"/>
          <c:yMode val="edge"/>
          <c:x val="0.25583123994378054"/>
          <c:y val="0.18331485964770725"/>
          <c:w val="0.5221495665888668"/>
          <c:h val="0.76320911902271538"/>
        </c:manualLayout>
      </c:layout>
      <c:radarChart>
        <c:radarStyle val="marker"/>
        <c:varyColors val="0"/>
        <c:ser>
          <c:idx val="1"/>
          <c:order val="1"/>
          <c:tx>
            <c:strRef>
              <c:f>'Quantitaive data (3)'!$M$229</c:f>
              <c:strCache>
                <c:ptCount val="1"/>
                <c:pt idx="0">
                  <c:v>%</c:v>
                </c:pt>
              </c:strCache>
            </c:strRef>
          </c:tx>
          <c:spPr>
            <a:ln w="28575" cap="rnd">
              <a:solidFill>
                <a:schemeClr val="accent1">
                  <a:lumMod val="50000"/>
                </a:schemeClr>
              </a:solidFill>
              <a:round/>
            </a:ln>
            <a:effectLst/>
          </c:spPr>
          <c:marker>
            <c:symbol val="none"/>
          </c:marker>
          <c:cat>
            <c:strRef>
              <c:f>'Quantitaive data (3)'!$K$230:$K$234</c:f>
              <c:strCache>
                <c:ptCount val="5"/>
                <c:pt idx="0">
                  <c:v>Strongly disagree</c:v>
                </c:pt>
                <c:pt idx="1">
                  <c:v>Disagree </c:v>
                </c:pt>
                <c:pt idx="2">
                  <c:v>Neither agree/nor disagree</c:v>
                </c:pt>
                <c:pt idx="3">
                  <c:v>Agree</c:v>
                </c:pt>
                <c:pt idx="4">
                  <c:v>Strongly agree </c:v>
                </c:pt>
              </c:strCache>
            </c:strRef>
          </c:cat>
          <c:val>
            <c:numRef>
              <c:f>'Quantitaive data (3)'!$M$230:$M$234</c:f>
              <c:numCache>
                <c:formatCode>0%</c:formatCode>
                <c:ptCount val="5"/>
                <c:pt idx="0">
                  <c:v>0</c:v>
                </c:pt>
                <c:pt idx="1">
                  <c:v>0.27083333333333331</c:v>
                </c:pt>
                <c:pt idx="2">
                  <c:v>0.58333333333333337</c:v>
                </c:pt>
                <c:pt idx="3">
                  <c:v>0.14583333333333334</c:v>
                </c:pt>
                <c:pt idx="4">
                  <c:v>0</c:v>
                </c:pt>
              </c:numCache>
            </c:numRef>
          </c:val>
          <c:extLst>
            <c:ext xmlns:c16="http://schemas.microsoft.com/office/drawing/2014/chart" uri="{C3380CC4-5D6E-409C-BE32-E72D297353CC}">
              <c16:uniqueId val="{00000000-6B5C-43A7-A9D1-C45D656FA299}"/>
            </c:ext>
          </c:extLst>
        </c:ser>
        <c:dLbls>
          <c:showLegendKey val="0"/>
          <c:showVal val="0"/>
          <c:showCatName val="0"/>
          <c:showSerName val="0"/>
          <c:showPercent val="0"/>
          <c:showBubbleSize val="0"/>
        </c:dLbls>
        <c:axId val="731100415"/>
        <c:axId val="731098751"/>
        <c:extLst>
          <c:ext xmlns:c15="http://schemas.microsoft.com/office/drawing/2012/chart" uri="{02D57815-91ED-43cb-92C2-25804820EDAC}">
            <c15:filteredRadarSeries>
              <c15:ser>
                <c:idx val="0"/>
                <c:order val="0"/>
                <c:tx>
                  <c:strRef>
                    <c:extLst>
                      <c:ext uri="{02D57815-91ED-43cb-92C2-25804820EDAC}">
                        <c15:formulaRef>
                          <c15:sqref>'Quantitaive data (3)'!$L$229</c15:sqref>
                        </c15:formulaRef>
                      </c:ext>
                    </c:extLst>
                    <c:strCache>
                      <c:ptCount val="1"/>
                      <c:pt idx="0">
                        <c:v>Total</c:v>
                      </c:pt>
                    </c:strCache>
                  </c:strRef>
                </c:tx>
                <c:spPr>
                  <a:ln w="28575" cap="rnd">
                    <a:solidFill>
                      <a:schemeClr val="accent1"/>
                    </a:solidFill>
                    <a:round/>
                  </a:ln>
                  <a:effectLst/>
                </c:spPr>
                <c:marker>
                  <c:symbol val="none"/>
                </c:marker>
                <c:cat>
                  <c:strRef>
                    <c:extLst>
                      <c:ext uri="{02D57815-91ED-43cb-92C2-25804820EDAC}">
                        <c15:formulaRef>
                          <c15:sqref>'Quantitaive data (3)'!$K$230:$K$234</c15:sqref>
                        </c15:formulaRef>
                      </c:ext>
                    </c:extLst>
                    <c:strCache>
                      <c:ptCount val="5"/>
                      <c:pt idx="0">
                        <c:v>Strongly disagree</c:v>
                      </c:pt>
                      <c:pt idx="1">
                        <c:v>Disagree </c:v>
                      </c:pt>
                      <c:pt idx="2">
                        <c:v>Neither agree/nor disagree</c:v>
                      </c:pt>
                      <c:pt idx="3">
                        <c:v>Agree</c:v>
                      </c:pt>
                      <c:pt idx="4">
                        <c:v>Strongly agree </c:v>
                      </c:pt>
                    </c:strCache>
                  </c:strRef>
                </c:cat>
                <c:val>
                  <c:numRef>
                    <c:extLst>
                      <c:ext uri="{02D57815-91ED-43cb-92C2-25804820EDAC}">
                        <c15:formulaRef>
                          <c15:sqref>'Quantitaive data (3)'!$L$230:$L$234</c15:sqref>
                        </c15:formulaRef>
                      </c:ext>
                    </c:extLst>
                    <c:numCache>
                      <c:formatCode>General</c:formatCode>
                      <c:ptCount val="5"/>
                      <c:pt idx="0">
                        <c:v>0</c:v>
                      </c:pt>
                      <c:pt idx="1">
                        <c:v>13</c:v>
                      </c:pt>
                      <c:pt idx="2">
                        <c:v>28</c:v>
                      </c:pt>
                      <c:pt idx="3">
                        <c:v>7</c:v>
                      </c:pt>
                      <c:pt idx="4">
                        <c:v>0</c:v>
                      </c:pt>
                    </c:numCache>
                  </c:numRef>
                </c:val>
                <c:extLst>
                  <c:ext xmlns:c16="http://schemas.microsoft.com/office/drawing/2014/chart" uri="{C3380CC4-5D6E-409C-BE32-E72D297353CC}">
                    <c16:uniqueId val="{00000001-6B5C-43A7-A9D1-C45D656FA299}"/>
                  </c:ext>
                </c:extLst>
              </c15:ser>
            </c15:filteredRadarSeries>
          </c:ext>
        </c:extLst>
      </c:radarChart>
      <c:catAx>
        <c:axId val="731100415"/>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31098751"/>
        <c:crosses val="autoZero"/>
        <c:auto val="1"/>
        <c:lblAlgn val="ctr"/>
        <c:lblOffset val="100"/>
        <c:noMultiLvlLbl val="0"/>
      </c:catAx>
      <c:valAx>
        <c:axId val="731098751"/>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31100415"/>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b="0">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100" b="1"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r>
              <a:rPr lang="en-US" sz="1100" b="1"/>
              <a:t>S7Q1</a:t>
            </a:r>
          </a:p>
        </c:rich>
      </c:tx>
      <c:overlay val="0"/>
      <c:spPr>
        <a:noFill/>
        <a:ln>
          <a:noFill/>
        </a:ln>
        <a:effectLst/>
      </c:spPr>
      <c:txPr>
        <a:bodyPr rot="0" spcFirstLastPara="1" vertOverflow="ellipsis" vert="horz" wrap="square" anchor="ctr" anchorCtr="1"/>
        <a:lstStyle/>
        <a:p>
          <a:pPr>
            <a:defRPr sz="1100" b="1"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manualLayout>
          <c:layoutTarget val="inner"/>
          <c:xMode val="edge"/>
          <c:yMode val="edge"/>
          <c:x val="0.2678557293854153"/>
          <c:y val="0.23582208874912236"/>
          <c:w val="0.48393320268629247"/>
          <c:h val="0.66778227495589682"/>
        </c:manualLayout>
      </c:layout>
      <c:radarChart>
        <c:radarStyle val="marker"/>
        <c:varyColors val="0"/>
        <c:ser>
          <c:idx val="1"/>
          <c:order val="1"/>
          <c:tx>
            <c:strRef>
              <c:f>'Quantitaive data (3)'!$G$270</c:f>
              <c:strCache>
                <c:ptCount val="1"/>
                <c:pt idx="0">
                  <c:v>%</c:v>
                </c:pt>
              </c:strCache>
            </c:strRef>
          </c:tx>
          <c:spPr>
            <a:ln w="28575" cap="rnd">
              <a:solidFill>
                <a:schemeClr val="accent1">
                  <a:lumMod val="50000"/>
                </a:schemeClr>
              </a:solidFill>
              <a:round/>
            </a:ln>
            <a:effectLst/>
          </c:spPr>
          <c:marker>
            <c:symbol val="none"/>
          </c:marker>
          <c:cat>
            <c:strRef>
              <c:f>'Quantitaive data (3)'!$E$271:$E$275</c:f>
              <c:strCache>
                <c:ptCount val="5"/>
                <c:pt idx="0">
                  <c:v>Very relevant</c:v>
                </c:pt>
                <c:pt idx="1">
                  <c:v>Relevant  </c:v>
                </c:pt>
                <c:pt idx="2">
                  <c:v>Neutral</c:v>
                </c:pt>
                <c:pt idx="3">
                  <c:v>Not relevant</c:v>
                </c:pt>
                <c:pt idx="4">
                  <c:v>Not very relevant  </c:v>
                </c:pt>
              </c:strCache>
            </c:strRef>
          </c:cat>
          <c:val>
            <c:numRef>
              <c:f>'Quantitaive data (3)'!$G$271:$G$275</c:f>
              <c:numCache>
                <c:formatCode>0%</c:formatCode>
                <c:ptCount val="5"/>
                <c:pt idx="0">
                  <c:v>0.16666666666666666</c:v>
                </c:pt>
                <c:pt idx="1">
                  <c:v>0.75</c:v>
                </c:pt>
                <c:pt idx="2">
                  <c:v>8.3333333333333329E-2</c:v>
                </c:pt>
                <c:pt idx="3">
                  <c:v>0</c:v>
                </c:pt>
                <c:pt idx="4">
                  <c:v>0</c:v>
                </c:pt>
              </c:numCache>
            </c:numRef>
          </c:val>
          <c:extLst>
            <c:ext xmlns:c16="http://schemas.microsoft.com/office/drawing/2014/chart" uri="{C3380CC4-5D6E-409C-BE32-E72D297353CC}">
              <c16:uniqueId val="{00000000-5868-4D90-ABE1-9CFA05C8334D}"/>
            </c:ext>
          </c:extLst>
        </c:ser>
        <c:dLbls>
          <c:showLegendKey val="0"/>
          <c:showVal val="0"/>
          <c:showCatName val="0"/>
          <c:showSerName val="0"/>
          <c:showPercent val="0"/>
          <c:showBubbleSize val="0"/>
        </c:dLbls>
        <c:axId val="634049311"/>
        <c:axId val="634050559"/>
        <c:extLst>
          <c:ext xmlns:c15="http://schemas.microsoft.com/office/drawing/2012/chart" uri="{02D57815-91ED-43cb-92C2-25804820EDAC}">
            <c15:filteredRadarSeries>
              <c15:ser>
                <c:idx val="0"/>
                <c:order val="0"/>
                <c:tx>
                  <c:strRef>
                    <c:extLst>
                      <c:ext uri="{02D57815-91ED-43cb-92C2-25804820EDAC}">
                        <c15:formulaRef>
                          <c15:sqref>'Quantitaive data (3)'!$F$270</c15:sqref>
                        </c15:formulaRef>
                      </c:ext>
                    </c:extLst>
                    <c:strCache>
                      <c:ptCount val="1"/>
                      <c:pt idx="0">
                        <c:v>Total</c:v>
                      </c:pt>
                    </c:strCache>
                  </c:strRef>
                </c:tx>
                <c:spPr>
                  <a:ln w="28575" cap="rnd">
                    <a:solidFill>
                      <a:schemeClr val="accent1"/>
                    </a:solidFill>
                    <a:round/>
                  </a:ln>
                  <a:effectLst/>
                </c:spPr>
                <c:marker>
                  <c:symbol val="none"/>
                </c:marker>
                <c:cat>
                  <c:strRef>
                    <c:extLst>
                      <c:ext uri="{02D57815-91ED-43cb-92C2-25804820EDAC}">
                        <c15:formulaRef>
                          <c15:sqref>'Quantitaive data (3)'!$E$271:$E$275</c15:sqref>
                        </c15:formulaRef>
                      </c:ext>
                    </c:extLst>
                    <c:strCache>
                      <c:ptCount val="5"/>
                      <c:pt idx="0">
                        <c:v>Very relevant</c:v>
                      </c:pt>
                      <c:pt idx="1">
                        <c:v>Relevant  </c:v>
                      </c:pt>
                      <c:pt idx="2">
                        <c:v>Neutral</c:v>
                      </c:pt>
                      <c:pt idx="3">
                        <c:v>Not relevant</c:v>
                      </c:pt>
                      <c:pt idx="4">
                        <c:v>Not very relevant  </c:v>
                      </c:pt>
                    </c:strCache>
                  </c:strRef>
                </c:cat>
                <c:val>
                  <c:numRef>
                    <c:extLst>
                      <c:ext uri="{02D57815-91ED-43cb-92C2-25804820EDAC}">
                        <c15:formulaRef>
                          <c15:sqref>'Quantitaive data (3)'!$F$271:$F$275</c15:sqref>
                        </c15:formulaRef>
                      </c:ext>
                    </c:extLst>
                    <c:numCache>
                      <c:formatCode>General</c:formatCode>
                      <c:ptCount val="5"/>
                      <c:pt idx="0">
                        <c:v>8</c:v>
                      </c:pt>
                      <c:pt idx="1">
                        <c:v>36</c:v>
                      </c:pt>
                      <c:pt idx="2">
                        <c:v>4</c:v>
                      </c:pt>
                      <c:pt idx="3">
                        <c:v>0</c:v>
                      </c:pt>
                      <c:pt idx="4">
                        <c:v>0</c:v>
                      </c:pt>
                    </c:numCache>
                  </c:numRef>
                </c:val>
                <c:extLst>
                  <c:ext xmlns:c16="http://schemas.microsoft.com/office/drawing/2014/chart" uri="{C3380CC4-5D6E-409C-BE32-E72D297353CC}">
                    <c16:uniqueId val="{00000001-5868-4D90-ABE1-9CFA05C8334D}"/>
                  </c:ext>
                </c:extLst>
              </c15:ser>
            </c15:filteredRadarSeries>
          </c:ext>
        </c:extLst>
      </c:radarChart>
      <c:catAx>
        <c:axId val="634049311"/>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34050559"/>
        <c:crosses val="autoZero"/>
        <c:auto val="1"/>
        <c:lblAlgn val="ctr"/>
        <c:lblOffset val="100"/>
        <c:noMultiLvlLbl val="0"/>
      </c:catAx>
      <c:valAx>
        <c:axId val="634050559"/>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34049311"/>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b="0">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100" b="1"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r>
              <a:rPr lang="en-US" sz="1100" b="1"/>
              <a:t>S7Q3</a:t>
            </a:r>
          </a:p>
        </c:rich>
      </c:tx>
      <c:overlay val="0"/>
      <c:spPr>
        <a:noFill/>
        <a:ln>
          <a:noFill/>
        </a:ln>
        <a:effectLst/>
      </c:spPr>
      <c:txPr>
        <a:bodyPr rot="0" spcFirstLastPara="1" vertOverflow="ellipsis" vert="horz" wrap="square" anchor="ctr" anchorCtr="1"/>
        <a:lstStyle/>
        <a:p>
          <a:pPr>
            <a:defRPr sz="1100" b="1"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manualLayout>
          <c:layoutTarget val="inner"/>
          <c:xMode val="edge"/>
          <c:yMode val="edge"/>
          <c:x val="0.27667035476968804"/>
          <c:y val="0.169663320086091"/>
          <c:w val="0.44764901667493745"/>
          <c:h val="0.73464212029129583"/>
        </c:manualLayout>
      </c:layout>
      <c:radarChart>
        <c:radarStyle val="marker"/>
        <c:varyColors val="0"/>
        <c:ser>
          <c:idx val="1"/>
          <c:order val="1"/>
          <c:tx>
            <c:strRef>
              <c:f>'Quantitaive data (3)'!$M$270</c:f>
              <c:strCache>
                <c:ptCount val="1"/>
                <c:pt idx="0">
                  <c:v>%</c:v>
                </c:pt>
              </c:strCache>
            </c:strRef>
          </c:tx>
          <c:spPr>
            <a:ln w="28575" cap="rnd">
              <a:solidFill>
                <a:schemeClr val="accent1">
                  <a:lumMod val="50000"/>
                </a:schemeClr>
              </a:solidFill>
              <a:round/>
            </a:ln>
            <a:effectLst/>
          </c:spPr>
          <c:marker>
            <c:symbol val="none"/>
          </c:marker>
          <c:cat>
            <c:strRef>
              <c:f>'Quantitaive data (3)'!$K$271:$K$275</c:f>
              <c:strCache>
                <c:ptCount val="5"/>
                <c:pt idx="0">
                  <c:v>Strongly disagree</c:v>
                </c:pt>
                <c:pt idx="1">
                  <c:v>Disagree </c:v>
                </c:pt>
                <c:pt idx="2">
                  <c:v>Neither agree/nor disagree</c:v>
                </c:pt>
                <c:pt idx="3">
                  <c:v>Agree</c:v>
                </c:pt>
                <c:pt idx="4">
                  <c:v>Strongly agree </c:v>
                </c:pt>
              </c:strCache>
            </c:strRef>
          </c:cat>
          <c:val>
            <c:numRef>
              <c:f>'Quantitaive data (3)'!$M$271:$M$275</c:f>
              <c:numCache>
                <c:formatCode>0%</c:formatCode>
                <c:ptCount val="5"/>
                <c:pt idx="0">
                  <c:v>0.16666666666666666</c:v>
                </c:pt>
                <c:pt idx="1">
                  <c:v>0.66666666666666663</c:v>
                </c:pt>
                <c:pt idx="2">
                  <c:v>8.3333333333333329E-2</c:v>
                </c:pt>
                <c:pt idx="3">
                  <c:v>8.3333333333333329E-2</c:v>
                </c:pt>
                <c:pt idx="4">
                  <c:v>0</c:v>
                </c:pt>
              </c:numCache>
            </c:numRef>
          </c:val>
          <c:extLst>
            <c:ext xmlns:c16="http://schemas.microsoft.com/office/drawing/2014/chart" uri="{C3380CC4-5D6E-409C-BE32-E72D297353CC}">
              <c16:uniqueId val="{00000000-A54C-45F1-B900-0F0D674124E7}"/>
            </c:ext>
          </c:extLst>
        </c:ser>
        <c:dLbls>
          <c:showLegendKey val="0"/>
          <c:showVal val="0"/>
          <c:showCatName val="0"/>
          <c:showSerName val="0"/>
          <c:showPercent val="0"/>
          <c:showBubbleSize val="0"/>
        </c:dLbls>
        <c:axId val="1100085903"/>
        <c:axId val="1100086735"/>
        <c:extLst>
          <c:ext xmlns:c15="http://schemas.microsoft.com/office/drawing/2012/chart" uri="{02D57815-91ED-43cb-92C2-25804820EDAC}">
            <c15:filteredRadarSeries>
              <c15:ser>
                <c:idx val="0"/>
                <c:order val="0"/>
                <c:tx>
                  <c:strRef>
                    <c:extLst>
                      <c:ext uri="{02D57815-91ED-43cb-92C2-25804820EDAC}">
                        <c15:formulaRef>
                          <c15:sqref>'Quantitaive data (3)'!$L$270</c15:sqref>
                        </c15:formulaRef>
                      </c:ext>
                    </c:extLst>
                    <c:strCache>
                      <c:ptCount val="1"/>
                      <c:pt idx="0">
                        <c:v>Total</c:v>
                      </c:pt>
                    </c:strCache>
                  </c:strRef>
                </c:tx>
                <c:spPr>
                  <a:ln w="28575" cap="rnd">
                    <a:solidFill>
                      <a:schemeClr val="accent1"/>
                    </a:solidFill>
                    <a:round/>
                  </a:ln>
                  <a:effectLst/>
                </c:spPr>
                <c:marker>
                  <c:symbol val="none"/>
                </c:marker>
                <c:cat>
                  <c:strRef>
                    <c:extLst>
                      <c:ext uri="{02D57815-91ED-43cb-92C2-25804820EDAC}">
                        <c15:formulaRef>
                          <c15:sqref>'Quantitaive data (3)'!$K$271:$K$275</c15:sqref>
                        </c15:formulaRef>
                      </c:ext>
                    </c:extLst>
                    <c:strCache>
                      <c:ptCount val="5"/>
                      <c:pt idx="0">
                        <c:v>Strongly disagree</c:v>
                      </c:pt>
                      <c:pt idx="1">
                        <c:v>Disagree </c:v>
                      </c:pt>
                      <c:pt idx="2">
                        <c:v>Neither agree/nor disagree</c:v>
                      </c:pt>
                      <c:pt idx="3">
                        <c:v>Agree</c:v>
                      </c:pt>
                      <c:pt idx="4">
                        <c:v>Strongly agree </c:v>
                      </c:pt>
                    </c:strCache>
                  </c:strRef>
                </c:cat>
                <c:val>
                  <c:numRef>
                    <c:extLst>
                      <c:ext uri="{02D57815-91ED-43cb-92C2-25804820EDAC}">
                        <c15:formulaRef>
                          <c15:sqref>'Quantitaive data (3)'!$L$271:$L$275</c15:sqref>
                        </c15:formulaRef>
                      </c:ext>
                    </c:extLst>
                    <c:numCache>
                      <c:formatCode>General</c:formatCode>
                      <c:ptCount val="5"/>
                      <c:pt idx="0">
                        <c:v>8</c:v>
                      </c:pt>
                      <c:pt idx="1">
                        <c:v>32</c:v>
                      </c:pt>
                      <c:pt idx="2">
                        <c:v>4</c:v>
                      </c:pt>
                      <c:pt idx="3">
                        <c:v>4</c:v>
                      </c:pt>
                      <c:pt idx="4">
                        <c:v>0</c:v>
                      </c:pt>
                    </c:numCache>
                  </c:numRef>
                </c:val>
                <c:extLst>
                  <c:ext xmlns:c16="http://schemas.microsoft.com/office/drawing/2014/chart" uri="{C3380CC4-5D6E-409C-BE32-E72D297353CC}">
                    <c16:uniqueId val="{00000001-A54C-45F1-B900-0F0D674124E7}"/>
                  </c:ext>
                </c:extLst>
              </c15:ser>
            </c15:filteredRadarSeries>
          </c:ext>
        </c:extLst>
      </c:radarChart>
      <c:catAx>
        <c:axId val="1100085903"/>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100086735"/>
        <c:crosses val="autoZero"/>
        <c:auto val="1"/>
        <c:lblAlgn val="ctr"/>
        <c:lblOffset val="100"/>
        <c:noMultiLvlLbl val="0"/>
      </c:catAx>
      <c:valAx>
        <c:axId val="1100086735"/>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100085903"/>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b="0">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200" b="1" i="0" u="none" strike="noStrike" kern="1200" spc="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pieChart>
        <c:varyColors val="1"/>
        <c:ser>
          <c:idx val="0"/>
          <c:order val="0"/>
          <c:tx>
            <c:strRef>
              <c:f>'Quantitaive data (3)'!$F$103</c:f>
              <c:strCache>
                <c:ptCount val="1"/>
                <c:pt idx="0">
                  <c:v>Total</c:v>
                </c:pt>
              </c:strCache>
            </c:strRef>
          </c:tx>
          <c:explosion val="10"/>
          <c:dPt>
            <c:idx val="0"/>
            <c:bubble3D val="0"/>
            <c:spPr>
              <a:solidFill>
                <a:schemeClr val="accent1"/>
              </a:solidFill>
              <a:ln w="19050">
                <a:solidFill>
                  <a:schemeClr val="lt1"/>
                </a:solidFill>
              </a:ln>
              <a:effectLst/>
            </c:spPr>
            <c:extLst>
              <c:ext xmlns:c16="http://schemas.microsoft.com/office/drawing/2014/chart" uri="{C3380CC4-5D6E-409C-BE32-E72D297353CC}">
                <c16:uniqueId val="{00000001-0BEE-4C74-94E1-84586ADD0E40}"/>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3-0BEE-4C74-94E1-84586ADD0E40}"/>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5-0BEE-4C74-94E1-84586ADD0E40}"/>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07-0BEE-4C74-94E1-84586ADD0E40}"/>
              </c:ext>
            </c:extLst>
          </c:dPt>
          <c:dPt>
            <c:idx val="4"/>
            <c:bubble3D val="0"/>
            <c:spPr>
              <a:solidFill>
                <a:schemeClr val="accent5"/>
              </a:solidFill>
              <a:ln w="19050">
                <a:solidFill>
                  <a:schemeClr val="lt1"/>
                </a:solidFill>
              </a:ln>
              <a:effectLst/>
            </c:spPr>
            <c:extLst>
              <c:ext xmlns:c16="http://schemas.microsoft.com/office/drawing/2014/chart" uri="{C3380CC4-5D6E-409C-BE32-E72D297353CC}">
                <c16:uniqueId val="{00000009-0BEE-4C74-94E1-84586ADD0E40}"/>
              </c:ext>
            </c:extLst>
          </c:dPt>
          <c:dLbls>
            <c:dLbl>
              <c:idx val="0"/>
              <c:layout>
                <c:manualLayout>
                  <c:x val="-0.12313347941253176"/>
                  <c:y val="0.20121058291039426"/>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1-0BEE-4C74-94E1-84586ADD0E40}"/>
                </c:ext>
              </c:extLst>
            </c:dLbl>
            <c:dLbl>
              <c:idx val="2"/>
              <c:delete val="1"/>
              <c:extLst>
                <c:ext xmlns:c15="http://schemas.microsoft.com/office/drawing/2012/chart" uri="{CE6537A1-D6FC-4f65-9D91-7224C49458BB}"/>
                <c:ext xmlns:c16="http://schemas.microsoft.com/office/drawing/2014/chart" uri="{C3380CC4-5D6E-409C-BE32-E72D297353CC}">
                  <c16:uniqueId val="{00000005-0BEE-4C74-94E1-84586ADD0E40}"/>
                </c:ext>
              </c:extLst>
            </c:dLbl>
            <c:dLbl>
              <c:idx val="3"/>
              <c:delete val="1"/>
              <c:extLst>
                <c:ext xmlns:c15="http://schemas.microsoft.com/office/drawing/2012/chart" uri="{CE6537A1-D6FC-4f65-9D91-7224C49458BB}"/>
                <c:ext xmlns:c16="http://schemas.microsoft.com/office/drawing/2014/chart" uri="{C3380CC4-5D6E-409C-BE32-E72D297353CC}">
                  <c16:uniqueId val="{00000007-0BEE-4C74-94E1-84586ADD0E40}"/>
                </c:ext>
              </c:extLst>
            </c:dLbl>
            <c:dLbl>
              <c:idx val="4"/>
              <c:delete val="1"/>
              <c:extLst>
                <c:ext xmlns:c15="http://schemas.microsoft.com/office/drawing/2012/chart" uri="{CE6537A1-D6FC-4f65-9D91-7224C49458BB}"/>
                <c:ext xmlns:c16="http://schemas.microsoft.com/office/drawing/2014/chart" uri="{C3380CC4-5D6E-409C-BE32-E72D297353CC}">
                  <c16:uniqueId val="{00000009-0BEE-4C74-94E1-84586ADD0E40}"/>
                </c:ext>
              </c:extLst>
            </c:dLbl>
            <c:spPr>
              <a:noFill/>
              <a:ln>
                <a:noFill/>
              </a:ln>
              <a:effectLst/>
            </c:spPr>
            <c:txPr>
              <a:bodyPr rot="0" spcFirstLastPara="1" vertOverflow="ellipsis" vert="horz" wrap="square" anchor="ctr" anchorCtr="1"/>
              <a:lstStyle/>
              <a:p>
                <a:pPr>
                  <a:defRPr sz="1000" b="0" i="0" u="none" strike="noStrike" kern="1200" baseline="0">
                    <a:solidFill>
                      <a:schemeClr val="tx1">
                        <a:lumMod val="75000"/>
                        <a:lumOff val="25000"/>
                      </a:schemeClr>
                    </a:solidFill>
                    <a:latin typeface="Times New Roman" panose="02020603050405020304" pitchFamily="18" charset="0"/>
                    <a:ea typeface="+mn-ea"/>
                    <a:cs typeface="Times New Roman" panose="02020603050405020304" pitchFamily="18" charset="0"/>
                  </a:defRPr>
                </a:pPr>
                <a:endParaRPr lang="en-US"/>
              </a:p>
            </c:txPr>
            <c:showLegendKey val="0"/>
            <c:showVal val="0"/>
            <c:showCatName val="1"/>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'Quantitaive data (3)'!$E$104:$E$108</c:f>
              <c:strCache>
                <c:ptCount val="5"/>
                <c:pt idx="0">
                  <c:v>Very relevant</c:v>
                </c:pt>
                <c:pt idx="1">
                  <c:v>Relevant  </c:v>
                </c:pt>
                <c:pt idx="2">
                  <c:v>Neutral</c:v>
                </c:pt>
                <c:pt idx="3">
                  <c:v>Not relevant</c:v>
                </c:pt>
                <c:pt idx="4">
                  <c:v>Not very relevant  </c:v>
                </c:pt>
              </c:strCache>
            </c:strRef>
          </c:cat>
          <c:val>
            <c:numRef>
              <c:f>'Quantitaive data (3)'!$F$104:$F$108</c:f>
              <c:numCache>
                <c:formatCode>General</c:formatCode>
                <c:ptCount val="5"/>
                <c:pt idx="0">
                  <c:v>13</c:v>
                </c:pt>
                <c:pt idx="1">
                  <c:v>35</c:v>
                </c:pt>
                <c:pt idx="2">
                  <c:v>0</c:v>
                </c:pt>
                <c:pt idx="3">
                  <c:v>0</c:v>
                </c:pt>
                <c:pt idx="4">
                  <c:v>0</c:v>
                </c:pt>
              </c:numCache>
            </c:numRef>
          </c:val>
          <c:extLst>
            <c:ext xmlns:c16="http://schemas.microsoft.com/office/drawing/2014/chart" uri="{C3380CC4-5D6E-409C-BE32-E72D297353CC}">
              <c16:uniqueId val="{0000000A-0BEE-4C74-94E1-84586ADD0E40}"/>
            </c:ext>
          </c:extLst>
        </c:ser>
        <c:ser>
          <c:idx val="1"/>
          <c:order val="1"/>
          <c:tx>
            <c:strRef>
              <c:f>'Quantitaive data (3)'!$G$103</c:f>
              <c:strCache>
                <c:ptCount val="1"/>
                <c:pt idx="0">
                  <c:v>%</c:v>
                </c:pt>
              </c:strCache>
            </c:strRef>
          </c:tx>
          <c:dPt>
            <c:idx val="0"/>
            <c:bubble3D val="0"/>
            <c:spPr>
              <a:solidFill>
                <a:schemeClr val="accent1"/>
              </a:solidFill>
              <a:ln w="19050">
                <a:solidFill>
                  <a:schemeClr val="lt1"/>
                </a:solidFill>
              </a:ln>
              <a:effectLst/>
            </c:spPr>
            <c:extLst>
              <c:ext xmlns:c16="http://schemas.microsoft.com/office/drawing/2014/chart" uri="{C3380CC4-5D6E-409C-BE32-E72D297353CC}">
                <c16:uniqueId val="{0000000C-0BEE-4C74-94E1-84586ADD0E40}"/>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E-0BEE-4C74-94E1-84586ADD0E40}"/>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10-0BEE-4C74-94E1-84586ADD0E40}"/>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12-0BEE-4C74-94E1-84586ADD0E40}"/>
              </c:ext>
            </c:extLst>
          </c:dPt>
          <c:dPt>
            <c:idx val="4"/>
            <c:bubble3D val="0"/>
            <c:spPr>
              <a:solidFill>
                <a:schemeClr val="accent5"/>
              </a:solidFill>
              <a:ln w="19050">
                <a:solidFill>
                  <a:schemeClr val="lt1"/>
                </a:solidFill>
              </a:ln>
              <a:effectLst/>
            </c:spPr>
            <c:extLst>
              <c:ext xmlns:c16="http://schemas.microsoft.com/office/drawing/2014/chart" uri="{C3380CC4-5D6E-409C-BE32-E72D297353CC}">
                <c16:uniqueId val="{00000014-0BEE-4C74-94E1-84586ADD0E40}"/>
              </c:ext>
            </c:extLst>
          </c:dPt>
          <c:dLbls>
            <c:spPr>
              <a:noFill/>
              <a:ln>
                <a:noFill/>
              </a:ln>
              <a:effectLst/>
            </c:spPr>
            <c:txPr>
              <a:bodyPr rot="0" spcFirstLastPara="1" vertOverflow="ellipsis" vert="horz" wrap="square" anchor="ctr" anchorCtr="1"/>
              <a:lstStyle/>
              <a:p>
                <a:pPr>
                  <a:defRPr sz="1000" b="0" i="0" u="none" strike="noStrike" kern="1200" baseline="0">
                    <a:solidFill>
                      <a:schemeClr val="tx1">
                        <a:lumMod val="75000"/>
                        <a:lumOff val="25000"/>
                      </a:schemeClr>
                    </a:solidFill>
                    <a:latin typeface="Times New Roman" panose="02020603050405020304" pitchFamily="18" charset="0"/>
                    <a:ea typeface="+mn-ea"/>
                    <a:cs typeface="Times New Roman" panose="02020603050405020304" pitchFamily="18" charset="0"/>
                  </a:defRPr>
                </a:pPr>
                <a:endParaRPr lang="en-US"/>
              </a:p>
            </c:txPr>
            <c:showLegendKey val="0"/>
            <c:showVal val="1"/>
            <c:showCatName val="0"/>
            <c:showSerName val="0"/>
            <c:showPercent val="0"/>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'Quantitaive data (3)'!$E$104:$E$108</c:f>
              <c:strCache>
                <c:ptCount val="5"/>
                <c:pt idx="0">
                  <c:v>Very relevant</c:v>
                </c:pt>
                <c:pt idx="1">
                  <c:v>Relevant  </c:v>
                </c:pt>
                <c:pt idx="2">
                  <c:v>Neutral</c:v>
                </c:pt>
                <c:pt idx="3">
                  <c:v>Not relevant</c:v>
                </c:pt>
                <c:pt idx="4">
                  <c:v>Not very relevant  </c:v>
                </c:pt>
              </c:strCache>
            </c:strRef>
          </c:cat>
          <c:val>
            <c:numRef>
              <c:f>'Quantitaive data (3)'!$G$104:$G$108</c:f>
              <c:numCache>
                <c:formatCode>0%</c:formatCode>
                <c:ptCount val="5"/>
                <c:pt idx="0">
                  <c:v>0.27083333333333331</c:v>
                </c:pt>
                <c:pt idx="1">
                  <c:v>0.72916666666666663</c:v>
                </c:pt>
                <c:pt idx="2">
                  <c:v>0</c:v>
                </c:pt>
                <c:pt idx="3">
                  <c:v>0</c:v>
                </c:pt>
                <c:pt idx="4">
                  <c:v>0</c:v>
                </c:pt>
              </c:numCache>
            </c:numRef>
          </c:val>
          <c:extLst>
            <c:ext xmlns:c16="http://schemas.microsoft.com/office/drawing/2014/chart" uri="{C3380CC4-5D6E-409C-BE32-E72D297353CC}">
              <c16:uniqueId val="{00000015-0BEE-4C74-94E1-84586ADD0E40}"/>
            </c:ext>
          </c:extLst>
        </c:ser>
        <c:dLbls>
          <c:showLegendKey val="0"/>
          <c:showVal val="1"/>
          <c:showCatName val="0"/>
          <c:showSerName val="0"/>
          <c:showPercent val="0"/>
          <c:showBubbleSize val="0"/>
          <c:showLeaderLines val="1"/>
        </c:dLbls>
        <c:firstSliceAng val="0"/>
      </c:pieChart>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sz="1000">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200" b="1" i="0" u="none" strike="noStrike" kern="1200" spc="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manualLayout>
          <c:layoutTarget val="inner"/>
          <c:xMode val="edge"/>
          <c:yMode val="edge"/>
          <c:x val="0.269902510904242"/>
          <c:y val="0.15476335967278193"/>
          <c:w val="0.53849566787440528"/>
          <c:h val="0.79834630557664843"/>
        </c:manualLayout>
      </c:layout>
      <c:pieChart>
        <c:varyColors val="1"/>
        <c:ser>
          <c:idx val="0"/>
          <c:order val="0"/>
          <c:tx>
            <c:strRef>
              <c:f>'Quantitaive data (3)'!$N$54</c:f>
              <c:strCache>
                <c:ptCount val="1"/>
                <c:pt idx="0">
                  <c:v>Total</c:v>
                </c:pt>
              </c:strCache>
            </c:strRef>
          </c:tx>
          <c:explosion val="10"/>
          <c:dPt>
            <c:idx val="0"/>
            <c:bubble3D val="0"/>
            <c:spPr>
              <a:solidFill>
                <a:schemeClr val="accent1"/>
              </a:solidFill>
              <a:ln w="19050">
                <a:solidFill>
                  <a:schemeClr val="lt1"/>
                </a:solidFill>
              </a:ln>
              <a:effectLst/>
            </c:spPr>
            <c:extLst>
              <c:ext xmlns:c16="http://schemas.microsoft.com/office/drawing/2014/chart" uri="{C3380CC4-5D6E-409C-BE32-E72D297353CC}">
                <c16:uniqueId val="{00000001-C378-499F-B516-CE08E53F3401}"/>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3-C378-499F-B516-CE08E53F3401}"/>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5-C378-499F-B516-CE08E53F3401}"/>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07-C378-499F-B516-CE08E53F3401}"/>
              </c:ext>
            </c:extLst>
          </c:dPt>
          <c:dPt>
            <c:idx val="4"/>
            <c:bubble3D val="0"/>
            <c:spPr>
              <a:solidFill>
                <a:schemeClr val="accent5"/>
              </a:solidFill>
              <a:ln w="19050">
                <a:solidFill>
                  <a:schemeClr val="lt1"/>
                </a:solidFill>
              </a:ln>
              <a:effectLst/>
            </c:spPr>
            <c:extLst>
              <c:ext xmlns:c16="http://schemas.microsoft.com/office/drawing/2014/chart" uri="{C3380CC4-5D6E-409C-BE32-E72D297353CC}">
                <c16:uniqueId val="{00000009-C378-499F-B516-CE08E53F3401}"/>
              </c:ext>
            </c:extLst>
          </c:dPt>
          <c:dLbls>
            <c:dLbl>
              <c:idx val="2"/>
              <c:delete val="1"/>
              <c:extLst>
                <c:ext xmlns:c15="http://schemas.microsoft.com/office/drawing/2012/chart" uri="{CE6537A1-D6FC-4f65-9D91-7224C49458BB}"/>
                <c:ext xmlns:c16="http://schemas.microsoft.com/office/drawing/2014/chart" uri="{C3380CC4-5D6E-409C-BE32-E72D297353CC}">
                  <c16:uniqueId val="{00000005-C378-499F-B516-CE08E53F3401}"/>
                </c:ext>
              </c:extLst>
            </c:dLbl>
            <c:dLbl>
              <c:idx val="3"/>
              <c:delete val="1"/>
              <c:extLst>
                <c:ext xmlns:c15="http://schemas.microsoft.com/office/drawing/2012/chart" uri="{CE6537A1-D6FC-4f65-9D91-7224C49458BB}"/>
                <c:ext xmlns:c16="http://schemas.microsoft.com/office/drawing/2014/chart" uri="{C3380CC4-5D6E-409C-BE32-E72D297353CC}">
                  <c16:uniqueId val="{00000007-C378-499F-B516-CE08E53F3401}"/>
                </c:ext>
              </c:extLst>
            </c:dLbl>
            <c:dLbl>
              <c:idx val="4"/>
              <c:delete val="1"/>
              <c:extLst>
                <c:ext xmlns:c15="http://schemas.microsoft.com/office/drawing/2012/chart" uri="{CE6537A1-D6FC-4f65-9D91-7224C49458BB}"/>
                <c:ext xmlns:c16="http://schemas.microsoft.com/office/drawing/2014/chart" uri="{C3380CC4-5D6E-409C-BE32-E72D297353CC}">
                  <c16:uniqueId val="{00000009-C378-499F-B516-CE08E53F3401}"/>
                </c:ext>
              </c:extLst>
            </c:dLbl>
            <c:spPr>
              <a:noFill/>
              <a:ln>
                <a:noFill/>
              </a:ln>
              <a:effectLst/>
            </c:spPr>
            <c:txPr>
              <a:bodyPr rot="0" spcFirstLastPara="1" vertOverflow="ellipsis" vert="horz" wrap="square" anchor="ctr" anchorCtr="1"/>
              <a:lstStyle/>
              <a:p>
                <a:pPr>
                  <a:defRPr sz="1000" b="1" i="0" u="none" strike="noStrike" kern="1200" baseline="0">
                    <a:solidFill>
                      <a:schemeClr val="tx1">
                        <a:lumMod val="75000"/>
                        <a:lumOff val="25000"/>
                      </a:schemeClr>
                    </a:solidFill>
                    <a:latin typeface="Times New Roman" panose="02020603050405020304" pitchFamily="18" charset="0"/>
                    <a:ea typeface="+mn-ea"/>
                    <a:cs typeface="Times New Roman" panose="02020603050405020304" pitchFamily="18" charset="0"/>
                  </a:defRPr>
                </a:pPr>
                <a:endParaRPr lang="en-US"/>
              </a:p>
            </c:txPr>
            <c:dLblPos val="bestFit"/>
            <c:showLegendKey val="0"/>
            <c:showVal val="0"/>
            <c:showCatName val="1"/>
            <c:showSerName val="0"/>
            <c:showPercent val="1"/>
            <c:showBubbleSize val="0"/>
            <c:showLeaderLines val="0"/>
            <c:extLst>
              <c:ext xmlns:c15="http://schemas.microsoft.com/office/drawing/2012/chart" uri="{CE6537A1-D6FC-4f65-9D91-7224C49458BB}"/>
            </c:extLst>
          </c:dLbls>
          <c:cat>
            <c:strRef>
              <c:f>'Quantitaive data (3)'!$M$55:$M$59</c:f>
              <c:strCache>
                <c:ptCount val="5"/>
                <c:pt idx="0">
                  <c:v>Very relevant</c:v>
                </c:pt>
                <c:pt idx="1">
                  <c:v>Relevant  </c:v>
                </c:pt>
                <c:pt idx="2">
                  <c:v>Neutral</c:v>
                </c:pt>
                <c:pt idx="3">
                  <c:v>Not relevant</c:v>
                </c:pt>
                <c:pt idx="4">
                  <c:v>Not very relevant  </c:v>
                </c:pt>
              </c:strCache>
            </c:strRef>
          </c:cat>
          <c:val>
            <c:numRef>
              <c:f>'Quantitaive data (3)'!$N$55:$N$59</c:f>
              <c:numCache>
                <c:formatCode>General</c:formatCode>
                <c:ptCount val="5"/>
                <c:pt idx="0">
                  <c:v>22</c:v>
                </c:pt>
                <c:pt idx="1">
                  <c:v>26</c:v>
                </c:pt>
                <c:pt idx="2">
                  <c:v>0</c:v>
                </c:pt>
                <c:pt idx="3">
                  <c:v>0</c:v>
                </c:pt>
                <c:pt idx="4">
                  <c:v>0</c:v>
                </c:pt>
              </c:numCache>
            </c:numRef>
          </c:val>
          <c:extLst>
            <c:ext xmlns:c16="http://schemas.microsoft.com/office/drawing/2014/chart" uri="{C3380CC4-5D6E-409C-BE32-E72D297353CC}">
              <c16:uniqueId val="{0000000A-C378-499F-B516-CE08E53F3401}"/>
            </c:ext>
          </c:extLst>
        </c:ser>
        <c:dLbls>
          <c:dLblPos val="bestFit"/>
          <c:showLegendKey val="0"/>
          <c:showVal val="1"/>
          <c:showCatName val="0"/>
          <c:showSerName val="0"/>
          <c:showPercent val="0"/>
          <c:showBubbleSize val="0"/>
          <c:showLeaderLines val="0"/>
        </c:dLbls>
        <c:firstSliceAng val="0"/>
      </c:pieChart>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sz="1000" b="1">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2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manualLayout>
          <c:layoutTarget val="inner"/>
          <c:xMode val="edge"/>
          <c:yMode val="edge"/>
          <c:x val="0.22084622655280259"/>
          <c:y val="0.18953011093164185"/>
          <c:w val="0.5099912314029651"/>
          <c:h val="0.76454331246049723"/>
        </c:manualLayout>
      </c:layout>
      <c:pieChart>
        <c:varyColors val="1"/>
        <c:ser>
          <c:idx val="0"/>
          <c:order val="0"/>
          <c:tx>
            <c:strRef>
              <c:f>'Quantitaive data (3)'!$O$103</c:f>
              <c:strCache>
                <c:ptCount val="1"/>
                <c:pt idx="0">
                  <c:v>Total</c:v>
                </c:pt>
              </c:strCache>
            </c:strRef>
          </c:tx>
          <c:explosion val="10"/>
          <c:dPt>
            <c:idx val="0"/>
            <c:bubble3D val="0"/>
            <c:spPr>
              <a:solidFill>
                <a:schemeClr val="accent1"/>
              </a:solidFill>
              <a:ln w="19050">
                <a:solidFill>
                  <a:schemeClr val="lt1"/>
                </a:solidFill>
              </a:ln>
              <a:effectLst/>
            </c:spPr>
            <c:extLst>
              <c:ext xmlns:c16="http://schemas.microsoft.com/office/drawing/2014/chart" uri="{C3380CC4-5D6E-409C-BE32-E72D297353CC}">
                <c16:uniqueId val="{00000001-6E79-447B-998C-F2E28163F7CD}"/>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3-6E79-447B-998C-F2E28163F7CD}"/>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5-6E79-447B-998C-F2E28163F7CD}"/>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07-6E79-447B-998C-F2E28163F7CD}"/>
              </c:ext>
            </c:extLst>
          </c:dPt>
          <c:dPt>
            <c:idx val="4"/>
            <c:bubble3D val="0"/>
            <c:spPr>
              <a:solidFill>
                <a:schemeClr val="accent5"/>
              </a:solidFill>
              <a:ln w="19050">
                <a:solidFill>
                  <a:schemeClr val="lt1"/>
                </a:solidFill>
              </a:ln>
              <a:effectLst/>
            </c:spPr>
            <c:extLst>
              <c:ext xmlns:c16="http://schemas.microsoft.com/office/drawing/2014/chart" uri="{C3380CC4-5D6E-409C-BE32-E72D297353CC}">
                <c16:uniqueId val="{00000009-6E79-447B-998C-F2E28163F7CD}"/>
              </c:ext>
            </c:extLst>
          </c:dPt>
          <c:dLbls>
            <c:dLbl>
              <c:idx val="2"/>
              <c:layout>
                <c:manualLayout>
                  <c:x val="0"/>
                  <c:y val="7.372020829121971E-2"/>
                </c:manualLayout>
              </c:layout>
              <c:dLblPos val="bestFit"/>
              <c:showLegendKey val="0"/>
              <c:showVal val="0"/>
              <c:showCatName val="1"/>
              <c:showSerName val="0"/>
              <c:showPercent val="1"/>
              <c:showBubbleSize val="0"/>
              <c:extLst>
                <c:ext xmlns:c15="http://schemas.microsoft.com/office/drawing/2012/chart" uri="{CE6537A1-D6FC-4f65-9D91-7224C49458BB}">
                  <c15:layout>
                    <c:manualLayout>
                      <c:w val="0.37959199624824136"/>
                      <c:h val="0.166304344030484"/>
                    </c:manualLayout>
                  </c15:layout>
                </c:ext>
                <c:ext xmlns:c16="http://schemas.microsoft.com/office/drawing/2014/chart" uri="{C3380CC4-5D6E-409C-BE32-E72D297353CC}">
                  <c16:uniqueId val="{00000005-6E79-447B-998C-F2E28163F7CD}"/>
                </c:ext>
              </c:extLst>
            </c:dLbl>
            <c:spPr>
              <a:noFill/>
              <a:ln>
                <a:noFill/>
              </a:ln>
              <a:effectLst/>
            </c:spPr>
            <c:txPr>
              <a:bodyPr rot="0" spcFirstLastPara="1" vertOverflow="ellipsis" vert="horz" wrap="square" anchor="ctr" anchorCtr="1"/>
              <a:lstStyle/>
              <a:p>
                <a:pPr>
                  <a:defRPr sz="900" b="1" i="0" u="none" strike="noStrike" kern="1200" baseline="0">
                    <a:solidFill>
                      <a:schemeClr val="tx1">
                        <a:lumMod val="75000"/>
                        <a:lumOff val="25000"/>
                      </a:schemeClr>
                    </a:solidFill>
                    <a:latin typeface="Times New Roman" panose="02020603050405020304" pitchFamily="18" charset="0"/>
                    <a:ea typeface="+mn-ea"/>
                    <a:cs typeface="Times New Roman" panose="02020603050405020304" pitchFamily="18" charset="0"/>
                  </a:defRPr>
                </a:pPr>
                <a:endParaRPr lang="en-US"/>
              </a:p>
            </c:txPr>
            <c:dLblPos val="bestFit"/>
            <c:showLegendKey val="0"/>
            <c:showVal val="0"/>
            <c:showCatName val="1"/>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'Quantitaive data (3)'!$N$104:$N$108</c:f>
              <c:strCache>
                <c:ptCount val="5"/>
                <c:pt idx="0">
                  <c:v>Strongly disagree</c:v>
                </c:pt>
                <c:pt idx="1">
                  <c:v>Disagree </c:v>
                </c:pt>
                <c:pt idx="2">
                  <c:v>Neither agree / nor disagree</c:v>
                </c:pt>
                <c:pt idx="3">
                  <c:v>Agree</c:v>
                </c:pt>
                <c:pt idx="4">
                  <c:v>Strongly agree </c:v>
                </c:pt>
              </c:strCache>
            </c:strRef>
          </c:cat>
          <c:val>
            <c:numRef>
              <c:f>'Quantitaive data (3)'!$O$104:$O$108</c:f>
              <c:numCache>
                <c:formatCode>General</c:formatCode>
                <c:ptCount val="5"/>
                <c:pt idx="0">
                  <c:v>5</c:v>
                </c:pt>
                <c:pt idx="1">
                  <c:v>34</c:v>
                </c:pt>
                <c:pt idx="2">
                  <c:v>4</c:v>
                </c:pt>
                <c:pt idx="3">
                  <c:v>4</c:v>
                </c:pt>
                <c:pt idx="4">
                  <c:v>1</c:v>
                </c:pt>
              </c:numCache>
            </c:numRef>
          </c:val>
          <c:extLst>
            <c:ext xmlns:c16="http://schemas.microsoft.com/office/drawing/2014/chart" uri="{C3380CC4-5D6E-409C-BE32-E72D297353CC}">
              <c16:uniqueId val="{0000000A-6E79-447B-998C-F2E28163F7CD}"/>
            </c:ext>
          </c:extLst>
        </c:ser>
        <c:ser>
          <c:idx val="1"/>
          <c:order val="1"/>
          <c:tx>
            <c:strRef>
              <c:f>'Quantitaive data (3)'!$P$103</c:f>
              <c:strCache>
                <c:ptCount val="1"/>
                <c:pt idx="0">
                  <c:v>%</c:v>
                </c:pt>
              </c:strCache>
            </c:strRef>
          </c:tx>
          <c:dPt>
            <c:idx val="0"/>
            <c:bubble3D val="0"/>
            <c:spPr>
              <a:solidFill>
                <a:schemeClr val="accent1"/>
              </a:solidFill>
              <a:ln w="19050">
                <a:solidFill>
                  <a:schemeClr val="lt1"/>
                </a:solidFill>
              </a:ln>
              <a:effectLst/>
            </c:spPr>
            <c:extLst>
              <c:ext xmlns:c16="http://schemas.microsoft.com/office/drawing/2014/chart" uri="{C3380CC4-5D6E-409C-BE32-E72D297353CC}">
                <c16:uniqueId val="{0000000C-6E79-447B-998C-F2E28163F7CD}"/>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E-6E79-447B-998C-F2E28163F7CD}"/>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10-6E79-447B-998C-F2E28163F7CD}"/>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12-6E79-447B-998C-F2E28163F7CD}"/>
              </c:ext>
            </c:extLst>
          </c:dPt>
          <c:dPt>
            <c:idx val="4"/>
            <c:bubble3D val="0"/>
            <c:spPr>
              <a:solidFill>
                <a:schemeClr val="accent5"/>
              </a:solidFill>
              <a:ln w="19050">
                <a:solidFill>
                  <a:schemeClr val="lt1"/>
                </a:solidFill>
              </a:ln>
              <a:effectLst/>
            </c:spPr>
            <c:extLst>
              <c:ext xmlns:c16="http://schemas.microsoft.com/office/drawing/2014/chart" uri="{C3380CC4-5D6E-409C-BE32-E72D297353CC}">
                <c16:uniqueId val="{00000014-6E79-447B-998C-F2E28163F7CD}"/>
              </c:ext>
            </c:extLst>
          </c:dPt>
          <c:dLbls>
            <c:spPr>
              <a:noFill/>
              <a:ln>
                <a:noFill/>
              </a:ln>
              <a:effectLst/>
            </c:spPr>
            <c:txPr>
              <a:bodyPr rot="0" spcFirstLastPara="1" vertOverflow="ellipsis" vert="horz" wrap="square" anchor="ctr" anchorCtr="1"/>
              <a:lstStyle/>
              <a:p>
                <a:pPr>
                  <a:defRPr sz="900" b="1" i="0" u="none" strike="noStrike" kern="1200" baseline="0">
                    <a:solidFill>
                      <a:schemeClr val="tx1">
                        <a:lumMod val="75000"/>
                        <a:lumOff val="25000"/>
                      </a:schemeClr>
                    </a:solidFill>
                    <a:latin typeface="Times New Roman" panose="02020603050405020304" pitchFamily="18" charset="0"/>
                    <a:ea typeface="+mn-ea"/>
                    <a:cs typeface="Times New Roman" panose="02020603050405020304" pitchFamily="18" charset="0"/>
                  </a:defRPr>
                </a:pPr>
                <a:endParaRPr lang="en-US"/>
              </a:p>
            </c:txPr>
            <c:dLblPos val="bestFit"/>
            <c:showLegendKey val="0"/>
            <c:showVal val="1"/>
            <c:showCatName val="0"/>
            <c:showSerName val="0"/>
            <c:showPercent val="0"/>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'Quantitaive data (3)'!$N$104:$N$108</c:f>
              <c:strCache>
                <c:ptCount val="5"/>
                <c:pt idx="0">
                  <c:v>Strongly disagree</c:v>
                </c:pt>
                <c:pt idx="1">
                  <c:v>Disagree </c:v>
                </c:pt>
                <c:pt idx="2">
                  <c:v>Neither agree / nor disagree</c:v>
                </c:pt>
                <c:pt idx="3">
                  <c:v>Agree</c:v>
                </c:pt>
                <c:pt idx="4">
                  <c:v>Strongly agree </c:v>
                </c:pt>
              </c:strCache>
            </c:strRef>
          </c:cat>
          <c:val>
            <c:numRef>
              <c:f>'Quantitaive data (3)'!$P$104:$P$108</c:f>
              <c:numCache>
                <c:formatCode>0%</c:formatCode>
                <c:ptCount val="5"/>
                <c:pt idx="0">
                  <c:v>0.10416666666666667</c:v>
                </c:pt>
                <c:pt idx="1">
                  <c:v>0.70833333333333337</c:v>
                </c:pt>
                <c:pt idx="2">
                  <c:v>8.3333333333333329E-2</c:v>
                </c:pt>
                <c:pt idx="3">
                  <c:v>8.3333333333333329E-2</c:v>
                </c:pt>
                <c:pt idx="4">
                  <c:v>2.0833333333333332E-2</c:v>
                </c:pt>
              </c:numCache>
            </c:numRef>
          </c:val>
          <c:extLst>
            <c:ext xmlns:c16="http://schemas.microsoft.com/office/drawing/2014/chart" uri="{C3380CC4-5D6E-409C-BE32-E72D297353CC}">
              <c16:uniqueId val="{00000015-6E79-447B-998C-F2E28163F7CD}"/>
            </c:ext>
          </c:extLst>
        </c:ser>
        <c:dLbls>
          <c:dLblPos val="bestFit"/>
          <c:showLegendKey val="0"/>
          <c:showVal val="1"/>
          <c:showCatName val="0"/>
          <c:showSerName val="0"/>
          <c:showPercent val="0"/>
          <c:showBubbleSize val="0"/>
          <c:showLeaderLines val="1"/>
        </c:dLbls>
        <c:firstSliceAng val="102"/>
      </c:pieChart>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b="1">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2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manualLayout>
          <c:layoutTarget val="inner"/>
          <c:xMode val="edge"/>
          <c:yMode val="edge"/>
          <c:x val="0.21310610910717276"/>
          <c:y val="0.13135395575553058"/>
          <c:w val="0.61071537514412755"/>
          <c:h val="0.86629208848893891"/>
        </c:manualLayout>
      </c:layout>
      <c:pieChart>
        <c:varyColors val="1"/>
        <c:ser>
          <c:idx val="0"/>
          <c:order val="0"/>
          <c:tx>
            <c:strRef>
              <c:f>'Quantitaive data (3)'!$V$103</c:f>
              <c:strCache>
                <c:ptCount val="1"/>
                <c:pt idx="0">
                  <c:v>Total</c:v>
                </c:pt>
              </c:strCache>
            </c:strRef>
          </c:tx>
          <c:explosion val="10"/>
          <c:dPt>
            <c:idx val="0"/>
            <c:bubble3D val="0"/>
            <c:spPr>
              <a:solidFill>
                <a:schemeClr val="accent1"/>
              </a:solidFill>
              <a:ln w="19050">
                <a:solidFill>
                  <a:schemeClr val="lt1"/>
                </a:solidFill>
              </a:ln>
              <a:effectLst/>
            </c:spPr>
            <c:extLst>
              <c:ext xmlns:c16="http://schemas.microsoft.com/office/drawing/2014/chart" uri="{C3380CC4-5D6E-409C-BE32-E72D297353CC}">
                <c16:uniqueId val="{00000001-A22D-49FD-B257-DB6218B00972}"/>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3-A22D-49FD-B257-DB6218B00972}"/>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5-A22D-49FD-B257-DB6218B00972}"/>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07-A22D-49FD-B257-DB6218B00972}"/>
              </c:ext>
            </c:extLst>
          </c:dPt>
          <c:dPt>
            <c:idx val="4"/>
            <c:bubble3D val="0"/>
            <c:spPr>
              <a:solidFill>
                <a:schemeClr val="accent5"/>
              </a:solidFill>
              <a:ln w="19050">
                <a:solidFill>
                  <a:schemeClr val="lt1"/>
                </a:solidFill>
              </a:ln>
              <a:effectLst/>
            </c:spPr>
            <c:extLst>
              <c:ext xmlns:c16="http://schemas.microsoft.com/office/drawing/2014/chart" uri="{C3380CC4-5D6E-409C-BE32-E72D297353CC}">
                <c16:uniqueId val="{00000009-A22D-49FD-B257-DB6218B00972}"/>
              </c:ext>
            </c:extLst>
          </c:dPt>
          <c:dLbls>
            <c:dLbl>
              <c:idx val="0"/>
              <c:layout>
                <c:manualLayout>
                  <c:x val="-4.4831151968779216E-2"/>
                  <c:y val="9.8112110986126738E-2"/>
                </c:manualLayout>
              </c:layout>
              <c:showLegendKey val="0"/>
              <c:showVal val="0"/>
              <c:showCatName val="1"/>
              <c:showSerName val="0"/>
              <c:showPercent val="1"/>
              <c:showBubbleSize val="0"/>
              <c:extLst>
                <c:ext xmlns:c15="http://schemas.microsoft.com/office/drawing/2012/chart" uri="{CE6537A1-D6FC-4f65-9D91-7224C49458BB}">
                  <c15:layout>
                    <c:manualLayout>
                      <c:w val="0.26978757666319686"/>
                      <c:h val="0.13795238095238097"/>
                    </c:manualLayout>
                  </c15:layout>
                </c:ext>
                <c:ext xmlns:c16="http://schemas.microsoft.com/office/drawing/2014/chart" uri="{C3380CC4-5D6E-409C-BE32-E72D297353CC}">
                  <c16:uniqueId val="{00000001-A22D-49FD-B257-DB6218B00972}"/>
                </c:ext>
              </c:extLst>
            </c:dLbl>
            <c:dLbl>
              <c:idx val="3"/>
              <c:delete val="1"/>
              <c:extLst>
                <c:ext xmlns:c15="http://schemas.microsoft.com/office/drawing/2012/chart" uri="{CE6537A1-D6FC-4f65-9D91-7224C49458BB}"/>
                <c:ext xmlns:c16="http://schemas.microsoft.com/office/drawing/2014/chart" uri="{C3380CC4-5D6E-409C-BE32-E72D297353CC}">
                  <c16:uniqueId val="{00000007-A22D-49FD-B257-DB6218B00972}"/>
                </c:ext>
              </c:extLst>
            </c:dLbl>
            <c:dLbl>
              <c:idx val="4"/>
              <c:delete val="1"/>
              <c:extLst>
                <c:ext xmlns:c15="http://schemas.microsoft.com/office/drawing/2012/chart" uri="{CE6537A1-D6FC-4f65-9D91-7224C49458BB}"/>
                <c:ext xmlns:c16="http://schemas.microsoft.com/office/drawing/2014/chart" uri="{C3380CC4-5D6E-409C-BE32-E72D297353CC}">
                  <c16:uniqueId val="{00000009-A22D-49FD-B257-DB6218B00972}"/>
                </c:ext>
              </c:extLst>
            </c:dLbl>
            <c:spPr>
              <a:noFill/>
              <a:ln>
                <a:noFill/>
              </a:ln>
              <a:effectLst/>
            </c:spPr>
            <c:txPr>
              <a:bodyPr rot="0" spcFirstLastPara="1" vertOverflow="ellipsis" vert="horz" wrap="square" anchor="ctr" anchorCtr="1"/>
              <a:lstStyle/>
              <a:p>
                <a:pPr>
                  <a:defRPr sz="900" b="1" i="0" u="none" strike="noStrike" kern="1200" baseline="0">
                    <a:solidFill>
                      <a:schemeClr val="tx1">
                        <a:lumMod val="75000"/>
                        <a:lumOff val="25000"/>
                      </a:schemeClr>
                    </a:solidFill>
                    <a:latin typeface="Times New Roman" panose="02020603050405020304" pitchFamily="18" charset="0"/>
                    <a:ea typeface="+mn-ea"/>
                    <a:cs typeface="Times New Roman" panose="02020603050405020304" pitchFamily="18" charset="0"/>
                  </a:defRPr>
                </a:pPr>
                <a:endParaRPr lang="en-US"/>
              </a:p>
            </c:txPr>
            <c:showLegendKey val="0"/>
            <c:showVal val="0"/>
            <c:showCatName val="1"/>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'Quantitaive data (3)'!$U$104:$U$108</c:f>
              <c:strCache>
                <c:ptCount val="5"/>
                <c:pt idx="0">
                  <c:v>Very relevant, </c:v>
                </c:pt>
                <c:pt idx="1">
                  <c:v>Relevant  </c:v>
                </c:pt>
                <c:pt idx="2">
                  <c:v>Neutral</c:v>
                </c:pt>
                <c:pt idx="3">
                  <c:v>Not relevant</c:v>
                </c:pt>
                <c:pt idx="4">
                  <c:v>Not very relevant  </c:v>
                </c:pt>
              </c:strCache>
            </c:strRef>
          </c:cat>
          <c:val>
            <c:numRef>
              <c:f>'Quantitaive data (3)'!$V$104:$V$108</c:f>
              <c:numCache>
                <c:formatCode>General</c:formatCode>
                <c:ptCount val="5"/>
                <c:pt idx="0">
                  <c:v>3</c:v>
                </c:pt>
                <c:pt idx="1">
                  <c:v>8</c:v>
                </c:pt>
                <c:pt idx="2">
                  <c:v>25</c:v>
                </c:pt>
                <c:pt idx="3">
                  <c:v>0</c:v>
                </c:pt>
                <c:pt idx="4">
                  <c:v>0</c:v>
                </c:pt>
              </c:numCache>
            </c:numRef>
          </c:val>
          <c:extLst>
            <c:ext xmlns:c16="http://schemas.microsoft.com/office/drawing/2014/chart" uri="{C3380CC4-5D6E-409C-BE32-E72D297353CC}">
              <c16:uniqueId val="{0000000A-A22D-49FD-B257-DB6218B00972}"/>
            </c:ext>
          </c:extLst>
        </c:ser>
        <c:ser>
          <c:idx val="1"/>
          <c:order val="1"/>
          <c:tx>
            <c:strRef>
              <c:f>'Quantitaive data (3)'!$W$103</c:f>
              <c:strCache>
                <c:ptCount val="1"/>
                <c:pt idx="0">
                  <c:v>%</c:v>
                </c:pt>
              </c:strCache>
            </c:strRef>
          </c:tx>
          <c:dPt>
            <c:idx val="0"/>
            <c:bubble3D val="0"/>
            <c:spPr>
              <a:solidFill>
                <a:schemeClr val="accent1"/>
              </a:solidFill>
              <a:ln w="19050">
                <a:solidFill>
                  <a:schemeClr val="lt1"/>
                </a:solidFill>
              </a:ln>
              <a:effectLst/>
            </c:spPr>
            <c:extLst>
              <c:ext xmlns:c16="http://schemas.microsoft.com/office/drawing/2014/chart" uri="{C3380CC4-5D6E-409C-BE32-E72D297353CC}">
                <c16:uniqueId val="{0000000C-A22D-49FD-B257-DB6218B00972}"/>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E-A22D-49FD-B257-DB6218B00972}"/>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10-A22D-49FD-B257-DB6218B00972}"/>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12-A22D-49FD-B257-DB6218B00972}"/>
              </c:ext>
            </c:extLst>
          </c:dPt>
          <c:dPt>
            <c:idx val="4"/>
            <c:bubble3D val="0"/>
            <c:spPr>
              <a:solidFill>
                <a:schemeClr val="accent5"/>
              </a:solidFill>
              <a:ln w="19050">
                <a:solidFill>
                  <a:schemeClr val="lt1"/>
                </a:solidFill>
              </a:ln>
              <a:effectLst/>
            </c:spPr>
            <c:extLst>
              <c:ext xmlns:c16="http://schemas.microsoft.com/office/drawing/2014/chart" uri="{C3380CC4-5D6E-409C-BE32-E72D297353CC}">
                <c16:uniqueId val="{00000014-A22D-49FD-B257-DB6218B00972}"/>
              </c:ext>
            </c:extLst>
          </c:dPt>
          <c:dLbls>
            <c:spPr>
              <a:noFill/>
              <a:ln>
                <a:noFill/>
              </a:ln>
              <a:effectLst/>
            </c:spPr>
            <c:txPr>
              <a:bodyPr rot="0" spcFirstLastPara="1" vertOverflow="ellipsis" vert="horz" wrap="square" anchor="ctr" anchorCtr="1"/>
              <a:lstStyle/>
              <a:p>
                <a:pPr>
                  <a:defRPr sz="900" b="1" i="0" u="none" strike="noStrike" kern="1200" baseline="0">
                    <a:solidFill>
                      <a:schemeClr val="tx1">
                        <a:lumMod val="75000"/>
                        <a:lumOff val="25000"/>
                      </a:schemeClr>
                    </a:solidFill>
                    <a:latin typeface="Times New Roman" panose="02020603050405020304" pitchFamily="18" charset="0"/>
                    <a:ea typeface="+mn-ea"/>
                    <a:cs typeface="Times New Roman" panose="02020603050405020304" pitchFamily="18" charset="0"/>
                  </a:defRPr>
                </a:pPr>
                <a:endParaRPr lang="en-US"/>
              </a:p>
            </c:txPr>
            <c:showLegendKey val="0"/>
            <c:showVal val="1"/>
            <c:showCatName val="0"/>
            <c:showSerName val="0"/>
            <c:showPercent val="0"/>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'Quantitaive data (3)'!$U$104:$U$108</c:f>
              <c:strCache>
                <c:ptCount val="5"/>
                <c:pt idx="0">
                  <c:v>Very relevant, </c:v>
                </c:pt>
                <c:pt idx="1">
                  <c:v>Relevant  </c:v>
                </c:pt>
                <c:pt idx="2">
                  <c:v>Neutral</c:v>
                </c:pt>
                <c:pt idx="3">
                  <c:v>Not relevant</c:v>
                </c:pt>
                <c:pt idx="4">
                  <c:v>Not very relevant  </c:v>
                </c:pt>
              </c:strCache>
            </c:strRef>
          </c:cat>
          <c:val>
            <c:numRef>
              <c:f>'Quantitaive data (3)'!$W$104:$W$108</c:f>
              <c:numCache>
                <c:formatCode>0%</c:formatCode>
                <c:ptCount val="5"/>
                <c:pt idx="0">
                  <c:v>8.3333333333333329E-2</c:v>
                </c:pt>
                <c:pt idx="1">
                  <c:v>0.22222222222222221</c:v>
                </c:pt>
                <c:pt idx="2">
                  <c:v>0.69444444444444442</c:v>
                </c:pt>
                <c:pt idx="3">
                  <c:v>0</c:v>
                </c:pt>
                <c:pt idx="4">
                  <c:v>0</c:v>
                </c:pt>
              </c:numCache>
            </c:numRef>
          </c:val>
          <c:extLst>
            <c:ext xmlns:c16="http://schemas.microsoft.com/office/drawing/2014/chart" uri="{C3380CC4-5D6E-409C-BE32-E72D297353CC}">
              <c16:uniqueId val="{00000015-A22D-49FD-B257-DB6218B00972}"/>
            </c:ext>
          </c:extLst>
        </c:ser>
        <c:dLbls>
          <c:showLegendKey val="0"/>
          <c:showVal val="1"/>
          <c:showCatName val="0"/>
          <c:showSerName val="0"/>
          <c:showPercent val="0"/>
          <c:showBubbleSize val="0"/>
          <c:showLeaderLines val="1"/>
        </c:dLbls>
        <c:firstSliceAng val="20"/>
      </c:pieChart>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b="1">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2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manualLayout>
          <c:layoutTarget val="inner"/>
          <c:xMode val="edge"/>
          <c:yMode val="edge"/>
          <c:x val="0.19085217819562877"/>
          <c:y val="0.15557475182671951"/>
          <c:w val="0.60827206056454086"/>
          <c:h val="0.82530385833151876"/>
        </c:manualLayout>
      </c:layout>
      <c:pieChart>
        <c:varyColors val="1"/>
        <c:ser>
          <c:idx val="0"/>
          <c:order val="0"/>
          <c:tx>
            <c:strRef>
              <c:f>'Quantitaive data (3)'!$V$144</c:f>
              <c:strCache>
                <c:ptCount val="1"/>
                <c:pt idx="0">
                  <c:v>Total</c:v>
                </c:pt>
              </c:strCache>
            </c:strRef>
          </c:tx>
          <c:explosion val="10"/>
          <c:dPt>
            <c:idx val="0"/>
            <c:bubble3D val="0"/>
            <c:spPr>
              <a:solidFill>
                <a:schemeClr val="accent1"/>
              </a:solidFill>
              <a:ln w="19050">
                <a:solidFill>
                  <a:schemeClr val="lt1"/>
                </a:solidFill>
              </a:ln>
              <a:effectLst/>
            </c:spPr>
            <c:extLst>
              <c:ext xmlns:c16="http://schemas.microsoft.com/office/drawing/2014/chart" uri="{C3380CC4-5D6E-409C-BE32-E72D297353CC}">
                <c16:uniqueId val="{00000001-2069-490D-B461-51E69315DCC1}"/>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3-2069-490D-B461-51E69315DCC1}"/>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5-2069-490D-B461-51E69315DCC1}"/>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07-2069-490D-B461-51E69315DCC1}"/>
              </c:ext>
            </c:extLst>
          </c:dPt>
          <c:dPt>
            <c:idx val="4"/>
            <c:bubble3D val="0"/>
            <c:spPr>
              <a:solidFill>
                <a:schemeClr val="accent5"/>
              </a:solidFill>
              <a:ln w="19050">
                <a:solidFill>
                  <a:schemeClr val="lt1"/>
                </a:solidFill>
              </a:ln>
              <a:effectLst/>
            </c:spPr>
            <c:extLst>
              <c:ext xmlns:c16="http://schemas.microsoft.com/office/drawing/2014/chart" uri="{C3380CC4-5D6E-409C-BE32-E72D297353CC}">
                <c16:uniqueId val="{00000009-2069-490D-B461-51E69315DCC1}"/>
              </c:ext>
            </c:extLst>
          </c:dPt>
          <c:dLbls>
            <c:dLbl>
              <c:idx val="0"/>
              <c:delete val="1"/>
              <c:extLst>
                <c:ext xmlns:c15="http://schemas.microsoft.com/office/drawing/2012/chart" uri="{CE6537A1-D6FC-4f65-9D91-7224C49458BB}"/>
                <c:ext xmlns:c16="http://schemas.microsoft.com/office/drawing/2014/chart" uri="{C3380CC4-5D6E-409C-BE32-E72D297353CC}">
                  <c16:uniqueId val="{00000001-2069-490D-B461-51E69315DCC1}"/>
                </c:ext>
              </c:extLst>
            </c:dLbl>
            <c:spPr>
              <a:noFill/>
              <a:ln>
                <a:noFill/>
              </a:ln>
              <a:effectLst/>
            </c:spPr>
            <c:txPr>
              <a:bodyPr rot="0" spcFirstLastPara="1" vertOverflow="ellipsis" vert="horz" wrap="square" anchor="ctr" anchorCtr="1"/>
              <a:lstStyle/>
              <a:p>
                <a:pPr>
                  <a:defRPr sz="900" b="1" i="0" u="none" strike="noStrike" kern="1200" baseline="0">
                    <a:solidFill>
                      <a:schemeClr val="tx1">
                        <a:lumMod val="75000"/>
                        <a:lumOff val="25000"/>
                      </a:schemeClr>
                    </a:solidFill>
                    <a:latin typeface="Times New Roman" panose="02020603050405020304" pitchFamily="18" charset="0"/>
                    <a:ea typeface="+mn-ea"/>
                    <a:cs typeface="Times New Roman" panose="02020603050405020304" pitchFamily="18" charset="0"/>
                  </a:defRPr>
                </a:pPr>
                <a:endParaRPr lang="en-US"/>
              </a:p>
            </c:txPr>
            <c:dLblPos val="bestFit"/>
            <c:showLegendKey val="0"/>
            <c:showVal val="0"/>
            <c:showCatName val="1"/>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'Quantitaive data (3)'!$U$145:$U$149</c:f>
              <c:strCache>
                <c:ptCount val="5"/>
                <c:pt idx="0">
                  <c:v>Strongly disagree</c:v>
                </c:pt>
                <c:pt idx="1">
                  <c:v>Disagree </c:v>
                </c:pt>
                <c:pt idx="2">
                  <c:v>Neither agree/nor disagree</c:v>
                </c:pt>
                <c:pt idx="3">
                  <c:v>Agree</c:v>
                </c:pt>
                <c:pt idx="4">
                  <c:v>Strongly agree </c:v>
                </c:pt>
              </c:strCache>
            </c:strRef>
          </c:cat>
          <c:val>
            <c:numRef>
              <c:f>'Quantitaive data (3)'!$V$145:$V$149</c:f>
              <c:numCache>
                <c:formatCode>General</c:formatCode>
                <c:ptCount val="5"/>
                <c:pt idx="0">
                  <c:v>0</c:v>
                </c:pt>
                <c:pt idx="1">
                  <c:v>22</c:v>
                </c:pt>
                <c:pt idx="2">
                  <c:v>16</c:v>
                </c:pt>
                <c:pt idx="3">
                  <c:v>9</c:v>
                </c:pt>
                <c:pt idx="4">
                  <c:v>1</c:v>
                </c:pt>
              </c:numCache>
            </c:numRef>
          </c:val>
          <c:extLst>
            <c:ext xmlns:c16="http://schemas.microsoft.com/office/drawing/2014/chart" uri="{C3380CC4-5D6E-409C-BE32-E72D297353CC}">
              <c16:uniqueId val="{0000000A-2069-490D-B461-51E69315DCC1}"/>
            </c:ext>
          </c:extLst>
        </c:ser>
        <c:ser>
          <c:idx val="1"/>
          <c:order val="1"/>
          <c:tx>
            <c:strRef>
              <c:f>'Quantitaive data (3)'!$W$144</c:f>
              <c:strCache>
                <c:ptCount val="1"/>
                <c:pt idx="0">
                  <c:v>%</c:v>
                </c:pt>
              </c:strCache>
            </c:strRef>
          </c:tx>
          <c:dPt>
            <c:idx val="0"/>
            <c:bubble3D val="0"/>
            <c:spPr>
              <a:solidFill>
                <a:schemeClr val="accent1"/>
              </a:solidFill>
              <a:ln w="19050">
                <a:solidFill>
                  <a:schemeClr val="lt1"/>
                </a:solidFill>
              </a:ln>
              <a:effectLst/>
            </c:spPr>
            <c:extLst>
              <c:ext xmlns:c16="http://schemas.microsoft.com/office/drawing/2014/chart" uri="{C3380CC4-5D6E-409C-BE32-E72D297353CC}">
                <c16:uniqueId val="{0000000C-2069-490D-B461-51E69315DCC1}"/>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E-2069-490D-B461-51E69315DCC1}"/>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10-2069-490D-B461-51E69315DCC1}"/>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12-2069-490D-B461-51E69315DCC1}"/>
              </c:ext>
            </c:extLst>
          </c:dPt>
          <c:dPt>
            <c:idx val="4"/>
            <c:bubble3D val="0"/>
            <c:spPr>
              <a:solidFill>
                <a:schemeClr val="accent5"/>
              </a:solidFill>
              <a:ln w="19050">
                <a:solidFill>
                  <a:schemeClr val="lt1"/>
                </a:solidFill>
              </a:ln>
              <a:effectLst/>
            </c:spPr>
            <c:extLst>
              <c:ext xmlns:c16="http://schemas.microsoft.com/office/drawing/2014/chart" uri="{C3380CC4-5D6E-409C-BE32-E72D297353CC}">
                <c16:uniqueId val="{00000014-2069-490D-B461-51E69315DCC1}"/>
              </c:ext>
            </c:extLst>
          </c:dPt>
          <c:dLbls>
            <c:spPr>
              <a:noFill/>
              <a:ln>
                <a:noFill/>
              </a:ln>
              <a:effectLst/>
            </c:spPr>
            <c:txPr>
              <a:bodyPr rot="0" spcFirstLastPara="1" vertOverflow="ellipsis" vert="horz" wrap="square" anchor="ctr" anchorCtr="1"/>
              <a:lstStyle/>
              <a:p>
                <a:pPr>
                  <a:defRPr sz="900" b="1" i="0" u="none" strike="noStrike" kern="1200" baseline="0">
                    <a:solidFill>
                      <a:schemeClr val="tx1">
                        <a:lumMod val="75000"/>
                        <a:lumOff val="25000"/>
                      </a:schemeClr>
                    </a:solidFill>
                    <a:latin typeface="Times New Roman" panose="02020603050405020304" pitchFamily="18" charset="0"/>
                    <a:ea typeface="+mn-ea"/>
                    <a:cs typeface="Times New Roman" panose="02020603050405020304" pitchFamily="18" charset="0"/>
                  </a:defRPr>
                </a:pPr>
                <a:endParaRPr lang="en-US"/>
              </a:p>
            </c:txPr>
            <c:dLblPos val="bestFit"/>
            <c:showLegendKey val="0"/>
            <c:showVal val="1"/>
            <c:showCatName val="0"/>
            <c:showSerName val="0"/>
            <c:showPercent val="0"/>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'Quantitaive data (3)'!$U$145:$U$149</c:f>
              <c:strCache>
                <c:ptCount val="5"/>
                <c:pt idx="0">
                  <c:v>Strongly disagree</c:v>
                </c:pt>
                <c:pt idx="1">
                  <c:v>Disagree </c:v>
                </c:pt>
                <c:pt idx="2">
                  <c:v>Neither agree/nor disagree</c:v>
                </c:pt>
                <c:pt idx="3">
                  <c:v>Agree</c:v>
                </c:pt>
                <c:pt idx="4">
                  <c:v>Strongly agree </c:v>
                </c:pt>
              </c:strCache>
            </c:strRef>
          </c:cat>
          <c:val>
            <c:numRef>
              <c:f>'Quantitaive data (3)'!$W$145:$W$149</c:f>
              <c:numCache>
                <c:formatCode>0%</c:formatCode>
                <c:ptCount val="5"/>
                <c:pt idx="0">
                  <c:v>0</c:v>
                </c:pt>
                <c:pt idx="1">
                  <c:v>0.45833333333333331</c:v>
                </c:pt>
                <c:pt idx="2">
                  <c:v>0.33333333333333331</c:v>
                </c:pt>
                <c:pt idx="3">
                  <c:v>0.1875</c:v>
                </c:pt>
                <c:pt idx="4">
                  <c:v>2.0833333333333332E-2</c:v>
                </c:pt>
              </c:numCache>
            </c:numRef>
          </c:val>
          <c:extLst>
            <c:ext xmlns:c16="http://schemas.microsoft.com/office/drawing/2014/chart" uri="{C3380CC4-5D6E-409C-BE32-E72D297353CC}">
              <c16:uniqueId val="{00000015-2069-490D-B461-51E69315DCC1}"/>
            </c:ext>
          </c:extLst>
        </c:ser>
        <c:dLbls>
          <c:dLblPos val="bestFit"/>
          <c:showLegendKey val="0"/>
          <c:showVal val="1"/>
          <c:showCatName val="0"/>
          <c:showSerName val="0"/>
          <c:showPercent val="0"/>
          <c:showBubbleSize val="0"/>
          <c:showLeaderLines val="1"/>
        </c:dLbls>
        <c:firstSliceAng val="90"/>
      </c:pieChart>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b="1">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2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manualLayout>
          <c:layoutTarget val="inner"/>
          <c:xMode val="edge"/>
          <c:yMode val="edge"/>
          <c:x val="0.18722952062483822"/>
          <c:y val="0.10698959272093232"/>
          <c:w val="0.55815038364870706"/>
          <c:h val="0.88917842919036694"/>
        </c:manualLayout>
      </c:layout>
      <c:pieChart>
        <c:varyColors val="1"/>
        <c:ser>
          <c:idx val="0"/>
          <c:order val="0"/>
          <c:tx>
            <c:strRef>
              <c:f>'Quantitaive data (3)'!$N$144</c:f>
              <c:strCache>
                <c:ptCount val="1"/>
                <c:pt idx="0">
                  <c:v>Total</c:v>
                </c:pt>
              </c:strCache>
            </c:strRef>
          </c:tx>
          <c:explosion val="10"/>
          <c:dPt>
            <c:idx val="0"/>
            <c:bubble3D val="0"/>
            <c:spPr>
              <a:solidFill>
                <a:schemeClr val="accent1"/>
              </a:solidFill>
              <a:ln w="19050">
                <a:solidFill>
                  <a:schemeClr val="lt1"/>
                </a:solidFill>
              </a:ln>
              <a:effectLst/>
            </c:spPr>
            <c:extLst>
              <c:ext xmlns:c16="http://schemas.microsoft.com/office/drawing/2014/chart" uri="{C3380CC4-5D6E-409C-BE32-E72D297353CC}">
                <c16:uniqueId val="{00000001-089D-4114-ADAF-5D94236F195B}"/>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3-089D-4114-ADAF-5D94236F195B}"/>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5-089D-4114-ADAF-5D94236F195B}"/>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07-089D-4114-ADAF-5D94236F195B}"/>
              </c:ext>
            </c:extLst>
          </c:dPt>
          <c:dPt>
            <c:idx val="4"/>
            <c:bubble3D val="0"/>
            <c:spPr>
              <a:solidFill>
                <a:schemeClr val="accent5"/>
              </a:solidFill>
              <a:ln w="19050">
                <a:solidFill>
                  <a:schemeClr val="lt1"/>
                </a:solidFill>
              </a:ln>
              <a:effectLst/>
            </c:spPr>
            <c:extLst>
              <c:ext xmlns:c16="http://schemas.microsoft.com/office/drawing/2014/chart" uri="{C3380CC4-5D6E-409C-BE32-E72D297353CC}">
                <c16:uniqueId val="{00000009-089D-4114-ADAF-5D94236F195B}"/>
              </c:ext>
            </c:extLst>
          </c:dPt>
          <c:dLbls>
            <c:dLbl>
              <c:idx val="2"/>
              <c:layout>
                <c:manualLayout>
                  <c:x val="6.0303144539747208E-3"/>
                  <c:y val="4.2555502303009272E-2"/>
                </c:manualLayout>
              </c:layout>
              <c:showLegendKey val="0"/>
              <c:showVal val="0"/>
              <c:showCatName val="1"/>
              <c:showSerName val="0"/>
              <c:showPercent val="1"/>
              <c:showBubbleSize val="0"/>
              <c:extLst>
                <c:ext xmlns:c15="http://schemas.microsoft.com/office/drawing/2012/chart" uri="{CE6537A1-D6FC-4f65-9D91-7224C49458BB}">
                  <c15:layout>
                    <c:manualLayout>
                      <c:w val="0.30464946518968794"/>
                      <c:h val="0.17448106945487846"/>
                    </c:manualLayout>
                  </c15:layout>
                </c:ext>
                <c:ext xmlns:c16="http://schemas.microsoft.com/office/drawing/2014/chart" uri="{C3380CC4-5D6E-409C-BE32-E72D297353CC}">
                  <c16:uniqueId val="{00000005-089D-4114-ADAF-5D94236F195B}"/>
                </c:ext>
              </c:extLst>
            </c:dLbl>
            <c:dLbl>
              <c:idx val="3"/>
              <c:layout>
                <c:manualLayout>
                  <c:x val="-1.7376893961241643E-2"/>
                  <c:y val="5.3488915711183672E-2"/>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7-089D-4114-ADAF-5D94236F195B}"/>
                </c:ext>
              </c:extLst>
            </c:dLbl>
            <c:dLbl>
              <c:idx val="4"/>
              <c:delete val="1"/>
              <c:extLst>
                <c:ext xmlns:c15="http://schemas.microsoft.com/office/drawing/2012/chart" uri="{CE6537A1-D6FC-4f65-9D91-7224C49458BB}"/>
                <c:ext xmlns:c16="http://schemas.microsoft.com/office/drawing/2014/chart" uri="{C3380CC4-5D6E-409C-BE32-E72D297353CC}">
                  <c16:uniqueId val="{00000009-089D-4114-ADAF-5D94236F195B}"/>
                </c:ext>
              </c:extLst>
            </c:dLbl>
            <c:spPr>
              <a:noFill/>
              <a:ln>
                <a:noFill/>
              </a:ln>
              <a:effectLst/>
            </c:spPr>
            <c:txPr>
              <a:bodyPr rot="0" spcFirstLastPara="1" vertOverflow="ellipsis" vert="horz" wrap="square" anchor="ctr" anchorCtr="1"/>
              <a:lstStyle/>
              <a:p>
                <a:pPr>
                  <a:defRPr sz="900" b="1" i="0" u="none" strike="noStrike" kern="1200" baseline="0">
                    <a:solidFill>
                      <a:schemeClr val="tx1">
                        <a:lumMod val="75000"/>
                        <a:lumOff val="25000"/>
                      </a:schemeClr>
                    </a:solidFill>
                    <a:latin typeface="Times New Roman" panose="02020603050405020304" pitchFamily="18" charset="0"/>
                    <a:ea typeface="+mn-ea"/>
                    <a:cs typeface="Times New Roman" panose="02020603050405020304" pitchFamily="18" charset="0"/>
                  </a:defRPr>
                </a:pPr>
                <a:endParaRPr lang="en-US"/>
              </a:p>
            </c:txPr>
            <c:showLegendKey val="0"/>
            <c:showVal val="0"/>
            <c:showCatName val="1"/>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'Quantitaive data (3)'!$M$145:$M$149</c:f>
              <c:strCache>
                <c:ptCount val="5"/>
                <c:pt idx="0">
                  <c:v>Strongly disagree</c:v>
                </c:pt>
                <c:pt idx="1">
                  <c:v>Disagree </c:v>
                </c:pt>
                <c:pt idx="2">
                  <c:v>Neither agree/nor disagree</c:v>
                </c:pt>
                <c:pt idx="3">
                  <c:v>Agree</c:v>
                </c:pt>
                <c:pt idx="4">
                  <c:v>Strongly agree </c:v>
                </c:pt>
              </c:strCache>
            </c:strRef>
          </c:cat>
          <c:val>
            <c:numRef>
              <c:f>'Quantitaive data (3)'!$N$145:$N$149</c:f>
              <c:numCache>
                <c:formatCode>General</c:formatCode>
                <c:ptCount val="5"/>
                <c:pt idx="0">
                  <c:v>6</c:v>
                </c:pt>
                <c:pt idx="1">
                  <c:v>39</c:v>
                </c:pt>
                <c:pt idx="2">
                  <c:v>1</c:v>
                </c:pt>
                <c:pt idx="3">
                  <c:v>2</c:v>
                </c:pt>
                <c:pt idx="4">
                  <c:v>0</c:v>
                </c:pt>
              </c:numCache>
            </c:numRef>
          </c:val>
          <c:extLst>
            <c:ext xmlns:c16="http://schemas.microsoft.com/office/drawing/2014/chart" uri="{C3380CC4-5D6E-409C-BE32-E72D297353CC}">
              <c16:uniqueId val="{0000000A-089D-4114-ADAF-5D94236F195B}"/>
            </c:ext>
          </c:extLst>
        </c:ser>
        <c:ser>
          <c:idx val="1"/>
          <c:order val="1"/>
          <c:tx>
            <c:strRef>
              <c:f>'Quantitaive data (3)'!$O$144</c:f>
              <c:strCache>
                <c:ptCount val="1"/>
                <c:pt idx="0">
                  <c:v>%</c:v>
                </c:pt>
              </c:strCache>
            </c:strRef>
          </c:tx>
          <c:dPt>
            <c:idx val="0"/>
            <c:bubble3D val="0"/>
            <c:spPr>
              <a:solidFill>
                <a:schemeClr val="accent1"/>
              </a:solidFill>
              <a:ln w="19050">
                <a:solidFill>
                  <a:schemeClr val="lt1"/>
                </a:solidFill>
              </a:ln>
              <a:effectLst/>
            </c:spPr>
            <c:extLst>
              <c:ext xmlns:c16="http://schemas.microsoft.com/office/drawing/2014/chart" uri="{C3380CC4-5D6E-409C-BE32-E72D297353CC}">
                <c16:uniqueId val="{0000000C-089D-4114-ADAF-5D94236F195B}"/>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E-089D-4114-ADAF-5D94236F195B}"/>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10-089D-4114-ADAF-5D94236F195B}"/>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12-089D-4114-ADAF-5D94236F195B}"/>
              </c:ext>
            </c:extLst>
          </c:dPt>
          <c:dPt>
            <c:idx val="4"/>
            <c:bubble3D val="0"/>
            <c:spPr>
              <a:solidFill>
                <a:schemeClr val="accent5"/>
              </a:solidFill>
              <a:ln w="19050">
                <a:solidFill>
                  <a:schemeClr val="lt1"/>
                </a:solidFill>
              </a:ln>
              <a:effectLst/>
            </c:spPr>
            <c:extLst>
              <c:ext xmlns:c16="http://schemas.microsoft.com/office/drawing/2014/chart" uri="{C3380CC4-5D6E-409C-BE32-E72D297353CC}">
                <c16:uniqueId val="{00000014-089D-4114-ADAF-5D94236F195B}"/>
              </c:ext>
            </c:extLst>
          </c:dPt>
          <c:dLbls>
            <c:spPr>
              <a:noFill/>
              <a:ln>
                <a:noFill/>
              </a:ln>
              <a:effectLst/>
            </c:spPr>
            <c:txPr>
              <a:bodyPr rot="0" spcFirstLastPara="1" vertOverflow="ellipsis" vert="horz" wrap="square" anchor="ctr" anchorCtr="1"/>
              <a:lstStyle/>
              <a:p>
                <a:pPr>
                  <a:defRPr sz="900" b="1" i="0" u="none" strike="noStrike" kern="1200" baseline="0">
                    <a:solidFill>
                      <a:schemeClr val="tx1">
                        <a:lumMod val="75000"/>
                        <a:lumOff val="25000"/>
                      </a:schemeClr>
                    </a:solidFill>
                    <a:latin typeface="Times New Roman" panose="02020603050405020304" pitchFamily="18" charset="0"/>
                    <a:ea typeface="+mn-ea"/>
                    <a:cs typeface="Times New Roman" panose="02020603050405020304" pitchFamily="18" charset="0"/>
                  </a:defRPr>
                </a:pPr>
                <a:endParaRPr lang="en-US"/>
              </a:p>
            </c:txPr>
            <c:showLegendKey val="0"/>
            <c:showVal val="1"/>
            <c:showCatName val="0"/>
            <c:showSerName val="0"/>
            <c:showPercent val="0"/>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'Quantitaive data (3)'!$M$145:$M$149</c:f>
              <c:strCache>
                <c:ptCount val="5"/>
                <c:pt idx="0">
                  <c:v>Strongly disagree</c:v>
                </c:pt>
                <c:pt idx="1">
                  <c:v>Disagree </c:v>
                </c:pt>
                <c:pt idx="2">
                  <c:v>Neither agree/nor disagree</c:v>
                </c:pt>
                <c:pt idx="3">
                  <c:v>Agree</c:v>
                </c:pt>
                <c:pt idx="4">
                  <c:v>Strongly agree </c:v>
                </c:pt>
              </c:strCache>
            </c:strRef>
          </c:cat>
          <c:val>
            <c:numRef>
              <c:f>'Quantitaive data (3)'!$O$145:$O$149</c:f>
              <c:numCache>
                <c:formatCode>0%</c:formatCode>
                <c:ptCount val="5"/>
                <c:pt idx="0">
                  <c:v>0.125</c:v>
                </c:pt>
                <c:pt idx="1">
                  <c:v>0.8125</c:v>
                </c:pt>
                <c:pt idx="2">
                  <c:v>2.0833333333333332E-2</c:v>
                </c:pt>
                <c:pt idx="3">
                  <c:v>4.1666666666666664E-2</c:v>
                </c:pt>
                <c:pt idx="4">
                  <c:v>0</c:v>
                </c:pt>
              </c:numCache>
            </c:numRef>
          </c:val>
          <c:extLst>
            <c:ext xmlns:c16="http://schemas.microsoft.com/office/drawing/2014/chart" uri="{C3380CC4-5D6E-409C-BE32-E72D297353CC}">
              <c16:uniqueId val="{00000015-089D-4114-ADAF-5D94236F195B}"/>
            </c:ext>
          </c:extLst>
        </c:ser>
        <c:dLbls>
          <c:showLegendKey val="0"/>
          <c:showVal val="1"/>
          <c:showCatName val="0"/>
          <c:showSerName val="0"/>
          <c:showPercent val="0"/>
          <c:showBubbleSize val="0"/>
          <c:showLeaderLines val="1"/>
        </c:dLbls>
        <c:firstSliceAng val="90"/>
      </c:pieChart>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b="1">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2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pieChart>
        <c:varyColors val="1"/>
        <c:ser>
          <c:idx val="0"/>
          <c:order val="0"/>
          <c:tx>
            <c:strRef>
              <c:f>'Quantitaive data (3)'!$F$144</c:f>
              <c:strCache>
                <c:ptCount val="1"/>
                <c:pt idx="0">
                  <c:v>Total</c:v>
                </c:pt>
              </c:strCache>
            </c:strRef>
          </c:tx>
          <c:explosion val="10"/>
          <c:dPt>
            <c:idx val="0"/>
            <c:bubble3D val="0"/>
            <c:spPr>
              <a:solidFill>
                <a:schemeClr val="accent1"/>
              </a:solidFill>
              <a:ln w="19050">
                <a:solidFill>
                  <a:schemeClr val="lt1"/>
                </a:solidFill>
              </a:ln>
              <a:effectLst/>
            </c:spPr>
            <c:extLst>
              <c:ext xmlns:c16="http://schemas.microsoft.com/office/drawing/2014/chart" uri="{C3380CC4-5D6E-409C-BE32-E72D297353CC}">
                <c16:uniqueId val="{00000001-00EC-480F-84F6-2D79065B7A76}"/>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3-00EC-480F-84F6-2D79065B7A76}"/>
              </c:ext>
            </c:extLst>
          </c:dPt>
          <c:dPt>
            <c:idx val="2"/>
            <c:bubble3D val="0"/>
            <c:explosion val="14"/>
            <c:spPr>
              <a:solidFill>
                <a:schemeClr val="accent3"/>
              </a:solidFill>
              <a:ln w="19050">
                <a:solidFill>
                  <a:schemeClr val="lt1"/>
                </a:solidFill>
              </a:ln>
              <a:effectLst/>
            </c:spPr>
            <c:extLst>
              <c:ext xmlns:c16="http://schemas.microsoft.com/office/drawing/2014/chart" uri="{C3380CC4-5D6E-409C-BE32-E72D297353CC}">
                <c16:uniqueId val="{00000005-00EC-480F-84F6-2D79065B7A76}"/>
              </c:ext>
            </c:extLst>
          </c:dPt>
          <c:dPt>
            <c:idx val="3"/>
            <c:bubble3D val="0"/>
            <c:explosion val="15"/>
            <c:spPr>
              <a:solidFill>
                <a:schemeClr val="accent4"/>
              </a:solidFill>
              <a:ln w="19050">
                <a:solidFill>
                  <a:schemeClr val="lt1"/>
                </a:solidFill>
              </a:ln>
              <a:effectLst/>
            </c:spPr>
            <c:extLst>
              <c:ext xmlns:c16="http://schemas.microsoft.com/office/drawing/2014/chart" uri="{C3380CC4-5D6E-409C-BE32-E72D297353CC}">
                <c16:uniqueId val="{00000007-00EC-480F-84F6-2D79065B7A76}"/>
              </c:ext>
            </c:extLst>
          </c:dPt>
          <c:dPt>
            <c:idx val="4"/>
            <c:bubble3D val="0"/>
            <c:spPr>
              <a:solidFill>
                <a:schemeClr val="accent5"/>
              </a:solidFill>
              <a:ln w="19050">
                <a:solidFill>
                  <a:schemeClr val="lt1"/>
                </a:solidFill>
              </a:ln>
              <a:effectLst/>
            </c:spPr>
            <c:extLst>
              <c:ext xmlns:c16="http://schemas.microsoft.com/office/drawing/2014/chart" uri="{C3380CC4-5D6E-409C-BE32-E72D297353CC}">
                <c16:uniqueId val="{00000009-00EC-480F-84F6-2D79065B7A76}"/>
              </c:ext>
            </c:extLst>
          </c:dPt>
          <c:dLbls>
            <c:dLbl>
              <c:idx val="2"/>
              <c:layout>
                <c:manualLayout>
                  <c:x val="-1.2786376860880438E-2"/>
                  <c:y val="-1.0305194112861647E-2"/>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5-00EC-480F-84F6-2D79065B7A76}"/>
                </c:ext>
              </c:extLst>
            </c:dLbl>
            <c:dLbl>
              <c:idx val="3"/>
              <c:layout>
                <c:manualLayout>
                  <c:x val="-6.2684490086122022E-2"/>
                  <c:y val="3.3049794137106583E-2"/>
                </c:manualLayout>
              </c:layout>
              <c:showLegendKey val="0"/>
              <c:showVal val="0"/>
              <c:showCatName val="1"/>
              <c:showSerName val="0"/>
              <c:showPercent val="1"/>
              <c:showBubbleSize val="0"/>
              <c:extLst>
                <c:ext xmlns:c15="http://schemas.microsoft.com/office/drawing/2012/chart" uri="{CE6537A1-D6FC-4f65-9D91-7224C49458BB}">
                  <c15:layout>
                    <c:manualLayout>
                      <c:w val="0.2875018478314787"/>
                      <c:h val="0.13767875164858276"/>
                    </c:manualLayout>
                  </c15:layout>
                </c:ext>
                <c:ext xmlns:c16="http://schemas.microsoft.com/office/drawing/2014/chart" uri="{C3380CC4-5D6E-409C-BE32-E72D297353CC}">
                  <c16:uniqueId val="{00000007-00EC-480F-84F6-2D79065B7A76}"/>
                </c:ext>
              </c:extLst>
            </c:dLbl>
            <c:dLbl>
              <c:idx val="4"/>
              <c:delete val="1"/>
              <c:extLst>
                <c:ext xmlns:c15="http://schemas.microsoft.com/office/drawing/2012/chart" uri="{CE6537A1-D6FC-4f65-9D91-7224C49458BB}"/>
                <c:ext xmlns:c16="http://schemas.microsoft.com/office/drawing/2014/chart" uri="{C3380CC4-5D6E-409C-BE32-E72D297353CC}">
                  <c16:uniqueId val="{00000009-00EC-480F-84F6-2D79065B7A76}"/>
                </c:ext>
              </c:extLst>
            </c:dLbl>
            <c:spPr>
              <a:noFill/>
              <a:ln>
                <a:noFill/>
              </a:ln>
              <a:effectLst/>
            </c:spPr>
            <c:txPr>
              <a:bodyPr rot="0" spcFirstLastPara="1" vertOverflow="ellipsis" vert="horz" wrap="square" anchor="ctr" anchorCtr="1"/>
              <a:lstStyle/>
              <a:p>
                <a:pPr>
                  <a:defRPr sz="900" b="1" i="0" u="none" strike="noStrike" kern="1200" baseline="0">
                    <a:solidFill>
                      <a:schemeClr val="tx1">
                        <a:lumMod val="75000"/>
                        <a:lumOff val="25000"/>
                      </a:schemeClr>
                    </a:solidFill>
                    <a:latin typeface="Times New Roman" panose="02020603050405020304" pitchFamily="18" charset="0"/>
                    <a:ea typeface="+mn-ea"/>
                    <a:cs typeface="Times New Roman" panose="02020603050405020304" pitchFamily="18" charset="0"/>
                  </a:defRPr>
                </a:pPr>
                <a:endParaRPr lang="en-US"/>
              </a:p>
            </c:txPr>
            <c:showLegendKey val="0"/>
            <c:showVal val="0"/>
            <c:showCatName val="1"/>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'Quantitaive data (3)'!$E$145:$E$149</c:f>
              <c:strCache>
                <c:ptCount val="5"/>
                <c:pt idx="0">
                  <c:v>Very relevant</c:v>
                </c:pt>
                <c:pt idx="1">
                  <c:v>Relevant  </c:v>
                </c:pt>
                <c:pt idx="2">
                  <c:v>Neutral</c:v>
                </c:pt>
                <c:pt idx="3">
                  <c:v>Not relevant</c:v>
                </c:pt>
                <c:pt idx="4">
                  <c:v>Not very relevant  </c:v>
                </c:pt>
              </c:strCache>
            </c:strRef>
          </c:cat>
          <c:val>
            <c:numRef>
              <c:f>'Quantitaive data (3)'!$F$145:$F$149</c:f>
              <c:numCache>
                <c:formatCode>General</c:formatCode>
                <c:ptCount val="5"/>
                <c:pt idx="0">
                  <c:v>17</c:v>
                </c:pt>
                <c:pt idx="1">
                  <c:v>28</c:v>
                </c:pt>
                <c:pt idx="2">
                  <c:v>1</c:v>
                </c:pt>
                <c:pt idx="3">
                  <c:v>1</c:v>
                </c:pt>
                <c:pt idx="4">
                  <c:v>0</c:v>
                </c:pt>
              </c:numCache>
            </c:numRef>
          </c:val>
          <c:extLst>
            <c:ext xmlns:c16="http://schemas.microsoft.com/office/drawing/2014/chart" uri="{C3380CC4-5D6E-409C-BE32-E72D297353CC}">
              <c16:uniqueId val="{0000000A-00EC-480F-84F6-2D79065B7A76}"/>
            </c:ext>
          </c:extLst>
        </c:ser>
        <c:ser>
          <c:idx val="1"/>
          <c:order val="1"/>
          <c:tx>
            <c:strRef>
              <c:f>'Quantitaive data (3)'!$G$144</c:f>
              <c:strCache>
                <c:ptCount val="1"/>
                <c:pt idx="0">
                  <c:v>%</c:v>
                </c:pt>
              </c:strCache>
            </c:strRef>
          </c:tx>
          <c:dPt>
            <c:idx val="0"/>
            <c:bubble3D val="0"/>
            <c:spPr>
              <a:solidFill>
                <a:schemeClr val="accent1"/>
              </a:solidFill>
              <a:ln w="19050">
                <a:solidFill>
                  <a:schemeClr val="lt1"/>
                </a:solidFill>
              </a:ln>
              <a:effectLst/>
            </c:spPr>
            <c:extLst>
              <c:ext xmlns:c16="http://schemas.microsoft.com/office/drawing/2014/chart" uri="{C3380CC4-5D6E-409C-BE32-E72D297353CC}">
                <c16:uniqueId val="{0000000C-00EC-480F-84F6-2D79065B7A76}"/>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E-00EC-480F-84F6-2D79065B7A76}"/>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10-00EC-480F-84F6-2D79065B7A76}"/>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12-00EC-480F-84F6-2D79065B7A76}"/>
              </c:ext>
            </c:extLst>
          </c:dPt>
          <c:dPt>
            <c:idx val="4"/>
            <c:bubble3D val="0"/>
            <c:spPr>
              <a:solidFill>
                <a:schemeClr val="accent5"/>
              </a:solidFill>
              <a:ln w="19050">
                <a:solidFill>
                  <a:schemeClr val="lt1"/>
                </a:solidFill>
              </a:ln>
              <a:effectLst/>
            </c:spPr>
            <c:extLst>
              <c:ext xmlns:c16="http://schemas.microsoft.com/office/drawing/2014/chart" uri="{C3380CC4-5D6E-409C-BE32-E72D297353CC}">
                <c16:uniqueId val="{00000014-00EC-480F-84F6-2D79065B7A76}"/>
              </c:ext>
            </c:extLst>
          </c:dPt>
          <c:dLbls>
            <c:spPr>
              <a:noFill/>
              <a:ln>
                <a:noFill/>
              </a:ln>
              <a:effectLst/>
            </c:spPr>
            <c:txPr>
              <a:bodyPr rot="0" spcFirstLastPara="1" vertOverflow="ellipsis" vert="horz" wrap="square" anchor="ctr" anchorCtr="1"/>
              <a:lstStyle/>
              <a:p>
                <a:pPr>
                  <a:defRPr sz="900" b="1" i="0" u="none" strike="noStrike" kern="1200" baseline="0">
                    <a:solidFill>
                      <a:schemeClr val="tx1">
                        <a:lumMod val="75000"/>
                        <a:lumOff val="25000"/>
                      </a:schemeClr>
                    </a:solidFill>
                    <a:latin typeface="Times New Roman" panose="02020603050405020304" pitchFamily="18" charset="0"/>
                    <a:ea typeface="+mn-ea"/>
                    <a:cs typeface="Times New Roman" panose="02020603050405020304" pitchFamily="18" charset="0"/>
                  </a:defRPr>
                </a:pPr>
                <a:endParaRPr lang="en-US"/>
              </a:p>
            </c:txPr>
            <c:showLegendKey val="0"/>
            <c:showVal val="1"/>
            <c:showCatName val="0"/>
            <c:showSerName val="0"/>
            <c:showPercent val="0"/>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'Quantitaive data (3)'!$E$145:$E$149</c:f>
              <c:strCache>
                <c:ptCount val="5"/>
                <c:pt idx="0">
                  <c:v>Very relevant</c:v>
                </c:pt>
                <c:pt idx="1">
                  <c:v>Relevant  </c:v>
                </c:pt>
                <c:pt idx="2">
                  <c:v>Neutral</c:v>
                </c:pt>
                <c:pt idx="3">
                  <c:v>Not relevant</c:v>
                </c:pt>
                <c:pt idx="4">
                  <c:v>Not very relevant  </c:v>
                </c:pt>
              </c:strCache>
            </c:strRef>
          </c:cat>
          <c:val>
            <c:numRef>
              <c:f>'Quantitaive data (3)'!$G$145:$G$149</c:f>
              <c:numCache>
                <c:formatCode>0%</c:formatCode>
                <c:ptCount val="5"/>
                <c:pt idx="0">
                  <c:v>0.36170212765957449</c:v>
                </c:pt>
                <c:pt idx="1">
                  <c:v>0.5957446808510638</c:v>
                </c:pt>
                <c:pt idx="2">
                  <c:v>2.1276595744680851E-2</c:v>
                </c:pt>
                <c:pt idx="3">
                  <c:v>2.1276595744680851E-2</c:v>
                </c:pt>
                <c:pt idx="4">
                  <c:v>0</c:v>
                </c:pt>
              </c:numCache>
            </c:numRef>
          </c:val>
          <c:extLst>
            <c:ext xmlns:c16="http://schemas.microsoft.com/office/drawing/2014/chart" uri="{C3380CC4-5D6E-409C-BE32-E72D297353CC}">
              <c16:uniqueId val="{00000015-00EC-480F-84F6-2D79065B7A76}"/>
            </c:ext>
          </c:extLst>
        </c:ser>
        <c:dLbls>
          <c:showLegendKey val="0"/>
          <c:showVal val="1"/>
          <c:showCatName val="0"/>
          <c:showSerName val="0"/>
          <c:showPercent val="0"/>
          <c:showBubbleSize val="0"/>
          <c:showLeaderLines val="1"/>
        </c:dLbls>
        <c:firstSliceAng val="114"/>
      </c:pieChart>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b="1">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manualLayout>
          <c:layoutTarget val="inner"/>
          <c:xMode val="edge"/>
          <c:yMode val="edge"/>
          <c:x val="0.19066108447565666"/>
          <c:y val="0.13280718723355037"/>
          <c:w val="0.59888737098541944"/>
          <c:h val="0.82575263016350542"/>
        </c:manualLayout>
      </c:layout>
      <c:pieChart>
        <c:varyColors val="1"/>
        <c:ser>
          <c:idx val="0"/>
          <c:order val="0"/>
          <c:tx>
            <c:strRef>
              <c:f>'Quantitaive data (3)'!$L$186</c:f>
              <c:strCache>
                <c:ptCount val="1"/>
                <c:pt idx="0">
                  <c:v>Total</c:v>
                </c:pt>
              </c:strCache>
            </c:strRef>
          </c:tx>
          <c:explosion val="10"/>
          <c:dPt>
            <c:idx val="0"/>
            <c:bubble3D val="0"/>
            <c:spPr>
              <a:solidFill>
                <a:schemeClr val="accent1"/>
              </a:solidFill>
              <a:ln w="19050">
                <a:solidFill>
                  <a:schemeClr val="lt1"/>
                </a:solidFill>
              </a:ln>
              <a:effectLst/>
            </c:spPr>
            <c:extLst>
              <c:ext xmlns:c16="http://schemas.microsoft.com/office/drawing/2014/chart" uri="{C3380CC4-5D6E-409C-BE32-E72D297353CC}">
                <c16:uniqueId val="{00000001-696C-493C-8397-B72F668637A5}"/>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3-696C-493C-8397-B72F668637A5}"/>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5-696C-493C-8397-B72F668637A5}"/>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07-696C-493C-8397-B72F668637A5}"/>
              </c:ext>
            </c:extLst>
          </c:dPt>
          <c:dPt>
            <c:idx val="4"/>
            <c:bubble3D val="0"/>
            <c:spPr>
              <a:solidFill>
                <a:schemeClr val="accent5"/>
              </a:solidFill>
              <a:ln w="19050">
                <a:solidFill>
                  <a:schemeClr val="lt1"/>
                </a:solidFill>
              </a:ln>
              <a:effectLst/>
            </c:spPr>
            <c:extLst>
              <c:ext xmlns:c16="http://schemas.microsoft.com/office/drawing/2014/chart" uri="{C3380CC4-5D6E-409C-BE32-E72D297353CC}">
                <c16:uniqueId val="{00000009-696C-493C-8397-B72F668637A5}"/>
              </c:ext>
            </c:extLst>
          </c:dPt>
          <c:dLbls>
            <c:spPr>
              <a:noFill/>
              <a:ln>
                <a:noFill/>
              </a:ln>
              <a:effectLst/>
            </c:spPr>
            <c:txPr>
              <a:bodyPr rot="0" spcFirstLastPara="1" vertOverflow="ellipsis" vert="horz" wrap="square" anchor="ctr" anchorCtr="1"/>
              <a:lstStyle/>
              <a:p>
                <a:pPr>
                  <a:defRPr sz="900" b="1" i="0" u="none" strike="noStrike" kern="1200" baseline="0">
                    <a:solidFill>
                      <a:schemeClr val="tx1">
                        <a:lumMod val="75000"/>
                        <a:lumOff val="25000"/>
                      </a:schemeClr>
                    </a:solidFill>
                    <a:latin typeface="Times New Roman" panose="02020603050405020304" pitchFamily="18" charset="0"/>
                    <a:ea typeface="+mn-ea"/>
                    <a:cs typeface="Times New Roman" panose="02020603050405020304" pitchFamily="18" charset="0"/>
                  </a:defRPr>
                </a:pPr>
                <a:endParaRPr lang="en-US"/>
              </a:p>
            </c:txPr>
            <c:showLegendKey val="0"/>
            <c:showVal val="0"/>
            <c:showCatName val="1"/>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'Quantitaive data (3)'!$K$187:$K$191</c:f>
              <c:strCache>
                <c:ptCount val="5"/>
                <c:pt idx="0">
                  <c:v>Strongly disagree</c:v>
                </c:pt>
                <c:pt idx="1">
                  <c:v>Disagree </c:v>
                </c:pt>
                <c:pt idx="2">
                  <c:v>Neither agree / nor disagree</c:v>
                </c:pt>
                <c:pt idx="3">
                  <c:v>Agree</c:v>
                </c:pt>
                <c:pt idx="4">
                  <c:v>Strongly agree </c:v>
                </c:pt>
              </c:strCache>
            </c:strRef>
          </c:cat>
          <c:val>
            <c:numRef>
              <c:f>'Quantitaive data (3)'!$L$187:$L$191</c:f>
              <c:numCache>
                <c:formatCode>General</c:formatCode>
                <c:ptCount val="5"/>
                <c:pt idx="0">
                  <c:v>3</c:v>
                </c:pt>
                <c:pt idx="1">
                  <c:v>22</c:v>
                </c:pt>
                <c:pt idx="2">
                  <c:v>8</c:v>
                </c:pt>
                <c:pt idx="3">
                  <c:v>13</c:v>
                </c:pt>
                <c:pt idx="4">
                  <c:v>2</c:v>
                </c:pt>
              </c:numCache>
            </c:numRef>
          </c:val>
          <c:extLst>
            <c:ext xmlns:c16="http://schemas.microsoft.com/office/drawing/2014/chart" uri="{C3380CC4-5D6E-409C-BE32-E72D297353CC}">
              <c16:uniqueId val="{0000000A-696C-493C-8397-B72F668637A5}"/>
            </c:ext>
          </c:extLst>
        </c:ser>
        <c:ser>
          <c:idx val="1"/>
          <c:order val="1"/>
          <c:tx>
            <c:strRef>
              <c:f>'Quantitaive data (3)'!$M$186</c:f>
              <c:strCache>
                <c:ptCount val="1"/>
                <c:pt idx="0">
                  <c:v>%</c:v>
                </c:pt>
              </c:strCache>
            </c:strRef>
          </c:tx>
          <c:dPt>
            <c:idx val="0"/>
            <c:bubble3D val="0"/>
            <c:spPr>
              <a:solidFill>
                <a:schemeClr val="accent1"/>
              </a:solidFill>
              <a:ln w="19050">
                <a:solidFill>
                  <a:schemeClr val="lt1"/>
                </a:solidFill>
              </a:ln>
              <a:effectLst/>
            </c:spPr>
            <c:extLst>
              <c:ext xmlns:c16="http://schemas.microsoft.com/office/drawing/2014/chart" uri="{C3380CC4-5D6E-409C-BE32-E72D297353CC}">
                <c16:uniqueId val="{0000000C-696C-493C-8397-B72F668637A5}"/>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E-696C-493C-8397-B72F668637A5}"/>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10-696C-493C-8397-B72F668637A5}"/>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12-696C-493C-8397-B72F668637A5}"/>
              </c:ext>
            </c:extLst>
          </c:dPt>
          <c:dPt>
            <c:idx val="4"/>
            <c:bubble3D val="0"/>
            <c:spPr>
              <a:solidFill>
                <a:schemeClr val="accent5"/>
              </a:solidFill>
              <a:ln w="19050">
                <a:solidFill>
                  <a:schemeClr val="lt1"/>
                </a:solidFill>
              </a:ln>
              <a:effectLst/>
            </c:spPr>
            <c:extLst>
              <c:ext xmlns:c16="http://schemas.microsoft.com/office/drawing/2014/chart" uri="{C3380CC4-5D6E-409C-BE32-E72D297353CC}">
                <c16:uniqueId val="{00000014-696C-493C-8397-B72F668637A5}"/>
              </c:ext>
            </c:extLst>
          </c:dPt>
          <c:dLbls>
            <c:spPr>
              <a:noFill/>
              <a:ln>
                <a:noFill/>
              </a:ln>
              <a:effectLst/>
            </c:spPr>
            <c:txPr>
              <a:bodyPr rot="0" spcFirstLastPara="1" vertOverflow="ellipsis" vert="horz" wrap="square" anchor="ctr" anchorCtr="1"/>
              <a:lstStyle/>
              <a:p>
                <a:pPr>
                  <a:defRPr sz="900" b="1" i="0" u="none" strike="noStrike" kern="1200" baseline="0">
                    <a:solidFill>
                      <a:schemeClr val="tx1">
                        <a:lumMod val="75000"/>
                        <a:lumOff val="25000"/>
                      </a:schemeClr>
                    </a:solidFill>
                    <a:latin typeface="Times New Roman" panose="02020603050405020304" pitchFamily="18" charset="0"/>
                    <a:ea typeface="+mn-ea"/>
                    <a:cs typeface="Times New Roman" panose="02020603050405020304" pitchFamily="18" charset="0"/>
                  </a:defRPr>
                </a:pPr>
                <a:endParaRPr lang="en-US"/>
              </a:p>
            </c:txPr>
            <c:showLegendKey val="0"/>
            <c:showVal val="1"/>
            <c:showCatName val="0"/>
            <c:showSerName val="0"/>
            <c:showPercent val="0"/>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'Quantitaive data (3)'!$K$187:$K$191</c:f>
              <c:strCache>
                <c:ptCount val="5"/>
                <c:pt idx="0">
                  <c:v>Strongly disagree</c:v>
                </c:pt>
                <c:pt idx="1">
                  <c:v>Disagree </c:v>
                </c:pt>
                <c:pt idx="2">
                  <c:v>Neither agree / nor disagree</c:v>
                </c:pt>
                <c:pt idx="3">
                  <c:v>Agree</c:v>
                </c:pt>
                <c:pt idx="4">
                  <c:v>Strongly agree </c:v>
                </c:pt>
              </c:strCache>
            </c:strRef>
          </c:cat>
          <c:val>
            <c:numRef>
              <c:f>'Quantitaive data (3)'!$M$187:$M$191</c:f>
              <c:numCache>
                <c:formatCode>0%</c:formatCode>
                <c:ptCount val="5"/>
                <c:pt idx="0">
                  <c:v>6.25E-2</c:v>
                </c:pt>
                <c:pt idx="1">
                  <c:v>0.45833333333333331</c:v>
                </c:pt>
                <c:pt idx="2">
                  <c:v>0.16666666666666666</c:v>
                </c:pt>
                <c:pt idx="3">
                  <c:v>0.27083333333333331</c:v>
                </c:pt>
                <c:pt idx="4">
                  <c:v>4.1666666666666664E-2</c:v>
                </c:pt>
              </c:numCache>
            </c:numRef>
          </c:val>
          <c:extLst>
            <c:ext xmlns:c16="http://schemas.microsoft.com/office/drawing/2014/chart" uri="{C3380CC4-5D6E-409C-BE32-E72D297353CC}">
              <c16:uniqueId val="{00000015-696C-493C-8397-B72F668637A5}"/>
            </c:ext>
          </c:extLst>
        </c:ser>
        <c:dLbls>
          <c:showLegendKey val="0"/>
          <c:showVal val="1"/>
          <c:showCatName val="0"/>
          <c:showSerName val="0"/>
          <c:showPercent val="0"/>
          <c:showBubbleSize val="0"/>
          <c:showLeaderLines val="1"/>
        </c:dLbls>
        <c:firstSliceAng val="70"/>
      </c:pieChart>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b="1">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manualLayout>
          <c:layoutTarget val="inner"/>
          <c:xMode val="edge"/>
          <c:yMode val="edge"/>
          <c:x val="0.20759501312335954"/>
          <c:y val="0.14281879312450946"/>
          <c:w val="0.62147664041994766"/>
          <c:h val="0.85718120687549049"/>
        </c:manualLayout>
      </c:layout>
      <c:pieChart>
        <c:varyColors val="1"/>
        <c:ser>
          <c:idx val="0"/>
          <c:order val="0"/>
          <c:tx>
            <c:strRef>
              <c:f>'Quantitaive data (3)'!$F$186</c:f>
              <c:strCache>
                <c:ptCount val="1"/>
                <c:pt idx="0">
                  <c:v>Total</c:v>
                </c:pt>
              </c:strCache>
            </c:strRef>
          </c:tx>
          <c:explosion val="10"/>
          <c:dPt>
            <c:idx val="0"/>
            <c:bubble3D val="0"/>
            <c:spPr>
              <a:solidFill>
                <a:schemeClr val="accent1"/>
              </a:solidFill>
              <a:ln w="19050">
                <a:solidFill>
                  <a:schemeClr val="lt1"/>
                </a:solidFill>
              </a:ln>
              <a:effectLst/>
            </c:spPr>
            <c:extLst>
              <c:ext xmlns:c16="http://schemas.microsoft.com/office/drawing/2014/chart" uri="{C3380CC4-5D6E-409C-BE32-E72D297353CC}">
                <c16:uniqueId val="{00000001-8941-4332-B895-ED76578CA39E}"/>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3-8941-4332-B895-ED76578CA39E}"/>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5-8941-4332-B895-ED76578CA39E}"/>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07-8941-4332-B895-ED76578CA39E}"/>
              </c:ext>
            </c:extLst>
          </c:dPt>
          <c:dPt>
            <c:idx val="4"/>
            <c:bubble3D val="0"/>
            <c:spPr>
              <a:solidFill>
                <a:schemeClr val="accent5"/>
              </a:solidFill>
              <a:ln w="19050">
                <a:solidFill>
                  <a:schemeClr val="lt1"/>
                </a:solidFill>
              </a:ln>
              <a:effectLst/>
            </c:spPr>
            <c:extLst>
              <c:ext xmlns:c16="http://schemas.microsoft.com/office/drawing/2014/chart" uri="{C3380CC4-5D6E-409C-BE32-E72D297353CC}">
                <c16:uniqueId val="{00000009-8941-4332-B895-ED76578CA39E}"/>
              </c:ext>
            </c:extLst>
          </c:dPt>
          <c:dLbls>
            <c:dLbl>
              <c:idx val="3"/>
              <c:delete val="1"/>
              <c:extLst>
                <c:ext xmlns:c15="http://schemas.microsoft.com/office/drawing/2012/chart" uri="{CE6537A1-D6FC-4f65-9D91-7224C49458BB}"/>
                <c:ext xmlns:c16="http://schemas.microsoft.com/office/drawing/2014/chart" uri="{C3380CC4-5D6E-409C-BE32-E72D297353CC}">
                  <c16:uniqueId val="{00000007-8941-4332-B895-ED76578CA39E}"/>
                </c:ext>
              </c:extLst>
            </c:dLbl>
            <c:dLbl>
              <c:idx val="4"/>
              <c:delete val="1"/>
              <c:extLst>
                <c:ext xmlns:c15="http://schemas.microsoft.com/office/drawing/2012/chart" uri="{CE6537A1-D6FC-4f65-9D91-7224C49458BB}"/>
                <c:ext xmlns:c16="http://schemas.microsoft.com/office/drawing/2014/chart" uri="{C3380CC4-5D6E-409C-BE32-E72D297353CC}">
                  <c16:uniqueId val="{00000009-8941-4332-B895-ED76578CA39E}"/>
                </c:ext>
              </c:extLst>
            </c:dLbl>
            <c:spPr>
              <a:noFill/>
              <a:ln>
                <a:noFill/>
              </a:ln>
              <a:effectLst/>
            </c:spPr>
            <c:txPr>
              <a:bodyPr rot="0" spcFirstLastPara="1" vertOverflow="ellipsis" vert="horz" wrap="square" anchor="ctr" anchorCtr="1"/>
              <a:lstStyle/>
              <a:p>
                <a:pPr>
                  <a:defRPr sz="900" b="1" i="0" u="none" strike="noStrike" kern="1200" baseline="0">
                    <a:solidFill>
                      <a:schemeClr val="tx1">
                        <a:lumMod val="75000"/>
                        <a:lumOff val="25000"/>
                      </a:schemeClr>
                    </a:solidFill>
                    <a:latin typeface="Times New Roman" panose="02020603050405020304" pitchFamily="18" charset="0"/>
                    <a:ea typeface="+mn-ea"/>
                    <a:cs typeface="Times New Roman" panose="02020603050405020304" pitchFamily="18" charset="0"/>
                  </a:defRPr>
                </a:pPr>
                <a:endParaRPr lang="en-US"/>
              </a:p>
            </c:txPr>
            <c:showLegendKey val="0"/>
            <c:showVal val="0"/>
            <c:showCatName val="1"/>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'Quantitaive data (3)'!$E$187:$E$191</c:f>
              <c:strCache>
                <c:ptCount val="5"/>
                <c:pt idx="0">
                  <c:v>Very relevant</c:v>
                </c:pt>
                <c:pt idx="1">
                  <c:v>Relevant  </c:v>
                </c:pt>
                <c:pt idx="2">
                  <c:v>Neutral</c:v>
                </c:pt>
                <c:pt idx="3">
                  <c:v>Not relevant</c:v>
                </c:pt>
                <c:pt idx="4">
                  <c:v>Not very relevant  </c:v>
                </c:pt>
              </c:strCache>
            </c:strRef>
          </c:cat>
          <c:val>
            <c:numRef>
              <c:f>'Quantitaive data (3)'!$F$187:$F$191</c:f>
              <c:numCache>
                <c:formatCode>General</c:formatCode>
                <c:ptCount val="5"/>
                <c:pt idx="0">
                  <c:v>10</c:v>
                </c:pt>
                <c:pt idx="1">
                  <c:v>37</c:v>
                </c:pt>
                <c:pt idx="2">
                  <c:v>1</c:v>
                </c:pt>
                <c:pt idx="3">
                  <c:v>0</c:v>
                </c:pt>
                <c:pt idx="4">
                  <c:v>0</c:v>
                </c:pt>
              </c:numCache>
            </c:numRef>
          </c:val>
          <c:extLst>
            <c:ext xmlns:c16="http://schemas.microsoft.com/office/drawing/2014/chart" uri="{C3380CC4-5D6E-409C-BE32-E72D297353CC}">
              <c16:uniqueId val="{0000000A-8941-4332-B895-ED76578CA39E}"/>
            </c:ext>
          </c:extLst>
        </c:ser>
        <c:ser>
          <c:idx val="1"/>
          <c:order val="1"/>
          <c:tx>
            <c:strRef>
              <c:f>'Quantitaive data (3)'!$G$186</c:f>
              <c:strCache>
                <c:ptCount val="1"/>
                <c:pt idx="0">
                  <c:v>%</c:v>
                </c:pt>
              </c:strCache>
            </c:strRef>
          </c:tx>
          <c:dPt>
            <c:idx val="0"/>
            <c:bubble3D val="0"/>
            <c:spPr>
              <a:solidFill>
                <a:schemeClr val="accent1"/>
              </a:solidFill>
              <a:ln w="19050">
                <a:solidFill>
                  <a:schemeClr val="lt1"/>
                </a:solidFill>
              </a:ln>
              <a:effectLst/>
            </c:spPr>
            <c:extLst>
              <c:ext xmlns:c16="http://schemas.microsoft.com/office/drawing/2014/chart" uri="{C3380CC4-5D6E-409C-BE32-E72D297353CC}">
                <c16:uniqueId val="{0000000C-8941-4332-B895-ED76578CA39E}"/>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E-8941-4332-B895-ED76578CA39E}"/>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10-8941-4332-B895-ED76578CA39E}"/>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12-8941-4332-B895-ED76578CA39E}"/>
              </c:ext>
            </c:extLst>
          </c:dPt>
          <c:dPt>
            <c:idx val="4"/>
            <c:bubble3D val="0"/>
            <c:spPr>
              <a:solidFill>
                <a:schemeClr val="accent5"/>
              </a:solidFill>
              <a:ln w="19050">
                <a:solidFill>
                  <a:schemeClr val="lt1"/>
                </a:solidFill>
              </a:ln>
              <a:effectLst/>
            </c:spPr>
            <c:extLst>
              <c:ext xmlns:c16="http://schemas.microsoft.com/office/drawing/2014/chart" uri="{C3380CC4-5D6E-409C-BE32-E72D297353CC}">
                <c16:uniqueId val="{00000014-8941-4332-B895-ED76578CA39E}"/>
              </c:ext>
            </c:extLst>
          </c:dPt>
          <c:dLbls>
            <c:spPr>
              <a:noFill/>
              <a:ln>
                <a:noFill/>
              </a:ln>
              <a:effectLst/>
            </c:spPr>
            <c:txPr>
              <a:bodyPr rot="0" spcFirstLastPara="1" vertOverflow="ellipsis" vert="horz" wrap="square" anchor="ctr" anchorCtr="1"/>
              <a:lstStyle/>
              <a:p>
                <a:pPr>
                  <a:defRPr sz="900" b="1" i="0" u="none" strike="noStrike" kern="1200" baseline="0">
                    <a:solidFill>
                      <a:schemeClr val="tx1">
                        <a:lumMod val="75000"/>
                        <a:lumOff val="25000"/>
                      </a:schemeClr>
                    </a:solidFill>
                    <a:latin typeface="Times New Roman" panose="02020603050405020304" pitchFamily="18" charset="0"/>
                    <a:ea typeface="+mn-ea"/>
                    <a:cs typeface="Times New Roman" panose="02020603050405020304" pitchFamily="18" charset="0"/>
                  </a:defRPr>
                </a:pPr>
                <a:endParaRPr lang="en-US"/>
              </a:p>
            </c:txPr>
            <c:showLegendKey val="0"/>
            <c:showVal val="1"/>
            <c:showCatName val="0"/>
            <c:showSerName val="0"/>
            <c:showPercent val="0"/>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'Quantitaive data (3)'!$E$187:$E$191</c:f>
              <c:strCache>
                <c:ptCount val="5"/>
                <c:pt idx="0">
                  <c:v>Very relevant</c:v>
                </c:pt>
                <c:pt idx="1">
                  <c:v>Relevant  </c:v>
                </c:pt>
                <c:pt idx="2">
                  <c:v>Neutral</c:v>
                </c:pt>
                <c:pt idx="3">
                  <c:v>Not relevant</c:v>
                </c:pt>
                <c:pt idx="4">
                  <c:v>Not very relevant  </c:v>
                </c:pt>
              </c:strCache>
            </c:strRef>
          </c:cat>
          <c:val>
            <c:numRef>
              <c:f>'Quantitaive data (3)'!$G$187:$G$191</c:f>
              <c:numCache>
                <c:formatCode>0%</c:formatCode>
                <c:ptCount val="5"/>
                <c:pt idx="0">
                  <c:v>0.20833333333333334</c:v>
                </c:pt>
                <c:pt idx="1">
                  <c:v>0.77083333333333337</c:v>
                </c:pt>
                <c:pt idx="2">
                  <c:v>2.0833333333333332E-2</c:v>
                </c:pt>
                <c:pt idx="3">
                  <c:v>0</c:v>
                </c:pt>
                <c:pt idx="4">
                  <c:v>0</c:v>
                </c:pt>
              </c:numCache>
            </c:numRef>
          </c:val>
          <c:extLst>
            <c:ext xmlns:c16="http://schemas.microsoft.com/office/drawing/2014/chart" uri="{C3380CC4-5D6E-409C-BE32-E72D297353CC}">
              <c16:uniqueId val="{00000015-8941-4332-B895-ED76578CA39E}"/>
            </c:ext>
          </c:extLst>
        </c:ser>
        <c:dLbls>
          <c:showLegendKey val="0"/>
          <c:showVal val="1"/>
          <c:showCatName val="0"/>
          <c:showSerName val="0"/>
          <c:showPercent val="0"/>
          <c:showBubbleSize val="0"/>
          <c:showLeaderLines val="1"/>
        </c:dLbls>
        <c:firstSliceAng val="70"/>
      </c:pieChart>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b="1">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manualLayout>
          <c:layoutTarget val="inner"/>
          <c:xMode val="edge"/>
          <c:yMode val="edge"/>
          <c:x val="0.22795668347866099"/>
          <c:y val="0.20921440818617823"/>
          <c:w val="0.52110478327521093"/>
          <c:h val="0.76874092356882229"/>
        </c:manualLayout>
      </c:layout>
      <c:pieChart>
        <c:varyColors val="1"/>
        <c:ser>
          <c:idx val="0"/>
          <c:order val="0"/>
          <c:tx>
            <c:strRef>
              <c:f>'Quantitaive data (3)'!$L$229</c:f>
              <c:strCache>
                <c:ptCount val="1"/>
                <c:pt idx="0">
                  <c:v>Total</c:v>
                </c:pt>
              </c:strCache>
            </c:strRef>
          </c:tx>
          <c:explosion val="10"/>
          <c:dPt>
            <c:idx val="0"/>
            <c:bubble3D val="0"/>
            <c:spPr>
              <a:solidFill>
                <a:schemeClr val="accent1"/>
              </a:solidFill>
              <a:ln w="19050">
                <a:solidFill>
                  <a:schemeClr val="lt1"/>
                </a:solidFill>
              </a:ln>
              <a:effectLst/>
            </c:spPr>
            <c:extLst>
              <c:ext xmlns:c16="http://schemas.microsoft.com/office/drawing/2014/chart" uri="{C3380CC4-5D6E-409C-BE32-E72D297353CC}">
                <c16:uniqueId val="{00000001-37F5-4506-B9F6-31B178A7DB48}"/>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3-37F5-4506-B9F6-31B178A7DB48}"/>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5-37F5-4506-B9F6-31B178A7DB48}"/>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07-37F5-4506-B9F6-31B178A7DB48}"/>
              </c:ext>
            </c:extLst>
          </c:dPt>
          <c:dPt>
            <c:idx val="4"/>
            <c:bubble3D val="0"/>
            <c:spPr>
              <a:solidFill>
                <a:schemeClr val="accent5"/>
              </a:solidFill>
              <a:ln w="19050">
                <a:solidFill>
                  <a:schemeClr val="lt1"/>
                </a:solidFill>
              </a:ln>
              <a:effectLst/>
            </c:spPr>
            <c:extLst>
              <c:ext xmlns:c16="http://schemas.microsoft.com/office/drawing/2014/chart" uri="{C3380CC4-5D6E-409C-BE32-E72D297353CC}">
                <c16:uniqueId val="{00000009-37F5-4506-B9F6-31B178A7DB48}"/>
              </c:ext>
            </c:extLst>
          </c:dPt>
          <c:dLbls>
            <c:dLbl>
              <c:idx val="0"/>
              <c:delete val="1"/>
              <c:extLst>
                <c:ext xmlns:c15="http://schemas.microsoft.com/office/drawing/2012/chart" uri="{CE6537A1-D6FC-4f65-9D91-7224C49458BB}"/>
                <c:ext xmlns:c16="http://schemas.microsoft.com/office/drawing/2014/chart" uri="{C3380CC4-5D6E-409C-BE32-E72D297353CC}">
                  <c16:uniqueId val="{00000001-37F5-4506-B9F6-31B178A7DB48}"/>
                </c:ext>
              </c:extLst>
            </c:dLbl>
            <c:dLbl>
              <c:idx val="2"/>
              <c:layout>
                <c:manualLayout>
                  <c:x val="0.19042104093044177"/>
                  <c:y val="1.663885261706308E-3"/>
                </c:manualLayout>
              </c:layout>
              <c:showLegendKey val="0"/>
              <c:showVal val="0"/>
              <c:showCatName val="1"/>
              <c:showSerName val="0"/>
              <c:showPercent val="1"/>
              <c:showBubbleSize val="0"/>
              <c:extLst>
                <c:ext xmlns:c15="http://schemas.microsoft.com/office/drawing/2012/chart" uri="{CE6537A1-D6FC-4f65-9D91-7224C49458BB}">
                  <c15:layout>
                    <c:manualLayout>
                      <c:w val="0.27742375790728158"/>
                      <c:h val="0.21068379849407515"/>
                    </c:manualLayout>
                  </c15:layout>
                </c:ext>
                <c:ext xmlns:c16="http://schemas.microsoft.com/office/drawing/2014/chart" uri="{C3380CC4-5D6E-409C-BE32-E72D297353CC}">
                  <c16:uniqueId val="{00000005-37F5-4506-B9F6-31B178A7DB48}"/>
                </c:ext>
              </c:extLst>
            </c:dLbl>
            <c:dLbl>
              <c:idx val="4"/>
              <c:delete val="1"/>
              <c:extLst>
                <c:ext xmlns:c15="http://schemas.microsoft.com/office/drawing/2012/chart" uri="{CE6537A1-D6FC-4f65-9D91-7224C49458BB}"/>
                <c:ext xmlns:c16="http://schemas.microsoft.com/office/drawing/2014/chart" uri="{C3380CC4-5D6E-409C-BE32-E72D297353CC}">
                  <c16:uniqueId val="{00000009-37F5-4506-B9F6-31B178A7DB48}"/>
                </c:ext>
              </c:extLst>
            </c:dLbl>
            <c:spPr>
              <a:noFill/>
              <a:ln>
                <a:noFill/>
              </a:ln>
              <a:effectLst/>
            </c:spPr>
            <c:txPr>
              <a:bodyPr rot="0" spcFirstLastPara="1" vertOverflow="ellipsis" vert="horz" wrap="square" anchor="ctr" anchorCtr="1"/>
              <a:lstStyle/>
              <a:p>
                <a:pPr>
                  <a:defRPr sz="900" b="1" i="0" u="none" strike="noStrike" kern="1200" baseline="0">
                    <a:solidFill>
                      <a:schemeClr val="tx1">
                        <a:lumMod val="75000"/>
                        <a:lumOff val="25000"/>
                      </a:schemeClr>
                    </a:solidFill>
                    <a:latin typeface="Times New Roman" panose="02020603050405020304" pitchFamily="18" charset="0"/>
                    <a:ea typeface="+mn-ea"/>
                    <a:cs typeface="Times New Roman" panose="02020603050405020304" pitchFamily="18" charset="0"/>
                  </a:defRPr>
                </a:pPr>
                <a:endParaRPr lang="en-US"/>
              </a:p>
            </c:txPr>
            <c:showLegendKey val="0"/>
            <c:showVal val="0"/>
            <c:showCatName val="1"/>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'Quantitaive data (3)'!$K$230:$K$234</c:f>
              <c:strCache>
                <c:ptCount val="5"/>
                <c:pt idx="0">
                  <c:v>Strongly disagree</c:v>
                </c:pt>
                <c:pt idx="1">
                  <c:v>Disagree </c:v>
                </c:pt>
                <c:pt idx="2">
                  <c:v>Neither agree/nor disagree</c:v>
                </c:pt>
                <c:pt idx="3">
                  <c:v>Agree</c:v>
                </c:pt>
                <c:pt idx="4">
                  <c:v>Strongly agree </c:v>
                </c:pt>
              </c:strCache>
            </c:strRef>
          </c:cat>
          <c:val>
            <c:numRef>
              <c:f>'Quantitaive data (3)'!$L$230:$L$234</c:f>
              <c:numCache>
                <c:formatCode>General</c:formatCode>
                <c:ptCount val="5"/>
                <c:pt idx="0">
                  <c:v>0</c:v>
                </c:pt>
                <c:pt idx="1">
                  <c:v>13</c:v>
                </c:pt>
                <c:pt idx="2">
                  <c:v>28</c:v>
                </c:pt>
                <c:pt idx="3">
                  <c:v>7</c:v>
                </c:pt>
                <c:pt idx="4">
                  <c:v>0</c:v>
                </c:pt>
              </c:numCache>
            </c:numRef>
          </c:val>
          <c:extLst>
            <c:ext xmlns:c16="http://schemas.microsoft.com/office/drawing/2014/chart" uri="{C3380CC4-5D6E-409C-BE32-E72D297353CC}">
              <c16:uniqueId val="{0000000A-37F5-4506-B9F6-31B178A7DB48}"/>
            </c:ext>
          </c:extLst>
        </c:ser>
        <c:ser>
          <c:idx val="1"/>
          <c:order val="1"/>
          <c:tx>
            <c:strRef>
              <c:f>'Quantitaive data (3)'!$M$229</c:f>
              <c:strCache>
                <c:ptCount val="1"/>
                <c:pt idx="0">
                  <c:v>%</c:v>
                </c:pt>
              </c:strCache>
            </c:strRef>
          </c:tx>
          <c:dPt>
            <c:idx val="0"/>
            <c:bubble3D val="0"/>
            <c:spPr>
              <a:solidFill>
                <a:schemeClr val="accent1"/>
              </a:solidFill>
              <a:ln w="19050">
                <a:solidFill>
                  <a:schemeClr val="lt1"/>
                </a:solidFill>
              </a:ln>
              <a:effectLst/>
            </c:spPr>
            <c:extLst>
              <c:ext xmlns:c16="http://schemas.microsoft.com/office/drawing/2014/chart" uri="{C3380CC4-5D6E-409C-BE32-E72D297353CC}">
                <c16:uniqueId val="{0000000C-37F5-4506-B9F6-31B178A7DB48}"/>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E-37F5-4506-B9F6-31B178A7DB48}"/>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10-37F5-4506-B9F6-31B178A7DB48}"/>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12-37F5-4506-B9F6-31B178A7DB48}"/>
              </c:ext>
            </c:extLst>
          </c:dPt>
          <c:dPt>
            <c:idx val="4"/>
            <c:bubble3D val="0"/>
            <c:spPr>
              <a:solidFill>
                <a:schemeClr val="accent5"/>
              </a:solidFill>
              <a:ln w="19050">
                <a:solidFill>
                  <a:schemeClr val="lt1"/>
                </a:solidFill>
              </a:ln>
              <a:effectLst/>
            </c:spPr>
            <c:extLst>
              <c:ext xmlns:c16="http://schemas.microsoft.com/office/drawing/2014/chart" uri="{C3380CC4-5D6E-409C-BE32-E72D297353CC}">
                <c16:uniqueId val="{00000014-37F5-4506-B9F6-31B178A7DB48}"/>
              </c:ext>
            </c:extLst>
          </c:dPt>
          <c:dLbls>
            <c:spPr>
              <a:noFill/>
              <a:ln>
                <a:noFill/>
              </a:ln>
              <a:effectLst/>
            </c:spPr>
            <c:txPr>
              <a:bodyPr rot="0" spcFirstLastPara="1" vertOverflow="ellipsis" vert="horz" wrap="square" anchor="ctr" anchorCtr="1"/>
              <a:lstStyle/>
              <a:p>
                <a:pPr>
                  <a:defRPr sz="900" b="1" i="0" u="none" strike="noStrike" kern="1200" baseline="0">
                    <a:solidFill>
                      <a:schemeClr val="tx1">
                        <a:lumMod val="75000"/>
                        <a:lumOff val="25000"/>
                      </a:schemeClr>
                    </a:solidFill>
                    <a:latin typeface="Times New Roman" panose="02020603050405020304" pitchFamily="18" charset="0"/>
                    <a:ea typeface="+mn-ea"/>
                    <a:cs typeface="Times New Roman" panose="02020603050405020304" pitchFamily="18" charset="0"/>
                  </a:defRPr>
                </a:pPr>
                <a:endParaRPr lang="en-US"/>
              </a:p>
            </c:txPr>
            <c:showLegendKey val="0"/>
            <c:showVal val="1"/>
            <c:showCatName val="0"/>
            <c:showSerName val="0"/>
            <c:showPercent val="0"/>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'Quantitaive data (3)'!$K$230:$K$234</c:f>
              <c:strCache>
                <c:ptCount val="5"/>
                <c:pt idx="0">
                  <c:v>Strongly disagree</c:v>
                </c:pt>
                <c:pt idx="1">
                  <c:v>Disagree </c:v>
                </c:pt>
                <c:pt idx="2">
                  <c:v>Neither agree/nor disagree</c:v>
                </c:pt>
                <c:pt idx="3">
                  <c:v>Agree</c:v>
                </c:pt>
                <c:pt idx="4">
                  <c:v>Strongly agree </c:v>
                </c:pt>
              </c:strCache>
            </c:strRef>
          </c:cat>
          <c:val>
            <c:numRef>
              <c:f>'Quantitaive data (3)'!$M$230:$M$234</c:f>
              <c:numCache>
                <c:formatCode>0%</c:formatCode>
                <c:ptCount val="5"/>
                <c:pt idx="0">
                  <c:v>0</c:v>
                </c:pt>
                <c:pt idx="1">
                  <c:v>0.27083333333333331</c:v>
                </c:pt>
                <c:pt idx="2">
                  <c:v>0.58333333333333337</c:v>
                </c:pt>
                <c:pt idx="3">
                  <c:v>0.14583333333333334</c:v>
                </c:pt>
                <c:pt idx="4">
                  <c:v>0</c:v>
                </c:pt>
              </c:numCache>
            </c:numRef>
          </c:val>
          <c:extLst>
            <c:ext xmlns:c16="http://schemas.microsoft.com/office/drawing/2014/chart" uri="{C3380CC4-5D6E-409C-BE32-E72D297353CC}">
              <c16:uniqueId val="{00000015-37F5-4506-B9F6-31B178A7DB48}"/>
            </c:ext>
          </c:extLst>
        </c:ser>
        <c:dLbls>
          <c:showLegendKey val="0"/>
          <c:showVal val="1"/>
          <c:showCatName val="0"/>
          <c:showSerName val="0"/>
          <c:showPercent val="0"/>
          <c:showBubbleSize val="0"/>
          <c:showLeaderLines val="1"/>
        </c:dLbls>
        <c:firstSliceAng val="60"/>
      </c:pieChart>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b="1">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pieChart>
        <c:varyColors val="1"/>
        <c:ser>
          <c:idx val="0"/>
          <c:order val="0"/>
          <c:tx>
            <c:strRef>
              <c:f>'Quantitaive data (3)'!$F$229</c:f>
              <c:strCache>
                <c:ptCount val="1"/>
                <c:pt idx="0">
                  <c:v>Total</c:v>
                </c:pt>
              </c:strCache>
            </c:strRef>
          </c:tx>
          <c:explosion val="10"/>
          <c:dPt>
            <c:idx val="0"/>
            <c:bubble3D val="0"/>
            <c:spPr>
              <a:solidFill>
                <a:schemeClr val="accent1"/>
              </a:solidFill>
              <a:ln w="19050">
                <a:solidFill>
                  <a:schemeClr val="lt1"/>
                </a:solidFill>
              </a:ln>
              <a:effectLst/>
            </c:spPr>
            <c:extLst>
              <c:ext xmlns:c16="http://schemas.microsoft.com/office/drawing/2014/chart" uri="{C3380CC4-5D6E-409C-BE32-E72D297353CC}">
                <c16:uniqueId val="{00000001-0BFE-4187-A349-2C281DB495DF}"/>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3-0BFE-4187-A349-2C281DB495DF}"/>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5-0BFE-4187-A349-2C281DB495DF}"/>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07-0BFE-4187-A349-2C281DB495DF}"/>
              </c:ext>
            </c:extLst>
          </c:dPt>
          <c:dPt>
            <c:idx val="4"/>
            <c:bubble3D val="0"/>
            <c:spPr>
              <a:solidFill>
                <a:schemeClr val="accent5"/>
              </a:solidFill>
              <a:ln w="19050">
                <a:solidFill>
                  <a:schemeClr val="lt1"/>
                </a:solidFill>
              </a:ln>
              <a:effectLst/>
            </c:spPr>
            <c:extLst>
              <c:ext xmlns:c16="http://schemas.microsoft.com/office/drawing/2014/chart" uri="{C3380CC4-5D6E-409C-BE32-E72D297353CC}">
                <c16:uniqueId val="{00000009-0BFE-4187-A349-2C281DB495DF}"/>
              </c:ext>
            </c:extLst>
          </c:dPt>
          <c:dLbls>
            <c:dLbl>
              <c:idx val="4"/>
              <c:delete val="1"/>
              <c:extLst>
                <c:ext xmlns:c15="http://schemas.microsoft.com/office/drawing/2012/chart" uri="{CE6537A1-D6FC-4f65-9D91-7224C49458BB}"/>
                <c:ext xmlns:c16="http://schemas.microsoft.com/office/drawing/2014/chart" uri="{C3380CC4-5D6E-409C-BE32-E72D297353CC}">
                  <c16:uniqueId val="{00000009-0BFE-4187-A349-2C281DB495DF}"/>
                </c:ext>
              </c:extLst>
            </c:dLbl>
            <c:spPr>
              <a:noFill/>
              <a:ln>
                <a:noFill/>
              </a:ln>
              <a:effectLst/>
            </c:spPr>
            <c:txPr>
              <a:bodyPr rot="0" spcFirstLastPara="1" vertOverflow="ellipsis" vert="horz" wrap="square" anchor="ctr" anchorCtr="1"/>
              <a:lstStyle/>
              <a:p>
                <a:pPr>
                  <a:defRPr sz="900" b="1" i="0" u="none" strike="noStrike" kern="1200" baseline="0">
                    <a:solidFill>
                      <a:schemeClr val="tx1">
                        <a:lumMod val="75000"/>
                        <a:lumOff val="25000"/>
                      </a:schemeClr>
                    </a:solidFill>
                    <a:latin typeface="Times New Roman" panose="02020603050405020304" pitchFamily="18" charset="0"/>
                    <a:ea typeface="+mn-ea"/>
                    <a:cs typeface="Times New Roman" panose="02020603050405020304" pitchFamily="18" charset="0"/>
                  </a:defRPr>
                </a:pPr>
                <a:endParaRPr lang="en-US"/>
              </a:p>
            </c:txPr>
            <c:showLegendKey val="0"/>
            <c:showVal val="0"/>
            <c:showCatName val="1"/>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'Quantitaive data (3)'!$E$230:$E$234</c:f>
              <c:strCache>
                <c:ptCount val="5"/>
                <c:pt idx="0">
                  <c:v>Very relevant</c:v>
                </c:pt>
                <c:pt idx="1">
                  <c:v>Relevant  </c:v>
                </c:pt>
                <c:pt idx="2">
                  <c:v>Neutral</c:v>
                </c:pt>
                <c:pt idx="3">
                  <c:v>Not relevant</c:v>
                </c:pt>
                <c:pt idx="4">
                  <c:v>Not very relevant  </c:v>
                </c:pt>
              </c:strCache>
            </c:strRef>
          </c:cat>
          <c:val>
            <c:numRef>
              <c:f>'Quantitaive data (3)'!$F$230:$F$234</c:f>
              <c:numCache>
                <c:formatCode>General</c:formatCode>
                <c:ptCount val="5"/>
                <c:pt idx="0">
                  <c:v>11</c:v>
                </c:pt>
                <c:pt idx="1">
                  <c:v>12</c:v>
                </c:pt>
                <c:pt idx="2">
                  <c:v>21</c:v>
                </c:pt>
                <c:pt idx="3">
                  <c:v>4</c:v>
                </c:pt>
                <c:pt idx="4">
                  <c:v>0</c:v>
                </c:pt>
              </c:numCache>
            </c:numRef>
          </c:val>
          <c:extLst>
            <c:ext xmlns:c16="http://schemas.microsoft.com/office/drawing/2014/chart" uri="{C3380CC4-5D6E-409C-BE32-E72D297353CC}">
              <c16:uniqueId val="{0000000A-0BFE-4187-A349-2C281DB495DF}"/>
            </c:ext>
          </c:extLst>
        </c:ser>
        <c:ser>
          <c:idx val="1"/>
          <c:order val="1"/>
          <c:tx>
            <c:strRef>
              <c:f>'Quantitaive data (3)'!$G$229</c:f>
              <c:strCache>
                <c:ptCount val="1"/>
                <c:pt idx="0">
                  <c:v>%</c:v>
                </c:pt>
              </c:strCache>
            </c:strRef>
          </c:tx>
          <c:dPt>
            <c:idx val="0"/>
            <c:bubble3D val="0"/>
            <c:spPr>
              <a:solidFill>
                <a:schemeClr val="accent1"/>
              </a:solidFill>
              <a:ln w="19050">
                <a:solidFill>
                  <a:schemeClr val="lt1"/>
                </a:solidFill>
              </a:ln>
              <a:effectLst/>
            </c:spPr>
            <c:extLst>
              <c:ext xmlns:c16="http://schemas.microsoft.com/office/drawing/2014/chart" uri="{C3380CC4-5D6E-409C-BE32-E72D297353CC}">
                <c16:uniqueId val="{0000000C-0BFE-4187-A349-2C281DB495DF}"/>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E-0BFE-4187-A349-2C281DB495DF}"/>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10-0BFE-4187-A349-2C281DB495DF}"/>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12-0BFE-4187-A349-2C281DB495DF}"/>
              </c:ext>
            </c:extLst>
          </c:dPt>
          <c:dPt>
            <c:idx val="4"/>
            <c:bubble3D val="0"/>
            <c:spPr>
              <a:solidFill>
                <a:schemeClr val="accent5"/>
              </a:solidFill>
              <a:ln w="19050">
                <a:solidFill>
                  <a:schemeClr val="lt1"/>
                </a:solidFill>
              </a:ln>
              <a:effectLst/>
            </c:spPr>
            <c:extLst>
              <c:ext xmlns:c16="http://schemas.microsoft.com/office/drawing/2014/chart" uri="{C3380CC4-5D6E-409C-BE32-E72D297353CC}">
                <c16:uniqueId val="{00000014-0BFE-4187-A349-2C281DB495DF}"/>
              </c:ext>
            </c:extLst>
          </c:dPt>
          <c:dLbls>
            <c:spPr>
              <a:noFill/>
              <a:ln>
                <a:noFill/>
              </a:ln>
              <a:effectLst/>
            </c:spPr>
            <c:txPr>
              <a:bodyPr rot="0" spcFirstLastPara="1" vertOverflow="ellipsis" vert="horz" wrap="square" anchor="ctr" anchorCtr="1"/>
              <a:lstStyle/>
              <a:p>
                <a:pPr>
                  <a:defRPr sz="900" b="1" i="0" u="none" strike="noStrike" kern="1200" baseline="0">
                    <a:solidFill>
                      <a:schemeClr val="tx1">
                        <a:lumMod val="75000"/>
                        <a:lumOff val="25000"/>
                      </a:schemeClr>
                    </a:solidFill>
                    <a:latin typeface="Times New Roman" panose="02020603050405020304" pitchFamily="18" charset="0"/>
                    <a:ea typeface="+mn-ea"/>
                    <a:cs typeface="Times New Roman" panose="02020603050405020304" pitchFamily="18" charset="0"/>
                  </a:defRPr>
                </a:pPr>
                <a:endParaRPr lang="en-US"/>
              </a:p>
            </c:txPr>
            <c:showLegendKey val="0"/>
            <c:showVal val="1"/>
            <c:showCatName val="0"/>
            <c:showSerName val="0"/>
            <c:showPercent val="0"/>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'Quantitaive data (3)'!$E$230:$E$234</c:f>
              <c:strCache>
                <c:ptCount val="5"/>
                <c:pt idx="0">
                  <c:v>Very relevant</c:v>
                </c:pt>
                <c:pt idx="1">
                  <c:v>Relevant  </c:v>
                </c:pt>
                <c:pt idx="2">
                  <c:v>Neutral</c:v>
                </c:pt>
                <c:pt idx="3">
                  <c:v>Not relevant</c:v>
                </c:pt>
                <c:pt idx="4">
                  <c:v>Not very relevant  </c:v>
                </c:pt>
              </c:strCache>
            </c:strRef>
          </c:cat>
          <c:val>
            <c:numRef>
              <c:f>'Quantitaive data (3)'!$G$230:$G$234</c:f>
              <c:numCache>
                <c:formatCode>0%</c:formatCode>
                <c:ptCount val="5"/>
                <c:pt idx="0">
                  <c:v>0.22916666666666666</c:v>
                </c:pt>
                <c:pt idx="1">
                  <c:v>0.25</c:v>
                </c:pt>
                <c:pt idx="2">
                  <c:v>0.4375</c:v>
                </c:pt>
                <c:pt idx="3">
                  <c:v>8.3333333333333329E-2</c:v>
                </c:pt>
                <c:pt idx="4">
                  <c:v>0</c:v>
                </c:pt>
              </c:numCache>
            </c:numRef>
          </c:val>
          <c:extLst>
            <c:ext xmlns:c16="http://schemas.microsoft.com/office/drawing/2014/chart" uri="{C3380CC4-5D6E-409C-BE32-E72D297353CC}">
              <c16:uniqueId val="{00000015-0BFE-4187-A349-2C281DB495DF}"/>
            </c:ext>
          </c:extLst>
        </c:ser>
        <c:dLbls>
          <c:showLegendKey val="0"/>
          <c:showVal val="1"/>
          <c:showCatName val="0"/>
          <c:showSerName val="0"/>
          <c:showPercent val="0"/>
          <c:showBubbleSize val="0"/>
          <c:showLeaderLines val="1"/>
        </c:dLbls>
        <c:firstSliceAng val="60"/>
      </c:pieChart>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b="1">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manualLayout>
          <c:layoutTarget val="inner"/>
          <c:xMode val="edge"/>
          <c:yMode val="edge"/>
          <c:x val="0.20746872660543411"/>
          <c:y val="0.1698800104952973"/>
          <c:w val="0.57864502969617604"/>
          <c:h val="0.82543386809371955"/>
        </c:manualLayout>
      </c:layout>
      <c:pieChart>
        <c:varyColors val="1"/>
        <c:ser>
          <c:idx val="0"/>
          <c:order val="0"/>
          <c:tx>
            <c:strRef>
              <c:f>'Quantitaive data (3)'!$L$270</c:f>
              <c:strCache>
                <c:ptCount val="1"/>
                <c:pt idx="0">
                  <c:v>Total</c:v>
                </c:pt>
              </c:strCache>
            </c:strRef>
          </c:tx>
          <c:explosion val="10"/>
          <c:dPt>
            <c:idx val="0"/>
            <c:bubble3D val="0"/>
            <c:spPr>
              <a:solidFill>
                <a:schemeClr val="accent1"/>
              </a:solidFill>
              <a:ln w="19050">
                <a:solidFill>
                  <a:schemeClr val="lt1"/>
                </a:solidFill>
              </a:ln>
              <a:effectLst/>
            </c:spPr>
            <c:extLst>
              <c:ext xmlns:c16="http://schemas.microsoft.com/office/drawing/2014/chart" uri="{C3380CC4-5D6E-409C-BE32-E72D297353CC}">
                <c16:uniqueId val="{00000001-507D-46B9-B5CB-1E9872D19F63}"/>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3-507D-46B9-B5CB-1E9872D19F63}"/>
              </c:ext>
            </c:extLst>
          </c:dPt>
          <c:dPt>
            <c:idx val="2"/>
            <c:bubble3D val="0"/>
            <c:explosion val="15"/>
            <c:spPr>
              <a:solidFill>
                <a:schemeClr val="accent3"/>
              </a:solidFill>
              <a:ln w="19050">
                <a:solidFill>
                  <a:schemeClr val="lt1"/>
                </a:solidFill>
              </a:ln>
              <a:effectLst/>
            </c:spPr>
            <c:extLst>
              <c:ext xmlns:c16="http://schemas.microsoft.com/office/drawing/2014/chart" uri="{C3380CC4-5D6E-409C-BE32-E72D297353CC}">
                <c16:uniqueId val="{00000005-507D-46B9-B5CB-1E9872D19F63}"/>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07-507D-46B9-B5CB-1E9872D19F63}"/>
              </c:ext>
            </c:extLst>
          </c:dPt>
          <c:dPt>
            <c:idx val="4"/>
            <c:bubble3D val="0"/>
            <c:spPr>
              <a:solidFill>
                <a:schemeClr val="accent5"/>
              </a:solidFill>
              <a:ln w="19050">
                <a:solidFill>
                  <a:schemeClr val="lt1"/>
                </a:solidFill>
              </a:ln>
              <a:effectLst/>
            </c:spPr>
            <c:extLst>
              <c:ext xmlns:c16="http://schemas.microsoft.com/office/drawing/2014/chart" uri="{C3380CC4-5D6E-409C-BE32-E72D297353CC}">
                <c16:uniqueId val="{00000009-507D-46B9-B5CB-1E9872D19F63}"/>
              </c:ext>
            </c:extLst>
          </c:dPt>
          <c:dLbls>
            <c:dLbl>
              <c:idx val="2"/>
              <c:layout>
                <c:manualLayout>
                  <c:x val="-3.5008692703763111E-2"/>
                  <c:y val="7.6538180968912004E-2"/>
                </c:manualLayout>
              </c:layout>
              <c:showLegendKey val="0"/>
              <c:showVal val="0"/>
              <c:showCatName val="1"/>
              <c:showSerName val="0"/>
              <c:showPercent val="1"/>
              <c:showBubbleSize val="0"/>
              <c:extLst>
                <c:ext xmlns:c15="http://schemas.microsoft.com/office/drawing/2012/chart" uri="{CE6537A1-D6FC-4f65-9D91-7224C49458BB}">
                  <c15:layout>
                    <c:manualLayout>
                      <c:w val="0.34330937207627138"/>
                      <c:h val="0.17508080513923568"/>
                    </c:manualLayout>
                  </c15:layout>
                </c:ext>
                <c:ext xmlns:c16="http://schemas.microsoft.com/office/drawing/2014/chart" uri="{C3380CC4-5D6E-409C-BE32-E72D297353CC}">
                  <c16:uniqueId val="{00000005-507D-46B9-B5CB-1E9872D19F63}"/>
                </c:ext>
              </c:extLst>
            </c:dLbl>
            <c:dLbl>
              <c:idx val="4"/>
              <c:delete val="1"/>
              <c:extLst>
                <c:ext xmlns:c15="http://schemas.microsoft.com/office/drawing/2012/chart" uri="{CE6537A1-D6FC-4f65-9D91-7224C49458BB}"/>
                <c:ext xmlns:c16="http://schemas.microsoft.com/office/drawing/2014/chart" uri="{C3380CC4-5D6E-409C-BE32-E72D297353CC}">
                  <c16:uniqueId val="{00000009-507D-46B9-B5CB-1E9872D19F63}"/>
                </c:ext>
              </c:extLst>
            </c:dLbl>
            <c:spPr>
              <a:noFill/>
              <a:ln>
                <a:noFill/>
              </a:ln>
              <a:effectLst/>
            </c:spPr>
            <c:txPr>
              <a:bodyPr rot="0" spcFirstLastPara="1" vertOverflow="ellipsis" vert="horz" wrap="square" anchor="ctr" anchorCtr="1"/>
              <a:lstStyle/>
              <a:p>
                <a:pPr>
                  <a:defRPr sz="900" b="1" i="0" u="none" strike="noStrike" kern="1200" baseline="0">
                    <a:solidFill>
                      <a:schemeClr val="tx1">
                        <a:lumMod val="75000"/>
                        <a:lumOff val="25000"/>
                      </a:schemeClr>
                    </a:solidFill>
                    <a:latin typeface="Times New Roman" panose="02020603050405020304" pitchFamily="18" charset="0"/>
                    <a:ea typeface="+mn-ea"/>
                    <a:cs typeface="Times New Roman" panose="02020603050405020304" pitchFamily="18" charset="0"/>
                  </a:defRPr>
                </a:pPr>
                <a:endParaRPr lang="en-US"/>
              </a:p>
            </c:txPr>
            <c:showLegendKey val="0"/>
            <c:showVal val="0"/>
            <c:showCatName val="1"/>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'Quantitaive data (3)'!$K$271:$K$275</c:f>
              <c:strCache>
                <c:ptCount val="5"/>
                <c:pt idx="0">
                  <c:v>Strongly disagree</c:v>
                </c:pt>
                <c:pt idx="1">
                  <c:v>Disagree </c:v>
                </c:pt>
                <c:pt idx="2">
                  <c:v>Neither agree/nor disagree</c:v>
                </c:pt>
                <c:pt idx="3">
                  <c:v>Agree</c:v>
                </c:pt>
                <c:pt idx="4">
                  <c:v>Strongly agree </c:v>
                </c:pt>
              </c:strCache>
            </c:strRef>
          </c:cat>
          <c:val>
            <c:numRef>
              <c:f>'Quantitaive data (3)'!$L$271:$L$275</c:f>
              <c:numCache>
                <c:formatCode>General</c:formatCode>
                <c:ptCount val="5"/>
                <c:pt idx="0">
                  <c:v>8</c:v>
                </c:pt>
                <c:pt idx="1">
                  <c:v>32</c:v>
                </c:pt>
                <c:pt idx="2">
                  <c:v>4</c:v>
                </c:pt>
                <c:pt idx="3">
                  <c:v>4</c:v>
                </c:pt>
                <c:pt idx="4">
                  <c:v>0</c:v>
                </c:pt>
              </c:numCache>
            </c:numRef>
          </c:val>
          <c:extLst>
            <c:ext xmlns:c16="http://schemas.microsoft.com/office/drawing/2014/chart" uri="{C3380CC4-5D6E-409C-BE32-E72D297353CC}">
              <c16:uniqueId val="{0000000A-507D-46B9-B5CB-1E9872D19F63}"/>
            </c:ext>
          </c:extLst>
        </c:ser>
        <c:ser>
          <c:idx val="1"/>
          <c:order val="1"/>
          <c:tx>
            <c:strRef>
              <c:f>'Quantitaive data (3)'!$M$270</c:f>
              <c:strCache>
                <c:ptCount val="1"/>
                <c:pt idx="0">
                  <c:v>%</c:v>
                </c:pt>
              </c:strCache>
            </c:strRef>
          </c:tx>
          <c:dPt>
            <c:idx val="0"/>
            <c:bubble3D val="0"/>
            <c:spPr>
              <a:solidFill>
                <a:schemeClr val="accent1"/>
              </a:solidFill>
              <a:ln w="19050">
                <a:solidFill>
                  <a:schemeClr val="lt1"/>
                </a:solidFill>
              </a:ln>
              <a:effectLst/>
            </c:spPr>
            <c:extLst>
              <c:ext xmlns:c16="http://schemas.microsoft.com/office/drawing/2014/chart" uri="{C3380CC4-5D6E-409C-BE32-E72D297353CC}">
                <c16:uniqueId val="{0000000C-507D-46B9-B5CB-1E9872D19F63}"/>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E-507D-46B9-B5CB-1E9872D19F63}"/>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10-507D-46B9-B5CB-1E9872D19F63}"/>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12-507D-46B9-B5CB-1E9872D19F63}"/>
              </c:ext>
            </c:extLst>
          </c:dPt>
          <c:dPt>
            <c:idx val="4"/>
            <c:bubble3D val="0"/>
            <c:spPr>
              <a:solidFill>
                <a:schemeClr val="accent5"/>
              </a:solidFill>
              <a:ln w="19050">
                <a:solidFill>
                  <a:schemeClr val="lt1"/>
                </a:solidFill>
              </a:ln>
              <a:effectLst/>
            </c:spPr>
            <c:extLst>
              <c:ext xmlns:c16="http://schemas.microsoft.com/office/drawing/2014/chart" uri="{C3380CC4-5D6E-409C-BE32-E72D297353CC}">
                <c16:uniqueId val="{00000014-507D-46B9-B5CB-1E9872D19F63}"/>
              </c:ext>
            </c:extLst>
          </c:dPt>
          <c:dLbls>
            <c:spPr>
              <a:noFill/>
              <a:ln>
                <a:noFill/>
              </a:ln>
              <a:effectLst/>
            </c:spPr>
            <c:txPr>
              <a:bodyPr rot="0" spcFirstLastPara="1" vertOverflow="ellipsis" vert="horz" wrap="square" anchor="ctr" anchorCtr="1"/>
              <a:lstStyle/>
              <a:p>
                <a:pPr>
                  <a:defRPr sz="900" b="1" i="0" u="none" strike="noStrike" kern="1200" baseline="0">
                    <a:solidFill>
                      <a:schemeClr val="tx1">
                        <a:lumMod val="75000"/>
                        <a:lumOff val="25000"/>
                      </a:schemeClr>
                    </a:solidFill>
                    <a:latin typeface="Times New Roman" panose="02020603050405020304" pitchFamily="18" charset="0"/>
                    <a:ea typeface="+mn-ea"/>
                    <a:cs typeface="Times New Roman" panose="02020603050405020304" pitchFamily="18" charset="0"/>
                  </a:defRPr>
                </a:pPr>
                <a:endParaRPr lang="en-US"/>
              </a:p>
            </c:txPr>
            <c:showLegendKey val="0"/>
            <c:showVal val="1"/>
            <c:showCatName val="0"/>
            <c:showSerName val="0"/>
            <c:showPercent val="0"/>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'Quantitaive data (3)'!$K$271:$K$275</c:f>
              <c:strCache>
                <c:ptCount val="5"/>
                <c:pt idx="0">
                  <c:v>Strongly disagree</c:v>
                </c:pt>
                <c:pt idx="1">
                  <c:v>Disagree </c:v>
                </c:pt>
                <c:pt idx="2">
                  <c:v>Neither agree/nor disagree</c:v>
                </c:pt>
                <c:pt idx="3">
                  <c:v>Agree</c:v>
                </c:pt>
                <c:pt idx="4">
                  <c:v>Strongly agree </c:v>
                </c:pt>
              </c:strCache>
            </c:strRef>
          </c:cat>
          <c:val>
            <c:numRef>
              <c:f>'Quantitaive data (3)'!$M$271:$M$275</c:f>
              <c:numCache>
                <c:formatCode>0%</c:formatCode>
                <c:ptCount val="5"/>
                <c:pt idx="0">
                  <c:v>0.16666666666666666</c:v>
                </c:pt>
                <c:pt idx="1">
                  <c:v>0.66666666666666663</c:v>
                </c:pt>
                <c:pt idx="2">
                  <c:v>8.3333333333333329E-2</c:v>
                </c:pt>
                <c:pt idx="3">
                  <c:v>8.3333333333333329E-2</c:v>
                </c:pt>
                <c:pt idx="4">
                  <c:v>0</c:v>
                </c:pt>
              </c:numCache>
            </c:numRef>
          </c:val>
          <c:extLst>
            <c:ext xmlns:c16="http://schemas.microsoft.com/office/drawing/2014/chart" uri="{C3380CC4-5D6E-409C-BE32-E72D297353CC}">
              <c16:uniqueId val="{00000015-507D-46B9-B5CB-1E9872D19F63}"/>
            </c:ext>
          </c:extLst>
        </c:ser>
        <c:dLbls>
          <c:showLegendKey val="0"/>
          <c:showVal val="1"/>
          <c:showCatName val="0"/>
          <c:showSerName val="0"/>
          <c:showPercent val="0"/>
          <c:showBubbleSize val="0"/>
          <c:showLeaderLines val="1"/>
        </c:dLbls>
        <c:firstSliceAng val="90"/>
      </c:pieChart>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b="1">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100" b="1" i="0" u="none" strike="noStrike" kern="1200" spc="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r>
              <a:rPr lang="en-US" sz="1100" b="1"/>
              <a:t>S1Q3</a:t>
            </a:r>
          </a:p>
        </c:rich>
      </c:tx>
      <c:overlay val="0"/>
      <c:spPr>
        <a:noFill/>
        <a:ln>
          <a:noFill/>
        </a:ln>
        <a:effectLst/>
      </c:spPr>
      <c:txPr>
        <a:bodyPr rot="0" spcFirstLastPara="1" vertOverflow="ellipsis" vert="horz" wrap="square" anchor="ctr" anchorCtr="1"/>
        <a:lstStyle/>
        <a:p>
          <a:pPr>
            <a:defRPr sz="1100" b="1" i="0" u="none" strike="noStrike" kern="1200" spc="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manualLayout>
          <c:layoutTarget val="inner"/>
          <c:xMode val="edge"/>
          <c:yMode val="edge"/>
          <c:x val="0.27591099974063971"/>
          <c:y val="0.23035724701079033"/>
          <c:w val="0.45223053792690981"/>
          <c:h val="0.66439596092155151"/>
        </c:manualLayout>
      </c:layout>
      <c:radarChart>
        <c:radarStyle val="marker"/>
        <c:varyColors val="0"/>
        <c:ser>
          <c:idx val="1"/>
          <c:order val="1"/>
          <c:tx>
            <c:strRef>
              <c:f>'Quantitaive data (3)'!$F$54</c:f>
              <c:strCache>
                <c:ptCount val="1"/>
                <c:pt idx="0">
                  <c:v>%</c:v>
                </c:pt>
              </c:strCache>
            </c:strRef>
          </c:tx>
          <c:spPr>
            <a:ln w="28575" cap="rnd">
              <a:solidFill>
                <a:schemeClr val="accent1">
                  <a:lumMod val="50000"/>
                </a:schemeClr>
              </a:solidFill>
              <a:round/>
            </a:ln>
            <a:effectLst/>
          </c:spPr>
          <c:marker>
            <c:symbol val="none"/>
          </c:marker>
          <c:cat>
            <c:strRef>
              <c:f>'Quantitaive data (3)'!$D$55:$D$60</c:f>
              <c:strCache>
                <c:ptCount val="6"/>
                <c:pt idx="0">
                  <c:v>Administration</c:v>
                </c:pt>
                <c:pt idx="1">
                  <c:v>Forestry Agency </c:v>
                </c:pt>
                <c:pt idx="2">
                  <c:v>Research  and academia </c:v>
                </c:pt>
                <c:pt idx="3">
                  <c:v>Financial / technical partners</c:v>
                </c:pt>
                <c:pt idx="4">
                  <c:v>CSO / NGO  </c:v>
                </c:pt>
                <c:pt idx="5">
                  <c:v>Consultants </c:v>
                </c:pt>
              </c:strCache>
            </c:strRef>
          </c:cat>
          <c:val>
            <c:numRef>
              <c:f>'Quantitaive data (3)'!$F$55:$F$60</c:f>
              <c:numCache>
                <c:formatCode>0%</c:formatCode>
                <c:ptCount val="6"/>
                <c:pt idx="0">
                  <c:v>0.25</c:v>
                </c:pt>
                <c:pt idx="1">
                  <c:v>2.0833333333333332E-2</c:v>
                </c:pt>
                <c:pt idx="2">
                  <c:v>0.125</c:v>
                </c:pt>
                <c:pt idx="3">
                  <c:v>0.3125</c:v>
                </c:pt>
                <c:pt idx="4">
                  <c:v>0.1875</c:v>
                </c:pt>
                <c:pt idx="5">
                  <c:v>0.10416666666666667</c:v>
                </c:pt>
              </c:numCache>
            </c:numRef>
          </c:val>
          <c:extLst>
            <c:ext xmlns:c16="http://schemas.microsoft.com/office/drawing/2014/chart" uri="{C3380CC4-5D6E-409C-BE32-E72D297353CC}">
              <c16:uniqueId val="{00000000-6E2C-4A0A-9C59-241CB3D0DF8C}"/>
            </c:ext>
          </c:extLst>
        </c:ser>
        <c:dLbls>
          <c:showLegendKey val="0"/>
          <c:showVal val="0"/>
          <c:showCatName val="0"/>
          <c:showSerName val="0"/>
          <c:showPercent val="0"/>
          <c:showBubbleSize val="0"/>
        </c:dLbls>
        <c:axId val="274911887"/>
        <c:axId val="274912303"/>
        <c:extLst>
          <c:ext xmlns:c15="http://schemas.microsoft.com/office/drawing/2012/chart" uri="{02D57815-91ED-43cb-92C2-25804820EDAC}">
            <c15:filteredRadarSeries>
              <c15:ser>
                <c:idx val="0"/>
                <c:order val="0"/>
                <c:tx>
                  <c:strRef>
                    <c:extLst>
                      <c:ext uri="{02D57815-91ED-43cb-92C2-25804820EDAC}">
                        <c15:formulaRef>
                          <c15:sqref>'Quantitaive data (3)'!$E$54</c15:sqref>
                        </c15:formulaRef>
                      </c:ext>
                    </c:extLst>
                    <c:strCache>
                      <c:ptCount val="1"/>
                      <c:pt idx="0">
                        <c:v>Total</c:v>
                      </c:pt>
                    </c:strCache>
                  </c:strRef>
                </c:tx>
                <c:spPr>
                  <a:ln w="28575" cap="rnd">
                    <a:solidFill>
                      <a:schemeClr val="accent1"/>
                    </a:solidFill>
                    <a:round/>
                  </a:ln>
                  <a:effectLst/>
                </c:spPr>
                <c:marker>
                  <c:symbol val="none"/>
                </c:marker>
                <c:cat>
                  <c:strRef>
                    <c:extLst>
                      <c:ext uri="{02D57815-91ED-43cb-92C2-25804820EDAC}">
                        <c15:formulaRef>
                          <c15:sqref>'Quantitaive data (3)'!$D$55:$D$60</c15:sqref>
                        </c15:formulaRef>
                      </c:ext>
                    </c:extLst>
                    <c:strCache>
                      <c:ptCount val="6"/>
                      <c:pt idx="0">
                        <c:v>Administration</c:v>
                      </c:pt>
                      <c:pt idx="1">
                        <c:v>Forestry Agency </c:v>
                      </c:pt>
                      <c:pt idx="2">
                        <c:v>Research  and academia </c:v>
                      </c:pt>
                      <c:pt idx="3">
                        <c:v>Financial / technical partners</c:v>
                      </c:pt>
                      <c:pt idx="4">
                        <c:v>CSO / NGO  </c:v>
                      </c:pt>
                      <c:pt idx="5">
                        <c:v>Consultants </c:v>
                      </c:pt>
                    </c:strCache>
                  </c:strRef>
                </c:cat>
                <c:val>
                  <c:numRef>
                    <c:extLst>
                      <c:ext uri="{02D57815-91ED-43cb-92C2-25804820EDAC}">
                        <c15:formulaRef>
                          <c15:sqref>'Quantitaive data (3)'!$E$55:$E$60</c15:sqref>
                        </c15:formulaRef>
                      </c:ext>
                    </c:extLst>
                    <c:numCache>
                      <c:formatCode>General</c:formatCode>
                      <c:ptCount val="6"/>
                      <c:pt idx="0">
                        <c:v>12</c:v>
                      </c:pt>
                      <c:pt idx="1">
                        <c:v>1</c:v>
                      </c:pt>
                      <c:pt idx="2">
                        <c:v>6</c:v>
                      </c:pt>
                      <c:pt idx="3">
                        <c:v>15</c:v>
                      </c:pt>
                      <c:pt idx="4">
                        <c:v>9</c:v>
                      </c:pt>
                      <c:pt idx="5">
                        <c:v>5</c:v>
                      </c:pt>
                    </c:numCache>
                  </c:numRef>
                </c:val>
                <c:extLst>
                  <c:ext xmlns:c16="http://schemas.microsoft.com/office/drawing/2014/chart" uri="{C3380CC4-5D6E-409C-BE32-E72D297353CC}">
                    <c16:uniqueId val="{00000001-6E2C-4A0A-9C59-241CB3D0DF8C}"/>
                  </c:ext>
                </c:extLst>
              </c15:ser>
            </c15:filteredRadarSeries>
          </c:ext>
        </c:extLst>
      </c:radarChart>
      <c:catAx>
        <c:axId val="274911887"/>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en-US"/>
          </a:p>
        </c:txPr>
        <c:crossAx val="274912303"/>
        <c:crosses val="autoZero"/>
        <c:auto val="1"/>
        <c:lblAlgn val="ctr"/>
        <c:lblOffset val="100"/>
        <c:noMultiLvlLbl val="0"/>
      </c:catAx>
      <c:valAx>
        <c:axId val="274912303"/>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en-US"/>
          </a:p>
        </c:txPr>
        <c:crossAx val="274911887"/>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sz="1100" b="0">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3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pieChart>
        <c:varyColors val="1"/>
        <c:ser>
          <c:idx val="0"/>
          <c:order val="0"/>
          <c:tx>
            <c:strRef>
              <c:f>'Quantitaive data (3)'!$F$270</c:f>
              <c:strCache>
                <c:ptCount val="1"/>
                <c:pt idx="0">
                  <c:v>Total</c:v>
                </c:pt>
              </c:strCache>
            </c:strRef>
          </c:tx>
          <c:explosion val="10"/>
          <c:dPt>
            <c:idx val="0"/>
            <c:bubble3D val="0"/>
            <c:spPr>
              <a:solidFill>
                <a:schemeClr val="accent1"/>
              </a:solidFill>
              <a:ln w="19050">
                <a:solidFill>
                  <a:schemeClr val="lt1"/>
                </a:solidFill>
              </a:ln>
              <a:effectLst/>
            </c:spPr>
            <c:extLst>
              <c:ext xmlns:c16="http://schemas.microsoft.com/office/drawing/2014/chart" uri="{C3380CC4-5D6E-409C-BE32-E72D297353CC}">
                <c16:uniqueId val="{00000001-BA90-46E8-8D0E-29977CAE2AC4}"/>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3-BA90-46E8-8D0E-29977CAE2AC4}"/>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5-BA90-46E8-8D0E-29977CAE2AC4}"/>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07-BA90-46E8-8D0E-29977CAE2AC4}"/>
              </c:ext>
            </c:extLst>
          </c:dPt>
          <c:dPt>
            <c:idx val="4"/>
            <c:bubble3D val="0"/>
            <c:spPr>
              <a:solidFill>
                <a:schemeClr val="accent5"/>
              </a:solidFill>
              <a:ln w="19050">
                <a:solidFill>
                  <a:schemeClr val="lt1"/>
                </a:solidFill>
              </a:ln>
              <a:effectLst/>
            </c:spPr>
            <c:extLst>
              <c:ext xmlns:c16="http://schemas.microsoft.com/office/drawing/2014/chart" uri="{C3380CC4-5D6E-409C-BE32-E72D297353CC}">
                <c16:uniqueId val="{00000009-BA90-46E8-8D0E-29977CAE2AC4}"/>
              </c:ext>
            </c:extLst>
          </c:dPt>
          <c:dLbls>
            <c:dLbl>
              <c:idx val="0"/>
              <c:layout>
                <c:manualLayout>
                  <c:x val="-2.6662493974696243E-2"/>
                  <c:y val="-1.6028863954222337E-2"/>
                </c:manualLayout>
              </c:layout>
              <c:showLegendKey val="0"/>
              <c:showVal val="0"/>
              <c:showCatName val="1"/>
              <c:showSerName val="0"/>
              <c:showPercent val="1"/>
              <c:showBubbleSize val="0"/>
              <c:extLst>
                <c:ext xmlns:c15="http://schemas.microsoft.com/office/drawing/2012/chart" uri="{CE6537A1-D6FC-4f65-9D91-7224C49458BB}">
                  <c15:layout>
                    <c:manualLayout>
                      <c:w val="0.23285244737901387"/>
                      <c:h val="0.19732958846304041"/>
                    </c:manualLayout>
                  </c15:layout>
                </c:ext>
                <c:ext xmlns:c16="http://schemas.microsoft.com/office/drawing/2014/chart" uri="{C3380CC4-5D6E-409C-BE32-E72D297353CC}">
                  <c16:uniqueId val="{00000001-BA90-46E8-8D0E-29977CAE2AC4}"/>
                </c:ext>
              </c:extLst>
            </c:dLbl>
            <c:dLbl>
              <c:idx val="3"/>
              <c:delete val="1"/>
              <c:extLst>
                <c:ext xmlns:c15="http://schemas.microsoft.com/office/drawing/2012/chart" uri="{CE6537A1-D6FC-4f65-9D91-7224C49458BB}"/>
                <c:ext xmlns:c16="http://schemas.microsoft.com/office/drawing/2014/chart" uri="{C3380CC4-5D6E-409C-BE32-E72D297353CC}">
                  <c16:uniqueId val="{00000007-BA90-46E8-8D0E-29977CAE2AC4}"/>
                </c:ext>
              </c:extLst>
            </c:dLbl>
            <c:dLbl>
              <c:idx val="4"/>
              <c:delete val="1"/>
              <c:extLst>
                <c:ext xmlns:c15="http://schemas.microsoft.com/office/drawing/2012/chart" uri="{CE6537A1-D6FC-4f65-9D91-7224C49458BB}"/>
                <c:ext xmlns:c16="http://schemas.microsoft.com/office/drawing/2014/chart" uri="{C3380CC4-5D6E-409C-BE32-E72D297353CC}">
                  <c16:uniqueId val="{00000009-BA90-46E8-8D0E-29977CAE2AC4}"/>
                </c:ext>
              </c:extLst>
            </c:dLbl>
            <c:spPr>
              <a:noFill/>
              <a:ln>
                <a:noFill/>
              </a:ln>
              <a:effectLst/>
            </c:spPr>
            <c:txPr>
              <a:bodyPr rot="0" spcFirstLastPara="1" vertOverflow="ellipsis" vert="horz" wrap="square" anchor="ctr" anchorCtr="1"/>
              <a:lstStyle/>
              <a:p>
                <a:pPr>
                  <a:defRPr sz="900" b="1" i="0" u="none" strike="noStrike" kern="1200" baseline="0">
                    <a:solidFill>
                      <a:schemeClr val="tx1">
                        <a:lumMod val="75000"/>
                        <a:lumOff val="25000"/>
                      </a:schemeClr>
                    </a:solidFill>
                    <a:latin typeface="Times New Roman" panose="02020603050405020304" pitchFamily="18" charset="0"/>
                    <a:ea typeface="+mn-ea"/>
                    <a:cs typeface="Times New Roman" panose="02020603050405020304" pitchFamily="18" charset="0"/>
                  </a:defRPr>
                </a:pPr>
                <a:endParaRPr lang="en-US"/>
              </a:p>
            </c:txPr>
            <c:showLegendKey val="0"/>
            <c:showVal val="0"/>
            <c:showCatName val="1"/>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'Quantitaive data (3)'!$E$271:$E$275</c:f>
              <c:strCache>
                <c:ptCount val="5"/>
                <c:pt idx="0">
                  <c:v>Very relevant</c:v>
                </c:pt>
                <c:pt idx="1">
                  <c:v>Relevant  </c:v>
                </c:pt>
                <c:pt idx="2">
                  <c:v>Neutral</c:v>
                </c:pt>
                <c:pt idx="3">
                  <c:v>Not relevant</c:v>
                </c:pt>
                <c:pt idx="4">
                  <c:v>Not very relevant  </c:v>
                </c:pt>
              </c:strCache>
            </c:strRef>
          </c:cat>
          <c:val>
            <c:numRef>
              <c:f>'Quantitaive data (3)'!$F$271:$F$275</c:f>
              <c:numCache>
                <c:formatCode>General</c:formatCode>
                <c:ptCount val="5"/>
                <c:pt idx="0">
                  <c:v>8</c:v>
                </c:pt>
                <c:pt idx="1">
                  <c:v>36</c:v>
                </c:pt>
                <c:pt idx="2">
                  <c:v>4</c:v>
                </c:pt>
                <c:pt idx="3">
                  <c:v>0</c:v>
                </c:pt>
                <c:pt idx="4">
                  <c:v>0</c:v>
                </c:pt>
              </c:numCache>
            </c:numRef>
          </c:val>
          <c:extLst>
            <c:ext xmlns:c16="http://schemas.microsoft.com/office/drawing/2014/chart" uri="{C3380CC4-5D6E-409C-BE32-E72D297353CC}">
              <c16:uniqueId val="{0000000A-BA90-46E8-8D0E-29977CAE2AC4}"/>
            </c:ext>
          </c:extLst>
        </c:ser>
        <c:ser>
          <c:idx val="1"/>
          <c:order val="1"/>
          <c:tx>
            <c:strRef>
              <c:f>'Quantitaive data (3)'!$G$270</c:f>
              <c:strCache>
                <c:ptCount val="1"/>
                <c:pt idx="0">
                  <c:v>%</c:v>
                </c:pt>
              </c:strCache>
            </c:strRef>
          </c:tx>
          <c:dPt>
            <c:idx val="0"/>
            <c:bubble3D val="0"/>
            <c:spPr>
              <a:solidFill>
                <a:schemeClr val="accent1"/>
              </a:solidFill>
              <a:ln w="19050">
                <a:solidFill>
                  <a:schemeClr val="lt1"/>
                </a:solidFill>
              </a:ln>
              <a:effectLst/>
            </c:spPr>
            <c:extLst>
              <c:ext xmlns:c16="http://schemas.microsoft.com/office/drawing/2014/chart" uri="{C3380CC4-5D6E-409C-BE32-E72D297353CC}">
                <c16:uniqueId val="{0000000C-BA90-46E8-8D0E-29977CAE2AC4}"/>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E-BA90-46E8-8D0E-29977CAE2AC4}"/>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10-BA90-46E8-8D0E-29977CAE2AC4}"/>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12-BA90-46E8-8D0E-29977CAE2AC4}"/>
              </c:ext>
            </c:extLst>
          </c:dPt>
          <c:dPt>
            <c:idx val="4"/>
            <c:bubble3D val="0"/>
            <c:spPr>
              <a:solidFill>
                <a:schemeClr val="accent5"/>
              </a:solidFill>
              <a:ln w="19050">
                <a:solidFill>
                  <a:schemeClr val="lt1"/>
                </a:solidFill>
              </a:ln>
              <a:effectLst/>
            </c:spPr>
            <c:extLst>
              <c:ext xmlns:c16="http://schemas.microsoft.com/office/drawing/2014/chart" uri="{C3380CC4-5D6E-409C-BE32-E72D297353CC}">
                <c16:uniqueId val="{00000014-BA90-46E8-8D0E-29977CAE2AC4}"/>
              </c:ext>
            </c:extLst>
          </c:dPt>
          <c:dLbls>
            <c:spPr>
              <a:noFill/>
              <a:ln>
                <a:noFill/>
              </a:ln>
              <a:effectLst/>
            </c:spPr>
            <c:txPr>
              <a:bodyPr rot="0" spcFirstLastPara="1" vertOverflow="ellipsis" vert="horz" wrap="square" anchor="ctr" anchorCtr="1"/>
              <a:lstStyle/>
              <a:p>
                <a:pPr>
                  <a:defRPr sz="900" b="1" i="0" u="none" strike="noStrike" kern="1200" baseline="0">
                    <a:solidFill>
                      <a:schemeClr val="tx1">
                        <a:lumMod val="75000"/>
                        <a:lumOff val="25000"/>
                      </a:schemeClr>
                    </a:solidFill>
                    <a:latin typeface="Times New Roman" panose="02020603050405020304" pitchFamily="18" charset="0"/>
                    <a:ea typeface="+mn-ea"/>
                    <a:cs typeface="Times New Roman" panose="02020603050405020304" pitchFamily="18" charset="0"/>
                  </a:defRPr>
                </a:pPr>
                <a:endParaRPr lang="en-US"/>
              </a:p>
            </c:txPr>
            <c:showLegendKey val="0"/>
            <c:showVal val="1"/>
            <c:showCatName val="0"/>
            <c:showSerName val="0"/>
            <c:showPercent val="0"/>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'Quantitaive data (3)'!$E$271:$E$275</c:f>
              <c:strCache>
                <c:ptCount val="5"/>
                <c:pt idx="0">
                  <c:v>Very relevant</c:v>
                </c:pt>
                <c:pt idx="1">
                  <c:v>Relevant  </c:v>
                </c:pt>
                <c:pt idx="2">
                  <c:v>Neutral</c:v>
                </c:pt>
                <c:pt idx="3">
                  <c:v>Not relevant</c:v>
                </c:pt>
                <c:pt idx="4">
                  <c:v>Not very relevant  </c:v>
                </c:pt>
              </c:strCache>
            </c:strRef>
          </c:cat>
          <c:val>
            <c:numRef>
              <c:f>'Quantitaive data (3)'!$G$271:$G$275</c:f>
              <c:numCache>
                <c:formatCode>0%</c:formatCode>
                <c:ptCount val="5"/>
                <c:pt idx="0">
                  <c:v>0.16666666666666666</c:v>
                </c:pt>
                <c:pt idx="1">
                  <c:v>0.75</c:v>
                </c:pt>
                <c:pt idx="2">
                  <c:v>8.3333333333333329E-2</c:v>
                </c:pt>
                <c:pt idx="3">
                  <c:v>0</c:v>
                </c:pt>
                <c:pt idx="4">
                  <c:v>0</c:v>
                </c:pt>
              </c:numCache>
            </c:numRef>
          </c:val>
          <c:extLst>
            <c:ext xmlns:c16="http://schemas.microsoft.com/office/drawing/2014/chart" uri="{C3380CC4-5D6E-409C-BE32-E72D297353CC}">
              <c16:uniqueId val="{00000015-BA90-46E8-8D0E-29977CAE2AC4}"/>
            </c:ext>
          </c:extLst>
        </c:ser>
        <c:dLbls>
          <c:showLegendKey val="0"/>
          <c:showVal val="1"/>
          <c:showCatName val="0"/>
          <c:showSerName val="0"/>
          <c:showPercent val="0"/>
          <c:showBubbleSize val="0"/>
          <c:showLeaderLines val="1"/>
        </c:dLbls>
        <c:firstSliceAng val="60"/>
      </c:pieChart>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b="1">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3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percentStacked"/>
        <c:varyColors val="0"/>
        <c:ser>
          <c:idx val="0"/>
          <c:order val="0"/>
          <c:tx>
            <c:strRef>
              <c:f>'Quantitaive data (2)'!$F$78</c:f>
              <c:strCache>
                <c:ptCount val="1"/>
                <c:pt idx="0">
                  <c:v>Very relevant</c:v>
                </c:pt>
              </c:strCache>
            </c:strRef>
          </c:tx>
          <c:spPr>
            <a:solidFill>
              <a:schemeClr val="accent2"/>
            </a:solidFill>
            <a:ln>
              <a:noFill/>
            </a:ln>
            <a:effectLst/>
          </c:spPr>
          <c:invertIfNegative val="0"/>
          <c:cat>
            <c:strRef>
              <c:f>'Quantitaive data (2)'!$E$79:$E$84</c:f>
              <c:strCache>
                <c:ptCount val="6"/>
                <c:pt idx="0">
                  <c:v>Administration</c:v>
                </c:pt>
                <c:pt idx="1">
                  <c:v>Forestry Agency </c:v>
                </c:pt>
                <c:pt idx="2">
                  <c:v>Research  and academia </c:v>
                </c:pt>
                <c:pt idx="3">
                  <c:v>Financial / technical partners</c:v>
                </c:pt>
                <c:pt idx="4">
                  <c:v>CSO / NGO  </c:v>
                </c:pt>
                <c:pt idx="5">
                  <c:v>Consultants </c:v>
                </c:pt>
              </c:strCache>
            </c:strRef>
          </c:cat>
          <c:val>
            <c:numRef>
              <c:f>'Quantitaive data (2)'!$F$79:$F$84</c:f>
              <c:numCache>
                <c:formatCode>0%</c:formatCode>
                <c:ptCount val="6"/>
                <c:pt idx="0">
                  <c:v>2.0833333333333332E-2</c:v>
                </c:pt>
                <c:pt idx="1">
                  <c:v>2.0833333333333332E-2</c:v>
                </c:pt>
                <c:pt idx="2">
                  <c:v>4.1666666666666664E-2</c:v>
                </c:pt>
                <c:pt idx="3">
                  <c:v>0.16666666666666666</c:v>
                </c:pt>
                <c:pt idx="4">
                  <c:v>0.10416666666666667</c:v>
                </c:pt>
                <c:pt idx="5">
                  <c:v>0.10416666666666667</c:v>
                </c:pt>
              </c:numCache>
            </c:numRef>
          </c:val>
          <c:extLst>
            <c:ext xmlns:c16="http://schemas.microsoft.com/office/drawing/2014/chart" uri="{C3380CC4-5D6E-409C-BE32-E72D297353CC}">
              <c16:uniqueId val="{00000000-14EE-4D85-8D22-A4425E46C827}"/>
            </c:ext>
          </c:extLst>
        </c:ser>
        <c:ser>
          <c:idx val="1"/>
          <c:order val="1"/>
          <c:tx>
            <c:strRef>
              <c:f>'Quantitaive data (2)'!$G$78</c:f>
              <c:strCache>
                <c:ptCount val="1"/>
                <c:pt idx="0">
                  <c:v>Relevant  </c:v>
                </c:pt>
              </c:strCache>
            </c:strRef>
          </c:tx>
          <c:spPr>
            <a:solidFill>
              <a:schemeClr val="accent4"/>
            </a:solidFill>
            <a:ln>
              <a:noFill/>
            </a:ln>
            <a:effectLst/>
          </c:spPr>
          <c:invertIfNegative val="0"/>
          <c:cat>
            <c:strRef>
              <c:f>'Quantitaive data (2)'!$E$79:$E$84</c:f>
              <c:strCache>
                <c:ptCount val="6"/>
                <c:pt idx="0">
                  <c:v>Administration</c:v>
                </c:pt>
                <c:pt idx="1">
                  <c:v>Forestry Agency </c:v>
                </c:pt>
                <c:pt idx="2">
                  <c:v>Research  and academia </c:v>
                </c:pt>
                <c:pt idx="3">
                  <c:v>Financial / technical partners</c:v>
                </c:pt>
                <c:pt idx="4">
                  <c:v>CSO / NGO  </c:v>
                </c:pt>
                <c:pt idx="5">
                  <c:v>Consultants </c:v>
                </c:pt>
              </c:strCache>
            </c:strRef>
          </c:cat>
          <c:val>
            <c:numRef>
              <c:f>'Quantitaive data (2)'!$G$79:$G$84</c:f>
              <c:numCache>
                <c:formatCode>0%</c:formatCode>
                <c:ptCount val="6"/>
                <c:pt idx="0">
                  <c:v>0.22916666666666666</c:v>
                </c:pt>
                <c:pt idx="1">
                  <c:v>0</c:v>
                </c:pt>
                <c:pt idx="2">
                  <c:v>8.3333333333333329E-2</c:v>
                </c:pt>
                <c:pt idx="3">
                  <c:v>0.14583333333333334</c:v>
                </c:pt>
                <c:pt idx="4">
                  <c:v>8.3333333333333329E-2</c:v>
                </c:pt>
                <c:pt idx="5">
                  <c:v>0</c:v>
                </c:pt>
              </c:numCache>
            </c:numRef>
          </c:val>
          <c:extLst>
            <c:ext xmlns:c16="http://schemas.microsoft.com/office/drawing/2014/chart" uri="{C3380CC4-5D6E-409C-BE32-E72D297353CC}">
              <c16:uniqueId val="{00000001-14EE-4D85-8D22-A4425E46C827}"/>
            </c:ext>
          </c:extLst>
        </c:ser>
        <c:ser>
          <c:idx val="2"/>
          <c:order val="2"/>
          <c:tx>
            <c:strRef>
              <c:f>'Quantitaive data (2)'!$H$78</c:f>
              <c:strCache>
                <c:ptCount val="1"/>
                <c:pt idx="0">
                  <c:v>Neutral</c:v>
                </c:pt>
              </c:strCache>
            </c:strRef>
          </c:tx>
          <c:spPr>
            <a:solidFill>
              <a:schemeClr val="accent6"/>
            </a:solidFill>
            <a:ln>
              <a:noFill/>
            </a:ln>
            <a:effectLst/>
          </c:spPr>
          <c:invertIfNegative val="0"/>
          <c:cat>
            <c:strRef>
              <c:f>'Quantitaive data (2)'!$E$79:$E$84</c:f>
              <c:strCache>
                <c:ptCount val="6"/>
                <c:pt idx="0">
                  <c:v>Administration</c:v>
                </c:pt>
                <c:pt idx="1">
                  <c:v>Forestry Agency </c:v>
                </c:pt>
                <c:pt idx="2">
                  <c:v>Research  and academia </c:v>
                </c:pt>
                <c:pt idx="3">
                  <c:v>Financial / technical partners</c:v>
                </c:pt>
                <c:pt idx="4">
                  <c:v>CSO / NGO  </c:v>
                </c:pt>
                <c:pt idx="5">
                  <c:v>Consultants </c:v>
                </c:pt>
              </c:strCache>
            </c:strRef>
          </c:cat>
          <c:val>
            <c:numRef>
              <c:f>'Quantitaive data (2)'!$H$79:$H$84</c:f>
              <c:numCache>
                <c:formatCode>0%</c:formatCode>
                <c:ptCount val="6"/>
                <c:pt idx="0">
                  <c:v>0</c:v>
                </c:pt>
                <c:pt idx="1">
                  <c:v>0</c:v>
                </c:pt>
                <c:pt idx="2">
                  <c:v>0</c:v>
                </c:pt>
                <c:pt idx="3">
                  <c:v>0</c:v>
                </c:pt>
                <c:pt idx="4">
                  <c:v>0</c:v>
                </c:pt>
                <c:pt idx="5">
                  <c:v>0</c:v>
                </c:pt>
              </c:numCache>
            </c:numRef>
          </c:val>
          <c:extLst>
            <c:ext xmlns:c16="http://schemas.microsoft.com/office/drawing/2014/chart" uri="{C3380CC4-5D6E-409C-BE32-E72D297353CC}">
              <c16:uniqueId val="{00000002-14EE-4D85-8D22-A4425E46C827}"/>
            </c:ext>
          </c:extLst>
        </c:ser>
        <c:ser>
          <c:idx val="3"/>
          <c:order val="3"/>
          <c:tx>
            <c:strRef>
              <c:f>'Quantitaive data (2)'!$I$78</c:f>
              <c:strCache>
                <c:ptCount val="1"/>
                <c:pt idx="0">
                  <c:v>Not relevant</c:v>
                </c:pt>
              </c:strCache>
            </c:strRef>
          </c:tx>
          <c:spPr>
            <a:solidFill>
              <a:schemeClr val="accent2">
                <a:lumMod val="60000"/>
              </a:schemeClr>
            </a:solidFill>
            <a:ln>
              <a:noFill/>
            </a:ln>
            <a:effectLst/>
          </c:spPr>
          <c:invertIfNegative val="0"/>
          <c:cat>
            <c:strRef>
              <c:f>'Quantitaive data (2)'!$E$79:$E$84</c:f>
              <c:strCache>
                <c:ptCount val="6"/>
                <c:pt idx="0">
                  <c:v>Administration</c:v>
                </c:pt>
                <c:pt idx="1">
                  <c:v>Forestry Agency </c:v>
                </c:pt>
                <c:pt idx="2">
                  <c:v>Research  and academia </c:v>
                </c:pt>
                <c:pt idx="3">
                  <c:v>Financial / technical partners</c:v>
                </c:pt>
                <c:pt idx="4">
                  <c:v>CSO / NGO  </c:v>
                </c:pt>
                <c:pt idx="5">
                  <c:v>Consultants </c:v>
                </c:pt>
              </c:strCache>
            </c:strRef>
          </c:cat>
          <c:val>
            <c:numRef>
              <c:f>'Quantitaive data (2)'!$I$79:$I$84</c:f>
              <c:numCache>
                <c:formatCode>0%</c:formatCode>
                <c:ptCount val="6"/>
                <c:pt idx="0">
                  <c:v>0</c:v>
                </c:pt>
                <c:pt idx="1">
                  <c:v>0</c:v>
                </c:pt>
                <c:pt idx="2">
                  <c:v>0</c:v>
                </c:pt>
                <c:pt idx="3">
                  <c:v>0</c:v>
                </c:pt>
                <c:pt idx="4">
                  <c:v>0</c:v>
                </c:pt>
                <c:pt idx="5">
                  <c:v>0</c:v>
                </c:pt>
              </c:numCache>
            </c:numRef>
          </c:val>
          <c:extLst>
            <c:ext xmlns:c16="http://schemas.microsoft.com/office/drawing/2014/chart" uri="{C3380CC4-5D6E-409C-BE32-E72D297353CC}">
              <c16:uniqueId val="{00000003-14EE-4D85-8D22-A4425E46C827}"/>
            </c:ext>
          </c:extLst>
        </c:ser>
        <c:ser>
          <c:idx val="4"/>
          <c:order val="4"/>
          <c:tx>
            <c:strRef>
              <c:f>'Quantitaive data (2)'!$J$78</c:f>
              <c:strCache>
                <c:ptCount val="1"/>
                <c:pt idx="0">
                  <c:v>Not very relevant  </c:v>
                </c:pt>
              </c:strCache>
            </c:strRef>
          </c:tx>
          <c:spPr>
            <a:solidFill>
              <a:schemeClr val="accent4">
                <a:lumMod val="60000"/>
              </a:schemeClr>
            </a:solidFill>
            <a:ln>
              <a:noFill/>
            </a:ln>
            <a:effectLst/>
          </c:spPr>
          <c:invertIfNegative val="0"/>
          <c:cat>
            <c:strRef>
              <c:f>'Quantitaive data (2)'!$E$79:$E$84</c:f>
              <c:strCache>
                <c:ptCount val="6"/>
                <c:pt idx="0">
                  <c:v>Administration</c:v>
                </c:pt>
                <c:pt idx="1">
                  <c:v>Forestry Agency </c:v>
                </c:pt>
                <c:pt idx="2">
                  <c:v>Research  and academia </c:v>
                </c:pt>
                <c:pt idx="3">
                  <c:v>Financial / technical partners</c:v>
                </c:pt>
                <c:pt idx="4">
                  <c:v>CSO / NGO  </c:v>
                </c:pt>
                <c:pt idx="5">
                  <c:v>Consultants </c:v>
                </c:pt>
              </c:strCache>
            </c:strRef>
          </c:cat>
          <c:val>
            <c:numRef>
              <c:f>'Quantitaive data (2)'!$J$79:$J$84</c:f>
              <c:numCache>
                <c:formatCode>0%</c:formatCode>
                <c:ptCount val="6"/>
                <c:pt idx="0">
                  <c:v>0</c:v>
                </c:pt>
                <c:pt idx="1">
                  <c:v>0</c:v>
                </c:pt>
                <c:pt idx="2">
                  <c:v>0</c:v>
                </c:pt>
                <c:pt idx="3">
                  <c:v>0</c:v>
                </c:pt>
                <c:pt idx="4">
                  <c:v>0</c:v>
                </c:pt>
                <c:pt idx="5">
                  <c:v>0</c:v>
                </c:pt>
              </c:numCache>
            </c:numRef>
          </c:val>
          <c:extLst>
            <c:ext xmlns:c16="http://schemas.microsoft.com/office/drawing/2014/chart" uri="{C3380CC4-5D6E-409C-BE32-E72D297353CC}">
              <c16:uniqueId val="{00000004-14EE-4D85-8D22-A4425E46C827}"/>
            </c:ext>
          </c:extLst>
        </c:ser>
        <c:dLbls>
          <c:showLegendKey val="0"/>
          <c:showVal val="0"/>
          <c:showCatName val="0"/>
          <c:showSerName val="0"/>
          <c:showPercent val="0"/>
          <c:showBubbleSize val="0"/>
        </c:dLbls>
        <c:gapWidth val="150"/>
        <c:overlap val="100"/>
        <c:axId val="760800735"/>
        <c:axId val="760794079"/>
      </c:barChart>
      <c:catAx>
        <c:axId val="760800735"/>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60794079"/>
        <c:crosses val="autoZero"/>
        <c:auto val="1"/>
        <c:lblAlgn val="ctr"/>
        <c:lblOffset val="100"/>
        <c:noMultiLvlLbl val="0"/>
      </c:catAx>
      <c:valAx>
        <c:axId val="760794079"/>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Percentages</a:t>
                </a:r>
                <a:r>
                  <a:rPr lang="en-US" baseline="0"/>
                  <a:t> of respondents </a:t>
                </a:r>
                <a:endParaRPr lang="en-US"/>
              </a:p>
            </c:rich>
          </c:tx>
          <c:overlay val="0"/>
          <c:spPr>
            <a:noFill/>
            <a:ln>
              <a:noFill/>
            </a:ln>
            <a:effectLst/>
          </c:spPr>
          <c:txPr>
            <a:bodyPr rot="-540000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60800735"/>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3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percentStacked"/>
        <c:varyColors val="0"/>
        <c:ser>
          <c:idx val="0"/>
          <c:order val="0"/>
          <c:tx>
            <c:strRef>
              <c:f>'Quantitaive data (2)'!$O$78</c:f>
              <c:strCache>
                <c:ptCount val="1"/>
                <c:pt idx="0">
                  <c:v>Strongly disagree</c:v>
                </c:pt>
              </c:strCache>
            </c:strRef>
          </c:tx>
          <c:spPr>
            <a:solidFill>
              <a:schemeClr val="accent2"/>
            </a:solidFill>
            <a:ln>
              <a:noFill/>
            </a:ln>
            <a:effectLst/>
          </c:spPr>
          <c:invertIfNegative val="0"/>
          <c:cat>
            <c:strRef>
              <c:f>'Quantitaive data (2)'!$N$79:$N$84</c:f>
              <c:strCache>
                <c:ptCount val="6"/>
                <c:pt idx="0">
                  <c:v>Administration</c:v>
                </c:pt>
                <c:pt idx="1">
                  <c:v>Forestry Agency </c:v>
                </c:pt>
                <c:pt idx="2">
                  <c:v>Research  and academia </c:v>
                </c:pt>
                <c:pt idx="3">
                  <c:v>Financial / technical partners</c:v>
                </c:pt>
                <c:pt idx="4">
                  <c:v>CSO / NGO  </c:v>
                </c:pt>
                <c:pt idx="5">
                  <c:v>Consultants </c:v>
                </c:pt>
              </c:strCache>
            </c:strRef>
          </c:cat>
          <c:val>
            <c:numRef>
              <c:f>'Quantitaive data (2)'!$O$79:$O$84</c:f>
              <c:numCache>
                <c:formatCode>0%</c:formatCode>
                <c:ptCount val="6"/>
                <c:pt idx="0">
                  <c:v>2.0833333333333332E-2</c:v>
                </c:pt>
                <c:pt idx="1">
                  <c:v>0</c:v>
                </c:pt>
                <c:pt idx="2">
                  <c:v>0</c:v>
                </c:pt>
                <c:pt idx="3">
                  <c:v>6.25E-2</c:v>
                </c:pt>
                <c:pt idx="4">
                  <c:v>2.0833333333333332E-2</c:v>
                </c:pt>
                <c:pt idx="5">
                  <c:v>0</c:v>
                </c:pt>
              </c:numCache>
            </c:numRef>
          </c:val>
          <c:extLst>
            <c:ext xmlns:c16="http://schemas.microsoft.com/office/drawing/2014/chart" uri="{C3380CC4-5D6E-409C-BE32-E72D297353CC}">
              <c16:uniqueId val="{00000000-EB52-4C8B-8669-CBBEA53D08D4}"/>
            </c:ext>
          </c:extLst>
        </c:ser>
        <c:ser>
          <c:idx val="1"/>
          <c:order val="1"/>
          <c:tx>
            <c:strRef>
              <c:f>'Quantitaive data (2)'!$P$78</c:f>
              <c:strCache>
                <c:ptCount val="1"/>
                <c:pt idx="0">
                  <c:v>Disagree </c:v>
                </c:pt>
              </c:strCache>
            </c:strRef>
          </c:tx>
          <c:spPr>
            <a:solidFill>
              <a:schemeClr val="accent4"/>
            </a:solidFill>
            <a:ln>
              <a:noFill/>
            </a:ln>
            <a:effectLst/>
          </c:spPr>
          <c:invertIfNegative val="0"/>
          <c:cat>
            <c:strRef>
              <c:f>'Quantitaive data (2)'!$N$79:$N$84</c:f>
              <c:strCache>
                <c:ptCount val="6"/>
                <c:pt idx="0">
                  <c:v>Administration</c:v>
                </c:pt>
                <c:pt idx="1">
                  <c:v>Forestry Agency </c:v>
                </c:pt>
                <c:pt idx="2">
                  <c:v>Research  and academia </c:v>
                </c:pt>
                <c:pt idx="3">
                  <c:v>Financial / technical partners</c:v>
                </c:pt>
                <c:pt idx="4">
                  <c:v>CSO / NGO  </c:v>
                </c:pt>
                <c:pt idx="5">
                  <c:v>Consultants </c:v>
                </c:pt>
              </c:strCache>
            </c:strRef>
          </c:cat>
          <c:val>
            <c:numRef>
              <c:f>'Quantitaive data (2)'!$P$79:$P$84</c:f>
              <c:numCache>
                <c:formatCode>0%</c:formatCode>
                <c:ptCount val="6"/>
                <c:pt idx="0">
                  <c:v>0.22916666666666666</c:v>
                </c:pt>
                <c:pt idx="1">
                  <c:v>2.0833333333333332E-2</c:v>
                </c:pt>
                <c:pt idx="2">
                  <c:v>6.25E-2</c:v>
                </c:pt>
                <c:pt idx="3">
                  <c:v>0.25</c:v>
                </c:pt>
                <c:pt idx="4">
                  <c:v>0.16666666666666666</c:v>
                </c:pt>
                <c:pt idx="5">
                  <c:v>2.0833333333333332E-2</c:v>
                </c:pt>
              </c:numCache>
            </c:numRef>
          </c:val>
          <c:extLst>
            <c:ext xmlns:c16="http://schemas.microsoft.com/office/drawing/2014/chart" uri="{C3380CC4-5D6E-409C-BE32-E72D297353CC}">
              <c16:uniqueId val="{00000001-EB52-4C8B-8669-CBBEA53D08D4}"/>
            </c:ext>
          </c:extLst>
        </c:ser>
        <c:ser>
          <c:idx val="2"/>
          <c:order val="2"/>
          <c:tx>
            <c:strRef>
              <c:f>'Quantitaive data (2)'!$Q$78</c:f>
              <c:strCache>
                <c:ptCount val="1"/>
                <c:pt idx="0">
                  <c:v>Neither agree / nor disagree</c:v>
                </c:pt>
              </c:strCache>
            </c:strRef>
          </c:tx>
          <c:spPr>
            <a:solidFill>
              <a:schemeClr val="accent6"/>
            </a:solidFill>
            <a:ln>
              <a:noFill/>
            </a:ln>
            <a:effectLst/>
          </c:spPr>
          <c:invertIfNegative val="0"/>
          <c:cat>
            <c:strRef>
              <c:f>'Quantitaive data (2)'!$N$79:$N$84</c:f>
              <c:strCache>
                <c:ptCount val="6"/>
                <c:pt idx="0">
                  <c:v>Administration</c:v>
                </c:pt>
                <c:pt idx="1">
                  <c:v>Forestry Agency </c:v>
                </c:pt>
                <c:pt idx="2">
                  <c:v>Research  and academia </c:v>
                </c:pt>
                <c:pt idx="3">
                  <c:v>Financial / technical partners</c:v>
                </c:pt>
                <c:pt idx="4">
                  <c:v>CSO / NGO  </c:v>
                </c:pt>
                <c:pt idx="5">
                  <c:v>Consultants </c:v>
                </c:pt>
              </c:strCache>
            </c:strRef>
          </c:cat>
          <c:val>
            <c:numRef>
              <c:f>'Quantitaive data (2)'!$Q$79:$Q$84</c:f>
              <c:numCache>
                <c:formatCode>0%</c:formatCode>
                <c:ptCount val="6"/>
                <c:pt idx="0">
                  <c:v>0</c:v>
                </c:pt>
                <c:pt idx="1">
                  <c:v>0</c:v>
                </c:pt>
                <c:pt idx="2">
                  <c:v>2.0833333333333332E-2</c:v>
                </c:pt>
                <c:pt idx="3">
                  <c:v>0</c:v>
                </c:pt>
                <c:pt idx="4">
                  <c:v>0</c:v>
                </c:pt>
                <c:pt idx="5">
                  <c:v>0</c:v>
                </c:pt>
              </c:numCache>
            </c:numRef>
          </c:val>
          <c:extLst>
            <c:ext xmlns:c16="http://schemas.microsoft.com/office/drawing/2014/chart" uri="{C3380CC4-5D6E-409C-BE32-E72D297353CC}">
              <c16:uniqueId val="{00000002-EB52-4C8B-8669-CBBEA53D08D4}"/>
            </c:ext>
          </c:extLst>
        </c:ser>
        <c:ser>
          <c:idx val="3"/>
          <c:order val="3"/>
          <c:tx>
            <c:strRef>
              <c:f>'Quantitaive data (2)'!$R$78</c:f>
              <c:strCache>
                <c:ptCount val="1"/>
                <c:pt idx="0">
                  <c:v>Agree</c:v>
                </c:pt>
              </c:strCache>
            </c:strRef>
          </c:tx>
          <c:spPr>
            <a:solidFill>
              <a:schemeClr val="accent2">
                <a:lumMod val="60000"/>
              </a:schemeClr>
            </a:solidFill>
            <a:ln>
              <a:noFill/>
            </a:ln>
            <a:effectLst/>
          </c:spPr>
          <c:invertIfNegative val="0"/>
          <c:cat>
            <c:strRef>
              <c:f>'Quantitaive data (2)'!$N$79:$N$84</c:f>
              <c:strCache>
                <c:ptCount val="6"/>
                <c:pt idx="0">
                  <c:v>Administration</c:v>
                </c:pt>
                <c:pt idx="1">
                  <c:v>Forestry Agency </c:v>
                </c:pt>
                <c:pt idx="2">
                  <c:v>Research  and academia </c:v>
                </c:pt>
                <c:pt idx="3">
                  <c:v>Financial / technical partners</c:v>
                </c:pt>
                <c:pt idx="4">
                  <c:v>CSO / NGO  </c:v>
                </c:pt>
                <c:pt idx="5">
                  <c:v>Consultants </c:v>
                </c:pt>
              </c:strCache>
            </c:strRef>
          </c:cat>
          <c:val>
            <c:numRef>
              <c:f>'Quantitaive data (2)'!$R$79:$R$84</c:f>
              <c:numCache>
                <c:formatCode>0%</c:formatCode>
                <c:ptCount val="6"/>
                <c:pt idx="0">
                  <c:v>0</c:v>
                </c:pt>
                <c:pt idx="1">
                  <c:v>0</c:v>
                </c:pt>
                <c:pt idx="2">
                  <c:v>2.0833333333333332E-2</c:v>
                </c:pt>
                <c:pt idx="3">
                  <c:v>0</c:v>
                </c:pt>
                <c:pt idx="4">
                  <c:v>0</c:v>
                </c:pt>
                <c:pt idx="5">
                  <c:v>4.1666666666666664E-2</c:v>
                </c:pt>
              </c:numCache>
            </c:numRef>
          </c:val>
          <c:extLst>
            <c:ext xmlns:c16="http://schemas.microsoft.com/office/drawing/2014/chart" uri="{C3380CC4-5D6E-409C-BE32-E72D297353CC}">
              <c16:uniqueId val="{00000003-EB52-4C8B-8669-CBBEA53D08D4}"/>
            </c:ext>
          </c:extLst>
        </c:ser>
        <c:ser>
          <c:idx val="4"/>
          <c:order val="4"/>
          <c:tx>
            <c:strRef>
              <c:f>'Quantitaive data (2)'!$S$78</c:f>
              <c:strCache>
                <c:ptCount val="1"/>
                <c:pt idx="0">
                  <c:v>Strongly agree </c:v>
                </c:pt>
              </c:strCache>
            </c:strRef>
          </c:tx>
          <c:spPr>
            <a:solidFill>
              <a:schemeClr val="accent4">
                <a:lumMod val="60000"/>
              </a:schemeClr>
            </a:solidFill>
            <a:ln>
              <a:noFill/>
            </a:ln>
            <a:effectLst/>
          </c:spPr>
          <c:invertIfNegative val="0"/>
          <c:cat>
            <c:strRef>
              <c:f>'Quantitaive data (2)'!$N$79:$N$84</c:f>
              <c:strCache>
                <c:ptCount val="6"/>
                <c:pt idx="0">
                  <c:v>Administration</c:v>
                </c:pt>
                <c:pt idx="1">
                  <c:v>Forestry Agency </c:v>
                </c:pt>
                <c:pt idx="2">
                  <c:v>Research  and academia </c:v>
                </c:pt>
                <c:pt idx="3">
                  <c:v>Financial / technical partners</c:v>
                </c:pt>
                <c:pt idx="4">
                  <c:v>CSO / NGO  </c:v>
                </c:pt>
                <c:pt idx="5">
                  <c:v>Consultants </c:v>
                </c:pt>
              </c:strCache>
            </c:strRef>
          </c:cat>
          <c:val>
            <c:numRef>
              <c:f>'Quantitaive data (2)'!$S$79:$S$84</c:f>
              <c:numCache>
                <c:formatCode>0%</c:formatCode>
                <c:ptCount val="6"/>
                <c:pt idx="0">
                  <c:v>0</c:v>
                </c:pt>
                <c:pt idx="1">
                  <c:v>0</c:v>
                </c:pt>
                <c:pt idx="2">
                  <c:v>2.0833333333333332E-2</c:v>
                </c:pt>
                <c:pt idx="3">
                  <c:v>0</c:v>
                </c:pt>
                <c:pt idx="4">
                  <c:v>0</c:v>
                </c:pt>
                <c:pt idx="5">
                  <c:v>4.1666666666666664E-2</c:v>
                </c:pt>
              </c:numCache>
            </c:numRef>
          </c:val>
          <c:extLst>
            <c:ext xmlns:c16="http://schemas.microsoft.com/office/drawing/2014/chart" uri="{C3380CC4-5D6E-409C-BE32-E72D297353CC}">
              <c16:uniqueId val="{00000004-EB52-4C8B-8669-CBBEA53D08D4}"/>
            </c:ext>
          </c:extLst>
        </c:ser>
        <c:dLbls>
          <c:showLegendKey val="0"/>
          <c:showVal val="0"/>
          <c:showCatName val="0"/>
          <c:showSerName val="0"/>
          <c:showPercent val="0"/>
          <c:showBubbleSize val="0"/>
        </c:dLbls>
        <c:gapWidth val="150"/>
        <c:overlap val="100"/>
        <c:axId val="2097780528"/>
        <c:axId val="2097782192"/>
      </c:barChart>
      <c:catAx>
        <c:axId val="209778052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2097782192"/>
        <c:crosses val="autoZero"/>
        <c:auto val="1"/>
        <c:lblAlgn val="ctr"/>
        <c:lblOffset val="100"/>
        <c:noMultiLvlLbl val="0"/>
      </c:catAx>
      <c:valAx>
        <c:axId val="2097782192"/>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CA" baseline="0"/>
                  <a:t>Respondents </a:t>
                </a:r>
                <a:endParaRPr lang="en-CA"/>
              </a:p>
            </c:rich>
          </c:tx>
          <c:layout>
            <c:manualLayout>
              <c:xMode val="edge"/>
              <c:yMode val="edge"/>
              <c:x val="2.2931186742261338E-2"/>
              <c:y val="0.18169966690209952"/>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2097780528"/>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3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r>
              <a:rPr lang="fr-CA" b="1"/>
              <a:t>S1Q3 - S3Q1</a:t>
            </a:r>
          </a:p>
        </c:rich>
      </c:tx>
      <c:layout>
        <c:manualLayout>
          <c:xMode val="edge"/>
          <c:yMode val="edge"/>
          <c:x val="0.39983430167904677"/>
          <c:y val="2.541525762632834E-2"/>
        </c:manualLayout>
      </c:layout>
      <c:overlay val="0"/>
      <c:spPr>
        <a:noFill/>
        <a:ln>
          <a:noFill/>
        </a:ln>
        <a:effectLst/>
      </c:spPr>
      <c:txPr>
        <a:bodyPr rot="0" spcFirstLastPara="1" vertOverflow="ellipsis" vert="horz" wrap="square" anchor="ctr" anchorCtr="1"/>
        <a:lstStyle/>
        <a:p>
          <a:pPr>
            <a:defRPr sz="1400" b="1"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barChart>
        <c:barDir val="col"/>
        <c:grouping val="percentStacked"/>
        <c:varyColors val="0"/>
        <c:ser>
          <c:idx val="0"/>
          <c:order val="0"/>
          <c:tx>
            <c:strRef>
              <c:f>'Quantitaive data (2)'!$F$129</c:f>
              <c:strCache>
                <c:ptCount val="1"/>
                <c:pt idx="0">
                  <c:v>Very relevant</c:v>
                </c:pt>
              </c:strCache>
            </c:strRef>
          </c:tx>
          <c:spPr>
            <a:solidFill>
              <a:schemeClr val="accent1"/>
            </a:solidFill>
            <a:ln w="28575" cap="rnd">
              <a:solidFill>
                <a:schemeClr val="accent1"/>
              </a:solidFill>
              <a:round/>
            </a:ln>
            <a:effectLst/>
          </c:spPr>
          <c:invertIfNegative val="0"/>
          <c:cat>
            <c:strRef>
              <c:f>'Quantitaive data (2)'!$E$130:$E$135</c:f>
              <c:strCache>
                <c:ptCount val="6"/>
                <c:pt idx="0">
                  <c:v>Administration</c:v>
                </c:pt>
                <c:pt idx="1">
                  <c:v>Forestry Agency </c:v>
                </c:pt>
                <c:pt idx="2">
                  <c:v>Research  and academia </c:v>
                </c:pt>
                <c:pt idx="3">
                  <c:v>Financial / technical partners</c:v>
                </c:pt>
                <c:pt idx="4">
                  <c:v>CSO / NGO  </c:v>
                </c:pt>
                <c:pt idx="5">
                  <c:v>Consultants </c:v>
                </c:pt>
              </c:strCache>
            </c:strRef>
          </c:cat>
          <c:val>
            <c:numRef>
              <c:f>'Quantitaive data (2)'!$F$130:$F$135</c:f>
              <c:numCache>
                <c:formatCode>0%</c:formatCode>
                <c:ptCount val="6"/>
                <c:pt idx="0">
                  <c:v>6.25E-2</c:v>
                </c:pt>
                <c:pt idx="1">
                  <c:v>0</c:v>
                </c:pt>
                <c:pt idx="2">
                  <c:v>4.1666666666666664E-2</c:v>
                </c:pt>
                <c:pt idx="3">
                  <c:v>0.10416666666666667</c:v>
                </c:pt>
                <c:pt idx="4">
                  <c:v>2.0833333333333332E-2</c:v>
                </c:pt>
                <c:pt idx="5">
                  <c:v>4.1666666666666664E-2</c:v>
                </c:pt>
              </c:numCache>
            </c:numRef>
          </c:val>
          <c:extLst>
            <c:ext xmlns:c16="http://schemas.microsoft.com/office/drawing/2014/chart" uri="{C3380CC4-5D6E-409C-BE32-E72D297353CC}">
              <c16:uniqueId val="{00000000-6F4C-4E8C-B494-BFE5637CED3A}"/>
            </c:ext>
          </c:extLst>
        </c:ser>
        <c:ser>
          <c:idx val="1"/>
          <c:order val="1"/>
          <c:tx>
            <c:strRef>
              <c:f>'Quantitaive data (2)'!$G$129</c:f>
              <c:strCache>
                <c:ptCount val="1"/>
                <c:pt idx="0">
                  <c:v>Relevant  </c:v>
                </c:pt>
              </c:strCache>
            </c:strRef>
          </c:tx>
          <c:spPr>
            <a:solidFill>
              <a:schemeClr val="accent2"/>
            </a:solidFill>
            <a:ln w="28575" cap="rnd">
              <a:solidFill>
                <a:schemeClr val="accent2"/>
              </a:solidFill>
              <a:round/>
            </a:ln>
            <a:effectLst/>
          </c:spPr>
          <c:invertIfNegative val="0"/>
          <c:cat>
            <c:strRef>
              <c:f>'Quantitaive data (2)'!$E$130:$E$135</c:f>
              <c:strCache>
                <c:ptCount val="6"/>
                <c:pt idx="0">
                  <c:v>Administration</c:v>
                </c:pt>
                <c:pt idx="1">
                  <c:v>Forestry Agency </c:v>
                </c:pt>
                <c:pt idx="2">
                  <c:v>Research  and academia </c:v>
                </c:pt>
                <c:pt idx="3">
                  <c:v>Financial / technical partners</c:v>
                </c:pt>
                <c:pt idx="4">
                  <c:v>CSO / NGO  </c:v>
                </c:pt>
                <c:pt idx="5">
                  <c:v>Consultants </c:v>
                </c:pt>
              </c:strCache>
            </c:strRef>
          </c:cat>
          <c:val>
            <c:numRef>
              <c:f>'Quantitaive data (2)'!$G$130:$G$135</c:f>
              <c:numCache>
                <c:formatCode>0%</c:formatCode>
                <c:ptCount val="6"/>
                <c:pt idx="0">
                  <c:v>0.1875</c:v>
                </c:pt>
                <c:pt idx="1">
                  <c:v>2.0833333333333332E-2</c:v>
                </c:pt>
                <c:pt idx="2">
                  <c:v>8.3333333333333329E-2</c:v>
                </c:pt>
                <c:pt idx="3">
                  <c:v>0.20833333333333334</c:v>
                </c:pt>
                <c:pt idx="4">
                  <c:v>0.16666666666666666</c:v>
                </c:pt>
                <c:pt idx="5">
                  <c:v>6.25E-2</c:v>
                </c:pt>
              </c:numCache>
            </c:numRef>
          </c:val>
          <c:extLst>
            <c:ext xmlns:c16="http://schemas.microsoft.com/office/drawing/2014/chart" uri="{C3380CC4-5D6E-409C-BE32-E72D297353CC}">
              <c16:uniqueId val="{00000001-6F4C-4E8C-B494-BFE5637CED3A}"/>
            </c:ext>
          </c:extLst>
        </c:ser>
        <c:ser>
          <c:idx val="2"/>
          <c:order val="2"/>
          <c:tx>
            <c:strRef>
              <c:f>'Quantitaive data (2)'!$H$129</c:f>
              <c:strCache>
                <c:ptCount val="1"/>
                <c:pt idx="0">
                  <c:v>Neutral</c:v>
                </c:pt>
              </c:strCache>
            </c:strRef>
          </c:tx>
          <c:spPr>
            <a:solidFill>
              <a:schemeClr val="accent3"/>
            </a:solidFill>
            <a:ln w="28575" cap="rnd">
              <a:solidFill>
                <a:schemeClr val="accent3"/>
              </a:solidFill>
              <a:round/>
            </a:ln>
            <a:effectLst/>
          </c:spPr>
          <c:invertIfNegative val="0"/>
          <c:cat>
            <c:strRef>
              <c:f>'Quantitaive data (2)'!$E$130:$E$135</c:f>
              <c:strCache>
                <c:ptCount val="6"/>
                <c:pt idx="0">
                  <c:v>Administration</c:v>
                </c:pt>
                <c:pt idx="1">
                  <c:v>Forestry Agency </c:v>
                </c:pt>
                <c:pt idx="2">
                  <c:v>Research  and academia </c:v>
                </c:pt>
                <c:pt idx="3">
                  <c:v>Financial / technical partners</c:v>
                </c:pt>
                <c:pt idx="4">
                  <c:v>CSO / NGO  </c:v>
                </c:pt>
                <c:pt idx="5">
                  <c:v>Consultants </c:v>
                </c:pt>
              </c:strCache>
            </c:strRef>
          </c:cat>
          <c:val>
            <c:numRef>
              <c:f>'Quantitaive data (2)'!$H$130:$H$135</c:f>
              <c:numCache>
                <c:formatCode>0%</c:formatCode>
                <c:ptCount val="6"/>
                <c:pt idx="0">
                  <c:v>0</c:v>
                </c:pt>
                <c:pt idx="1">
                  <c:v>0</c:v>
                </c:pt>
                <c:pt idx="2">
                  <c:v>0</c:v>
                </c:pt>
                <c:pt idx="3">
                  <c:v>0</c:v>
                </c:pt>
                <c:pt idx="4">
                  <c:v>0</c:v>
                </c:pt>
                <c:pt idx="5">
                  <c:v>0</c:v>
                </c:pt>
              </c:numCache>
            </c:numRef>
          </c:val>
          <c:extLst>
            <c:ext xmlns:c16="http://schemas.microsoft.com/office/drawing/2014/chart" uri="{C3380CC4-5D6E-409C-BE32-E72D297353CC}">
              <c16:uniqueId val="{00000002-6F4C-4E8C-B494-BFE5637CED3A}"/>
            </c:ext>
          </c:extLst>
        </c:ser>
        <c:ser>
          <c:idx val="3"/>
          <c:order val="3"/>
          <c:tx>
            <c:strRef>
              <c:f>'Quantitaive data (2)'!$I$129</c:f>
              <c:strCache>
                <c:ptCount val="1"/>
                <c:pt idx="0">
                  <c:v>Not relevant</c:v>
                </c:pt>
              </c:strCache>
            </c:strRef>
          </c:tx>
          <c:spPr>
            <a:solidFill>
              <a:schemeClr val="accent4"/>
            </a:solidFill>
            <a:ln w="28575" cap="rnd">
              <a:solidFill>
                <a:schemeClr val="accent4"/>
              </a:solidFill>
              <a:round/>
            </a:ln>
            <a:effectLst/>
          </c:spPr>
          <c:invertIfNegative val="0"/>
          <c:cat>
            <c:strRef>
              <c:f>'Quantitaive data (2)'!$E$130:$E$135</c:f>
              <c:strCache>
                <c:ptCount val="6"/>
                <c:pt idx="0">
                  <c:v>Administration</c:v>
                </c:pt>
                <c:pt idx="1">
                  <c:v>Forestry Agency </c:v>
                </c:pt>
                <c:pt idx="2">
                  <c:v>Research  and academia </c:v>
                </c:pt>
                <c:pt idx="3">
                  <c:v>Financial / technical partners</c:v>
                </c:pt>
                <c:pt idx="4">
                  <c:v>CSO / NGO  </c:v>
                </c:pt>
                <c:pt idx="5">
                  <c:v>Consultants </c:v>
                </c:pt>
              </c:strCache>
            </c:strRef>
          </c:cat>
          <c:val>
            <c:numRef>
              <c:f>'Quantitaive data (2)'!$I$130:$I$135</c:f>
              <c:numCache>
                <c:formatCode>0%</c:formatCode>
                <c:ptCount val="6"/>
                <c:pt idx="0">
                  <c:v>0</c:v>
                </c:pt>
                <c:pt idx="1">
                  <c:v>0</c:v>
                </c:pt>
                <c:pt idx="2">
                  <c:v>0</c:v>
                </c:pt>
                <c:pt idx="3">
                  <c:v>0</c:v>
                </c:pt>
                <c:pt idx="4">
                  <c:v>0</c:v>
                </c:pt>
                <c:pt idx="5">
                  <c:v>0</c:v>
                </c:pt>
              </c:numCache>
            </c:numRef>
          </c:val>
          <c:extLst>
            <c:ext xmlns:c16="http://schemas.microsoft.com/office/drawing/2014/chart" uri="{C3380CC4-5D6E-409C-BE32-E72D297353CC}">
              <c16:uniqueId val="{00000003-6F4C-4E8C-B494-BFE5637CED3A}"/>
            </c:ext>
          </c:extLst>
        </c:ser>
        <c:ser>
          <c:idx val="4"/>
          <c:order val="4"/>
          <c:tx>
            <c:strRef>
              <c:f>'Quantitaive data (2)'!$J$129</c:f>
              <c:strCache>
                <c:ptCount val="1"/>
                <c:pt idx="0">
                  <c:v>Not very relevant  </c:v>
                </c:pt>
              </c:strCache>
            </c:strRef>
          </c:tx>
          <c:spPr>
            <a:solidFill>
              <a:schemeClr val="accent5"/>
            </a:solidFill>
            <a:ln w="28575" cap="rnd">
              <a:solidFill>
                <a:schemeClr val="accent5"/>
              </a:solidFill>
              <a:round/>
            </a:ln>
            <a:effectLst/>
          </c:spPr>
          <c:invertIfNegative val="0"/>
          <c:cat>
            <c:strRef>
              <c:f>'Quantitaive data (2)'!$E$130:$E$135</c:f>
              <c:strCache>
                <c:ptCount val="6"/>
                <c:pt idx="0">
                  <c:v>Administration</c:v>
                </c:pt>
                <c:pt idx="1">
                  <c:v>Forestry Agency </c:v>
                </c:pt>
                <c:pt idx="2">
                  <c:v>Research  and academia </c:v>
                </c:pt>
                <c:pt idx="3">
                  <c:v>Financial / technical partners</c:v>
                </c:pt>
                <c:pt idx="4">
                  <c:v>CSO / NGO  </c:v>
                </c:pt>
                <c:pt idx="5">
                  <c:v>Consultants </c:v>
                </c:pt>
              </c:strCache>
            </c:strRef>
          </c:cat>
          <c:val>
            <c:numRef>
              <c:f>'Quantitaive data (2)'!$J$130:$J$135</c:f>
              <c:numCache>
                <c:formatCode>0%</c:formatCode>
                <c:ptCount val="6"/>
                <c:pt idx="0">
                  <c:v>0</c:v>
                </c:pt>
                <c:pt idx="1">
                  <c:v>0</c:v>
                </c:pt>
                <c:pt idx="2">
                  <c:v>0</c:v>
                </c:pt>
                <c:pt idx="3">
                  <c:v>0</c:v>
                </c:pt>
                <c:pt idx="4">
                  <c:v>0</c:v>
                </c:pt>
                <c:pt idx="5">
                  <c:v>0</c:v>
                </c:pt>
              </c:numCache>
            </c:numRef>
          </c:val>
          <c:extLst>
            <c:ext xmlns:c16="http://schemas.microsoft.com/office/drawing/2014/chart" uri="{C3380CC4-5D6E-409C-BE32-E72D297353CC}">
              <c16:uniqueId val="{00000004-6F4C-4E8C-B494-BFE5637CED3A}"/>
            </c:ext>
          </c:extLst>
        </c:ser>
        <c:dLbls>
          <c:showLegendKey val="0"/>
          <c:showVal val="0"/>
          <c:showCatName val="0"/>
          <c:showSerName val="0"/>
          <c:showPercent val="0"/>
          <c:showBubbleSize val="0"/>
        </c:dLbls>
        <c:gapWidth val="150"/>
        <c:overlap val="100"/>
        <c:axId val="1514045088"/>
        <c:axId val="1514045504"/>
      </c:barChart>
      <c:catAx>
        <c:axId val="151404508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514045504"/>
        <c:crosses val="autoZero"/>
        <c:auto val="1"/>
        <c:lblAlgn val="ctr"/>
        <c:lblOffset val="100"/>
        <c:noMultiLvlLbl val="0"/>
      </c:catAx>
      <c:valAx>
        <c:axId val="1514045504"/>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514045088"/>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3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percentStacked"/>
        <c:varyColors val="0"/>
        <c:ser>
          <c:idx val="0"/>
          <c:order val="0"/>
          <c:tx>
            <c:strRef>
              <c:f>'Quantitaive data (2)'!$O$129</c:f>
              <c:strCache>
                <c:ptCount val="1"/>
                <c:pt idx="0">
                  <c:v>Strongly disagree</c:v>
                </c:pt>
              </c:strCache>
            </c:strRef>
          </c:tx>
          <c:spPr>
            <a:solidFill>
              <a:schemeClr val="accent2"/>
            </a:solidFill>
            <a:ln>
              <a:noFill/>
            </a:ln>
            <a:effectLst/>
          </c:spPr>
          <c:invertIfNegative val="0"/>
          <c:cat>
            <c:strRef>
              <c:f>'Quantitaive data (2)'!$N$130:$N$135</c:f>
              <c:strCache>
                <c:ptCount val="6"/>
                <c:pt idx="0">
                  <c:v>Administration</c:v>
                </c:pt>
                <c:pt idx="1">
                  <c:v>Forestry Agency </c:v>
                </c:pt>
                <c:pt idx="2">
                  <c:v>Research  and academia </c:v>
                </c:pt>
                <c:pt idx="3">
                  <c:v>Financial / technical partners</c:v>
                </c:pt>
                <c:pt idx="4">
                  <c:v>CSO / NGO  </c:v>
                </c:pt>
                <c:pt idx="5">
                  <c:v>Consultants </c:v>
                </c:pt>
              </c:strCache>
            </c:strRef>
          </c:cat>
          <c:val>
            <c:numRef>
              <c:f>'Quantitaive data (2)'!$O$130:$O$135</c:f>
              <c:numCache>
                <c:formatCode>0%</c:formatCode>
                <c:ptCount val="6"/>
                <c:pt idx="0">
                  <c:v>0</c:v>
                </c:pt>
                <c:pt idx="1">
                  <c:v>0</c:v>
                </c:pt>
                <c:pt idx="2">
                  <c:v>2.0833333333333332E-2</c:v>
                </c:pt>
                <c:pt idx="3">
                  <c:v>4.1666666666666664E-2</c:v>
                </c:pt>
                <c:pt idx="4">
                  <c:v>0</c:v>
                </c:pt>
                <c:pt idx="5">
                  <c:v>4.1666666666666664E-2</c:v>
                </c:pt>
              </c:numCache>
            </c:numRef>
          </c:val>
          <c:extLst>
            <c:ext xmlns:c16="http://schemas.microsoft.com/office/drawing/2014/chart" uri="{C3380CC4-5D6E-409C-BE32-E72D297353CC}">
              <c16:uniqueId val="{00000000-E31A-4026-BE46-67C90E5C1791}"/>
            </c:ext>
          </c:extLst>
        </c:ser>
        <c:ser>
          <c:idx val="1"/>
          <c:order val="1"/>
          <c:tx>
            <c:strRef>
              <c:f>'Quantitaive data (2)'!$P$129</c:f>
              <c:strCache>
                <c:ptCount val="1"/>
                <c:pt idx="0">
                  <c:v>Disagree </c:v>
                </c:pt>
              </c:strCache>
            </c:strRef>
          </c:tx>
          <c:spPr>
            <a:solidFill>
              <a:schemeClr val="accent4"/>
            </a:solidFill>
            <a:ln>
              <a:noFill/>
            </a:ln>
            <a:effectLst/>
          </c:spPr>
          <c:invertIfNegative val="0"/>
          <c:cat>
            <c:strRef>
              <c:f>'Quantitaive data (2)'!$N$130:$N$135</c:f>
              <c:strCache>
                <c:ptCount val="6"/>
                <c:pt idx="0">
                  <c:v>Administration</c:v>
                </c:pt>
                <c:pt idx="1">
                  <c:v>Forestry Agency </c:v>
                </c:pt>
                <c:pt idx="2">
                  <c:v>Research  and academia </c:v>
                </c:pt>
                <c:pt idx="3">
                  <c:v>Financial / technical partners</c:v>
                </c:pt>
                <c:pt idx="4">
                  <c:v>CSO / NGO  </c:v>
                </c:pt>
                <c:pt idx="5">
                  <c:v>Consultants </c:v>
                </c:pt>
              </c:strCache>
            </c:strRef>
          </c:cat>
          <c:val>
            <c:numRef>
              <c:f>'Quantitaive data (2)'!$P$130:$P$135</c:f>
              <c:numCache>
                <c:formatCode>0%</c:formatCode>
                <c:ptCount val="6"/>
                <c:pt idx="0">
                  <c:v>0.16666666666666666</c:v>
                </c:pt>
                <c:pt idx="1">
                  <c:v>2.0833333333333332E-2</c:v>
                </c:pt>
                <c:pt idx="2">
                  <c:v>8.3333333333333329E-2</c:v>
                </c:pt>
                <c:pt idx="3">
                  <c:v>0.20833333333333334</c:v>
                </c:pt>
                <c:pt idx="4">
                  <c:v>0.1875</c:v>
                </c:pt>
                <c:pt idx="5">
                  <c:v>4.1666666666666664E-2</c:v>
                </c:pt>
              </c:numCache>
            </c:numRef>
          </c:val>
          <c:extLst>
            <c:ext xmlns:c16="http://schemas.microsoft.com/office/drawing/2014/chart" uri="{C3380CC4-5D6E-409C-BE32-E72D297353CC}">
              <c16:uniqueId val="{00000001-E31A-4026-BE46-67C90E5C1791}"/>
            </c:ext>
          </c:extLst>
        </c:ser>
        <c:ser>
          <c:idx val="2"/>
          <c:order val="2"/>
          <c:tx>
            <c:strRef>
              <c:f>'Quantitaive data (2)'!$Q$129</c:f>
              <c:strCache>
                <c:ptCount val="1"/>
                <c:pt idx="0">
                  <c:v>Neither agree / nor disagree</c:v>
                </c:pt>
              </c:strCache>
            </c:strRef>
          </c:tx>
          <c:spPr>
            <a:solidFill>
              <a:schemeClr val="accent6"/>
            </a:solidFill>
            <a:ln>
              <a:noFill/>
            </a:ln>
            <a:effectLst/>
          </c:spPr>
          <c:invertIfNegative val="0"/>
          <c:cat>
            <c:strRef>
              <c:f>'Quantitaive data (2)'!$N$130:$N$135</c:f>
              <c:strCache>
                <c:ptCount val="6"/>
                <c:pt idx="0">
                  <c:v>Administration</c:v>
                </c:pt>
                <c:pt idx="1">
                  <c:v>Forestry Agency </c:v>
                </c:pt>
                <c:pt idx="2">
                  <c:v>Research  and academia </c:v>
                </c:pt>
                <c:pt idx="3">
                  <c:v>Financial / technical partners</c:v>
                </c:pt>
                <c:pt idx="4">
                  <c:v>CSO / NGO  </c:v>
                </c:pt>
                <c:pt idx="5">
                  <c:v>Consultants </c:v>
                </c:pt>
              </c:strCache>
            </c:strRef>
          </c:cat>
          <c:val>
            <c:numRef>
              <c:f>'Quantitaive data (2)'!$Q$130:$Q$135</c:f>
              <c:numCache>
                <c:formatCode>0%</c:formatCode>
                <c:ptCount val="6"/>
                <c:pt idx="0">
                  <c:v>0</c:v>
                </c:pt>
                <c:pt idx="1">
                  <c:v>0</c:v>
                </c:pt>
                <c:pt idx="2">
                  <c:v>2.0833333333333332E-2</c:v>
                </c:pt>
                <c:pt idx="3">
                  <c:v>6.25E-2</c:v>
                </c:pt>
                <c:pt idx="4">
                  <c:v>0</c:v>
                </c:pt>
                <c:pt idx="5">
                  <c:v>0</c:v>
                </c:pt>
              </c:numCache>
            </c:numRef>
          </c:val>
          <c:extLst>
            <c:ext xmlns:c16="http://schemas.microsoft.com/office/drawing/2014/chart" uri="{C3380CC4-5D6E-409C-BE32-E72D297353CC}">
              <c16:uniqueId val="{00000002-E31A-4026-BE46-67C90E5C1791}"/>
            </c:ext>
          </c:extLst>
        </c:ser>
        <c:ser>
          <c:idx val="3"/>
          <c:order val="3"/>
          <c:tx>
            <c:strRef>
              <c:f>'Quantitaive data (2)'!$R$129</c:f>
              <c:strCache>
                <c:ptCount val="1"/>
                <c:pt idx="0">
                  <c:v>Agree</c:v>
                </c:pt>
              </c:strCache>
            </c:strRef>
          </c:tx>
          <c:spPr>
            <a:solidFill>
              <a:schemeClr val="accent2">
                <a:lumMod val="60000"/>
              </a:schemeClr>
            </a:solidFill>
            <a:ln>
              <a:noFill/>
            </a:ln>
            <a:effectLst/>
          </c:spPr>
          <c:invertIfNegative val="0"/>
          <c:cat>
            <c:strRef>
              <c:f>'Quantitaive data (2)'!$N$130:$N$135</c:f>
              <c:strCache>
                <c:ptCount val="6"/>
                <c:pt idx="0">
                  <c:v>Administration</c:v>
                </c:pt>
                <c:pt idx="1">
                  <c:v>Forestry Agency </c:v>
                </c:pt>
                <c:pt idx="2">
                  <c:v>Research  and academia </c:v>
                </c:pt>
                <c:pt idx="3">
                  <c:v>Financial / technical partners</c:v>
                </c:pt>
                <c:pt idx="4">
                  <c:v>CSO / NGO  </c:v>
                </c:pt>
                <c:pt idx="5">
                  <c:v>Consultants </c:v>
                </c:pt>
              </c:strCache>
            </c:strRef>
          </c:cat>
          <c:val>
            <c:numRef>
              <c:f>'Quantitaive data (2)'!$R$130:$R$135</c:f>
              <c:numCache>
                <c:formatCode>0%</c:formatCode>
                <c:ptCount val="6"/>
                <c:pt idx="0">
                  <c:v>8.3333333333333329E-2</c:v>
                </c:pt>
                <c:pt idx="1">
                  <c:v>0</c:v>
                </c:pt>
                <c:pt idx="2">
                  <c:v>0</c:v>
                </c:pt>
                <c:pt idx="3">
                  <c:v>0</c:v>
                </c:pt>
                <c:pt idx="4">
                  <c:v>0</c:v>
                </c:pt>
                <c:pt idx="5">
                  <c:v>0</c:v>
                </c:pt>
              </c:numCache>
            </c:numRef>
          </c:val>
          <c:extLst>
            <c:ext xmlns:c16="http://schemas.microsoft.com/office/drawing/2014/chart" uri="{C3380CC4-5D6E-409C-BE32-E72D297353CC}">
              <c16:uniqueId val="{00000003-E31A-4026-BE46-67C90E5C1791}"/>
            </c:ext>
          </c:extLst>
        </c:ser>
        <c:ser>
          <c:idx val="4"/>
          <c:order val="4"/>
          <c:tx>
            <c:strRef>
              <c:f>'Quantitaive data (2)'!$S$129</c:f>
              <c:strCache>
                <c:ptCount val="1"/>
                <c:pt idx="0">
                  <c:v>Strongly agree </c:v>
                </c:pt>
              </c:strCache>
            </c:strRef>
          </c:tx>
          <c:spPr>
            <a:solidFill>
              <a:schemeClr val="accent4">
                <a:lumMod val="60000"/>
              </a:schemeClr>
            </a:solidFill>
            <a:ln>
              <a:noFill/>
            </a:ln>
            <a:effectLst/>
          </c:spPr>
          <c:invertIfNegative val="0"/>
          <c:cat>
            <c:strRef>
              <c:f>'Quantitaive data (2)'!$N$130:$N$135</c:f>
              <c:strCache>
                <c:ptCount val="6"/>
                <c:pt idx="0">
                  <c:v>Administration</c:v>
                </c:pt>
                <c:pt idx="1">
                  <c:v>Forestry Agency </c:v>
                </c:pt>
                <c:pt idx="2">
                  <c:v>Research  and academia </c:v>
                </c:pt>
                <c:pt idx="3">
                  <c:v>Financial / technical partners</c:v>
                </c:pt>
                <c:pt idx="4">
                  <c:v>CSO / NGO  </c:v>
                </c:pt>
                <c:pt idx="5">
                  <c:v>Consultants </c:v>
                </c:pt>
              </c:strCache>
            </c:strRef>
          </c:cat>
          <c:val>
            <c:numRef>
              <c:f>'Quantitaive data (2)'!$S$130:$S$135</c:f>
              <c:numCache>
                <c:formatCode>0%</c:formatCode>
                <c:ptCount val="6"/>
                <c:pt idx="0">
                  <c:v>0</c:v>
                </c:pt>
                <c:pt idx="1">
                  <c:v>0</c:v>
                </c:pt>
                <c:pt idx="2">
                  <c:v>0</c:v>
                </c:pt>
                <c:pt idx="3">
                  <c:v>0</c:v>
                </c:pt>
                <c:pt idx="4">
                  <c:v>0</c:v>
                </c:pt>
                <c:pt idx="5">
                  <c:v>2.0833333333333332E-2</c:v>
                </c:pt>
              </c:numCache>
            </c:numRef>
          </c:val>
          <c:extLst>
            <c:ext xmlns:c16="http://schemas.microsoft.com/office/drawing/2014/chart" uri="{C3380CC4-5D6E-409C-BE32-E72D297353CC}">
              <c16:uniqueId val="{00000004-E31A-4026-BE46-67C90E5C1791}"/>
            </c:ext>
          </c:extLst>
        </c:ser>
        <c:dLbls>
          <c:showLegendKey val="0"/>
          <c:showVal val="0"/>
          <c:showCatName val="0"/>
          <c:showSerName val="0"/>
          <c:showPercent val="0"/>
          <c:showBubbleSize val="0"/>
        </c:dLbls>
        <c:gapWidth val="150"/>
        <c:overlap val="100"/>
        <c:axId val="1983224032"/>
        <c:axId val="1983221536"/>
      </c:barChart>
      <c:catAx>
        <c:axId val="198322403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983221536"/>
        <c:crosses val="autoZero"/>
        <c:auto val="1"/>
        <c:lblAlgn val="ctr"/>
        <c:lblOffset val="100"/>
        <c:noMultiLvlLbl val="0"/>
      </c:catAx>
      <c:valAx>
        <c:axId val="1983221536"/>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CA" baseline="0"/>
                  <a:t>Respondents </a:t>
                </a:r>
                <a:endParaRPr lang="en-CA"/>
              </a:p>
            </c:rich>
          </c:tx>
          <c:overlay val="0"/>
          <c:spPr>
            <a:noFill/>
            <a:ln>
              <a:noFill/>
            </a:ln>
            <a:effectLst/>
          </c:spPr>
          <c:txPr>
            <a:bodyPr rot="-540000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983224032"/>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3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r>
              <a:rPr lang="fr-CA" b="1"/>
              <a:t>S1Q3 - S3Q6</a:t>
            </a:r>
          </a:p>
        </c:rich>
      </c:tx>
      <c:overlay val="0"/>
      <c:spPr>
        <a:noFill/>
        <a:ln>
          <a:noFill/>
        </a:ln>
        <a:effectLst/>
      </c:spPr>
      <c:txPr>
        <a:bodyPr rot="0" spcFirstLastPara="1" vertOverflow="ellipsis" vert="horz" wrap="square" anchor="ctr" anchorCtr="1"/>
        <a:lstStyle/>
        <a:p>
          <a:pPr>
            <a:defRPr sz="1400" b="1"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radarChart>
        <c:radarStyle val="marker"/>
        <c:varyColors val="0"/>
        <c:ser>
          <c:idx val="0"/>
          <c:order val="0"/>
          <c:tx>
            <c:strRef>
              <c:f>'Quantitaive data (2)'!$Y$129</c:f>
              <c:strCache>
                <c:ptCount val="1"/>
                <c:pt idx="0">
                  <c:v>Very relevant</c:v>
                </c:pt>
              </c:strCache>
            </c:strRef>
          </c:tx>
          <c:spPr>
            <a:ln w="28575" cap="rnd">
              <a:solidFill>
                <a:srgbClr val="00CF24"/>
              </a:solidFill>
              <a:round/>
            </a:ln>
            <a:effectLst/>
          </c:spPr>
          <c:marker>
            <c:symbol val="none"/>
          </c:marker>
          <c:cat>
            <c:strRef>
              <c:f>'Quantitaive data (2)'!$X$130:$X$135</c:f>
              <c:strCache>
                <c:ptCount val="6"/>
                <c:pt idx="0">
                  <c:v>Administration</c:v>
                </c:pt>
                <c:pt idx="1">
                  <c:v>Forestry Agency </c:v>
                </c:pt>
                <c:pt idx="2">
                  <c:v>Research  and academia </c:v>
                </c:pt>
                <c:pt idx="3">
                  <c:v>Financial / technical partners</c:v>
                </c:pt>
                <c:pt idx="4">
                  <c:v>CSO / NGO  </c:v>
                </c:pt>
                <c:pt idx="5">
                  <c:v>Consultants </c:v>
                </c:pt>
              </c:strCache>
            </c:strRef>
          </c:cat>
          <c:val>
            <c:numRef>
              <c:f>'Quantitaive data (2)'!$Y$130:$Y$135</c:f>
              <c:numCache>
                <c:formatCode>0%</c:formatCode>
                <c:ptCount val="6"/>
                <c:pt idx="0">
                  <c:v>0</c:v>
                </c:pt>
                <c:pt idx="1">
                  <c:v>0</c:v>
                </c:pt>
                <c:pt idx="2">
                  <c:v>2.7777777777777776E-2</c:v>
                </c:pt>
                <c:pt idx="3">
                  <c:v>0</c:v>
                </c:pt>
                <c:pt idx="4">
                  <c:v>0</c:v>
                </c:pt>
                <c:pt idx="5">
                  <c:v>5.5555555555555552E-2</c:v>
                </c:pt>
              </c:numCache>
            </c:numRef>
          </c:val>
          <c:extLst>
            <c:ext xmlns:c16="http://schemas.microsoft.com/office/drawing/2014/chart" uri="{C3380CC4-5D6E-409C-BE32-E72D297353CC}">
              <c16:uniqueId val="{00000000-FCD2-4A87-92D4-2344AA83F0D1}"/>
            </c:ext>
          </c:extLst>
        </c:ser>
        <c:ser>
          <c:idx val="1"/>
          <c:order val="1"/>
          <c:tx>
            <c:strRef>
              <c:f>'Quantitaive data (2)'!$Z$129</c:f>
              <c:strCache>
                <c:ptCount val="1"/>
                <c:pt idx="0">
                  <c:v>Relevant  </c:v>
                </c:pt>
              </c:strCache>
            </c:strRef>
          </c:tx>
          <c:spPr>
            <a:ln w="28575" cap="rnd">
              <a:solidFill>
                <a:srgbClr val="FF1300"/>
              </a:solidFill>
              <a:round/>
            </a:ln>
            <a:effectLst/>
          </c:spPr>
          <c:marker>
            <c:symbol val="none"/>
          </c:marker>
          <c:cat>
            <c:strRef>
              <c:f>'Quantitaive data (2)'!$X$130:$X$135</c:f>
              <c:strCache>
                <c:ptCount val="6"/>
                <c:pt idx="0">
                  <c:v>Administration</c:v>
                </c:pt>
                <c:pt idx="1">
                  <c:v>Forestry Agency </c:v>
                </c:pt>
                <c:pt idx="2">
                  <c:v>Research  and academia </c:v>
                </c:pt>
                <c:pt idx="3">
                  <c:v>Financial / technical partners</c:v>
                </c:pt>
                <c:pt idx="4">
                  <c:v>CSO / NGO  </c:v>
                </c:pt>
                <c:pt idx="5">
                  <c:v>Consultants </c:v>
                </c:pt>
              </c:strCache>
            </c:strRef>
          </c:cat>
          <c:val>
            <c:numRef>
              <c:f>'Quantitaive data (2)'!$Z$130:$Z$135</c:f>
              <c:numCache>
                <c:formatCode>0%</c:formatCode>
                <c:ptCount val="6"/>
                <c:pt idx="0">
                  <c:v>0.1111111111111111</c:v>
                </c:pt>
                <c:pt idx="1">
                  <c:v>0</c:v>
                </c:pt>
                <c:pt idx="2">
                  <c:v>2.7777777777777776E-2</c:v>
                </c:pt>
                <c:pt idx="3">
                  <c:v>2.7777777777777776E-2</c:v>
                </c:pt>
                <c:pt idx="4">
                  <c:v>0</c:v>
                </c:pt>
                <c:pt idx="5">
                  <c:v>5.5555555555555552E-2</c:v>
                </c:pt>
              </c:numCache>
            </c:numRef>
          </c:val>
          <c:extLst>
            <c:ext xmlns:c16="http://schemas.microsoft.com/office/drawing/2014/chart" uri="{C3380CC4-5D6E-409C-BE32-E72D297353CC}">
              <c16:uniqueId val="{00000001-FCD2-4A87-92D4-2344AA83F0D1}"/>
            </c:ext>
          </c:extLst>
        </c:ser>
        <c:ser>
          <c:idx val="2"/>
          <c:order val="2"/>
          <c:tx>
            <c:strRef>
              <c:f>'Quantitaive data (2)'!$AA$129</c:f>
              <c:strCache>
                <c:ptCount val="1"/>
                <c:pt idx="0">
                  <c:v>Neutral</c:v>
                </c:pt>
              </c:strCache>
            </c:strRef>
          </c:tx>
          <c:spPr>
            <a:ln w="28575" cap="rnd">
              <a:solidFill>
                <a:srgbClr val="DC01E1"/>
              </a:solidFill>
              <a:round/>
            </a:ln>
            <a:effectLst/>
          </c:spPr>
          <c:marker>
            <c:symbol val="none"/>
          </c:marker>
          <c:cat>
            <c:strRef>
              <c:f>'Quantitaive data (2)'!$X$130:$X$135</c:f>
              <c:strCache>
                <c:ptCount val="6"/>
                <c:pt idx="0">
                  <c:v>Administration</c:v>
                </c:pt>
                <c:pt idx="1">
                  <c:v>Forestry Agency </c:v>
                </c:pt>
                <c:pt idx="2">
                  <c:v>Research  and academia </c:v>
                </c:pt>
                <c:pt idx="3">
                  <c:v>Financial / technical partners</c:v>
                </c:pt>
                <c:pt idx="4">
                  <c:v>CSO / NGO  </c:v>
                </c:pt>
                <c:pt idx="5">
                  <c:v>Consultants </c:v>
                </c:pt>
              </c:strCache>
            </c:strRef>
          </c:cat>
          <c:val>
            <c:numRef>
              <c:f>'Quantitaive data (2)'!$AA$130:$AA$135</c:f>
              <c:numCache>
                <c:formatCode>0%</c:formatCode>
                <c:ptCount val="6"/>
                <c:pt idx="0">
                  <c:v>0.1111111111111111</c:v>
                </c:pt>
                <c:pt idx="1">
                  <c:v>0</c:v>
                </c:pt>
                <c:pt idx="2">
                  <c:v>0.1111111111111111</c:v>
                </c:pt>
                <c:pt idx="3">
                  <c:v>0.33333333333333331</c:v>
                </c:pt>
                <c:pt idx="4">
                  <c:v>0.1111111111111111</c:v>
                </c:pt>
                <c:pt idx="5">
                  <c:v>2.7777777777777776E-2</c:v>
                </c:pt>
              </c:numCache>
            </c:numRef>
          </c:val>
          <c:extLst>
            <c:ext xmlns:c16="http://schemas.microsoft.com/office/drawing/2014/chart" uri="{C3380CC4-5D6E-409C-BE32-E72D297353CC}">
              <c16:uniqueId val="{00000002-FCD2-4A87-92D4-2344AA83F0D1}"/>
            </c:ext>
          </c:extLst>
        </c:ser>
        <c:ser>
          <c:idx val="3"/>
          <c:order val="3"/>
          <c:tx>
            <c:strRef>
              <c:f>'Quantitaive data (2)'!$AB$129</c:f>
              <c:strCache>
                <c:ptCount val="1"/>
                <c:pt idx="0">
                  <c:v>Not relevant</c:v>
                </c:pt>
              </c:strCache>
            </c:strRef>
          </c:tx>
          <c:spPr>
            <a:ln w="28575" cap="rnd">
              <a:solidFill>
                <a:schemeClr val="accent4"/>
              </a:solidFill>
              <a:round/>
            </a:ln>
            <a:effectLst/>
          </c:spPr>
          <c:marker>
            <c:symbol val="none"/>
          </c:marker>
          <c:cat>
            <c:strRef>
              <c:f>'Quantitaive data (2)'!$X$130:$X$135</c:f>
              <c:strCache>
                <c:ptCount val="6"/>
                <c:pt idx="0">
                  <c:v>Administration</c:v>
                </c:pt>
                <c:pt idx="1">
                  <c:v>Forestry Agency </c:v>
                </c:pt>
                <c:pt idx="2">
                  <c:v>Research  and academia </c:v>
                </c:pt>
                <c:pt idx="3">
                  <c:v>Financial / technical partners</c:v>
                </c:pt>
                <c:pt idx="4">
                  <c:v>CSO / NGO  </c:v>
                </c:pt>
                <c:pt idx="5">
                  <c:v>Consultants </c:v>
                </c:pt>
              </c:strCache>
            </c:strRef>
          </c:cat>
          <c:val>
            <c:numRef>
              <c:f>'Quantitaive data (2)'!$AB$130:$AB$135</c:f>
              <c:numCache>
                <c:formatCode>0%</c:formatCode>
                <c:ptCount val="6"/>
                <c:pt idx="0">
                  <c:v>0</c:v>
                </c:pt>
                <c:pt idx="1">
                  <c:v>0</c:v>
                </c:pt>
                <c:pt idx="2">
                  <c:v>0</c:v>
                </c:pt>
                <c:pt idx="3">
                  <c:v>0</c:v>
                </c:pt>
                <c:pt idx="4">
                  <c:v>0</c:v>
                </c:pt>
                <c:pt idx="5">
                  <c:v>0</c:v>
                </c:pt>
              </c:numCache>
            </c:numRef>
          </c:val>
          <c:extLst>
            <c:ext xmlns:c16="http://schemas.microsoft.com/office/drawing/2014/chart" uri="{C3380CC4-5D6E-409C-BE32-E72D297353CC}">
              <c16:uniqueId val="{00000003-FCD2-4A87-92D4-2344AA83F0D1}"/>
            </c:ext>
          </c:extLst>
        </c:ser>
        <c:ser>
          <c:idx val="4"/>
          <c:order val="4"/>
          <c:tx>
            <c:strRef>
              <c:f>'Quantitaive data (2)'!$AC$129</c:f>
              <c:strCache>
                <c:ptCount val="1"/>
                <c:pt idx="0">
                  <c:v>Not very relevant  </c:v>
                </c:pt>
              </c:strCache>
            </c:strRef>
          </c:tx>
          <c:spPr>
            <a:ln w="28575" cap="rnd">
              <a:solidFill>
                <a:schemeClr val="accent5"/>
              </a:solidFill>
              <a:round/>
            </a:ln>
            <a:effectLst/>
          </c:spPr>
          <c:marker>
            <c:symbol val="none"/>
          </c:marker>
          <c:cat>
            <c:strRef>
              <c:f>'Quantitaive data (2)'!$X$130:$X$135</c:f>
              <c:strCache>
                <c:ptCount val="6"/>
                <c:pt idx="0">
                  <c:v>Administration</c:v>
                </c:pt>
                <c:pt idx="1">
                  <c:v>Forestry Agency </c:v>
                </c:pt>
                <c:pt idx="2">
                  <c:v>Research  and academia </c:v>
                </c:pt>
                <c:pt idx="3">
                  <c:v>Financial / technical partners</c:v>
                </c:pt>
                <c:pt idx="4">
                  <c:v>CSO / NGO  </c:v>
                </c:pt>
                <c:pt idx="5">
                  <c:v>Consultants </c:v>
                </c:pt>
              </c:strCache>
            </c:strRef>
          </c:cat>
          <c:val>
            <c:numRef>
              <c:f>'Quantitaive data (2)'!$AC$130:$AC$135</c:f>
              <c:numCache>
                <c:formatCode>0%</c:formatCode>
                <c:ptCount val="6"/>
                <c:pt idx="0">
                  <c:v>0</c:v>
                </c:pt>
                <c:pt idx="1">
                  <c:v>0</c:v>
                </c:pt>
                <c:pt idx="2">
                  <c:v>0</c:v>
                </c:pt>
                <c:pt idx="3">
                  <c:v>0</c:v>
                </c:pt>
                <c:pt idx="4">
                  <c:v>0</c:v>
                </c:pt>
                <c:pt idx="5">
                  <c:v>0</c:v>
                </c:pt>
              </c:numCache>
            </c:numRef>
          </c:val>
          <c:extLst>
            <c:ext xmlns:c16="http://schemas.microsoft.com/office/drawing/2014/chart" uri="{C3380CC4-5D6E-409C-BE32-E72D297353CC}">
              <c16:uniqueId val="{00000004-FCD2-4A87-92D4-2344AA83F0D1}"/>
            </c:ext>
          </c:extLst>
        </c:ser>
        <c:dLbls>
          <c:showLegendKey val="0"/>
          <c:showVal val="0"/>
          <c:showCatName val="0"/>
          <c:showSerName val="0"/>
          <c:showPercent val="0"/>
          <c:showBubbleSize val="0"/>
        </c:dLbls>
        <c:axId val="1630508992"/>
        <c:axId val="1630509408"/>
      </c:radarChart>
      <c:catAx>
        <c:axId val="163050899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630509408"/>
        <c:crosses val="autoZero"/>
        <c:auto val="1"/>
        <c:lblAlgn val="ctr"/>
        <c:lblOffset val="100"/>
        <c:noMultiLvlLbl val="0"/>
      </c:catAx>
      <c:valAx>
        <c:axId val="1630509408"/>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630508992"/>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b="0">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3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percentStacked"/>
        <c:varyColors val="0"/>
        <c:ser>
          <c:idx val="0"/>
          <c:order val="0"/>
          <c:tx>
            <c:strRef>
              <c:f>'Quantitaive data (2)'!$O$182</c:f>
              <c:strCache>
                <c:ptCount val="1"/>
                <c:pt idx="0">
                  <c:v>Strongly disagree</c:v>
                </c:pt>
              </c:strCache>
            </c:strRef>
          </c:tx>
          <c:spPr>
            <a:solidFill>
              <a:schemeClr val="accent2"/>
            </a:solidFill>
            <a:ln>
              <a:noFill/>
            </a:ln>
            <a:effectLst/>
          </c:spPr>
          <c:invertIfNegative val="0"/>
          <c:cat>
            <c:strRef>
              <c:f>'Quantitaive data (2)'!$N$183:$N$188</c:f>
              <c:strCache>
                <c:ptCount val="6"/>
                <c:pt idx="0">
                  <c:v>Administration</c:v>
                </c:pt>
                <c:pt idx="1">
                  <c:v>Forestry Agency </c:v>
                </c:pt>
                <c:pt idx="2">
                  <c:v>Research  and academia </c:v>
                </c:pt>
                <c:pt idx="3">
                  <c:v>Financial / technical partners</c:v>
                </c:pt>
                <c:pt idx="4">
                  <c:v>CSO / NGO  </c:v>
                </c:pt>
                <c:pt idx="5">
                  <c:v>Consultants </c:v>
                </c:pt>
              </c:strCache>
            </c:strRef>
          </c:cat>
          <c:val>
            <c:numRef>
              <c:f>'Quantitaive data (2)'!$O$183:$O$188</c:f>
              <c:numCache>
                <c:formatCode>0%</c:formatCode>
                <c:ptCount val="6"/>
                <c:pt idx="0">
                  <c:v>0</c:v>
                </c:pt>
                <c:pt idx="1">
                  <c:v>0</c:v>
                </c:pt>
                <c:pt idx="2">
                  <c:v>0</c:v>
                </c:pt>
                <c:pt idx="3">
                  <c:v>0.10416666666666667</c:v>
                </c:pt>
                <c:pt idx="4">
                  <c:v>2.0833333333333332E-2</c:v>
                </c:pt>
                <c:pt idx="5">
                  <c:v>0</c:v>
                </c:pt>
              </c:numCache>
            </c:numRef>
          </c:val>
          <c:extLst>
            <c:ext xmlns:c16="http://schemas.microsoft.com/office/drawing/2014/chart" uri="{C3380CC4-5D6E-409C-BE32-E72D297353CC}">
              <c16:uniqueId val="{00000000-09AF-435E-AEDA-8D3895DA20D1}"/>
            </c:ext>
          </c:extLst>
        </c:ser>
        <c:ser>
          <c:idx val="1"/>
          <c:order val="1"/>
          <c:tx>
            <c:strRef>
              <c:f>'Quantitaive data (2)'!$P$182</c:f>
              <c:strCache>
                <c:ptCount val="1"/>
                <c:pt idx="0">
                  <c:v>Disagree </c:v>
                </c:pt>
              </c:strCache>
            </c:strRef>
          </c:tx>
          <c:spPr>
            <a:solidFill>
              <a:schemeClr val="accent4"/>
            </a:solidFill>
            <a:ln>
              <a:noFill/>
            </a:ln>
            <a:effectLst/>
          </c:spPr>
          <c:invertIfNegative val="0"/>
          <c:cat>
            <c:strRef>
              <c:f>'Quantitaive data (2)'!$N$183:$N$188</c:f>
              <c:strCache>
                <c:ptCount val="6"/>
                <c:pt idx="0">
                  <c:v>Administration</c:v>
                </c:pt>
                <c:pt idx="1">
                  <c:v>Forestry Agency </c:v>
                </c:pt>
                <c:pt idx="2">
                  <c:v>Research  and academia </c:v>
                </c:pt>
                <c:pt idx="3">
                  <c:v>Financial / technical partners</c:v>
                </c:pt>
                <c:pt idx="4">
                  <c:v>CSO / NGO  </c:v>
                </c:pt>
                <c:pt idx="5">
                  <c:v>Consultants </c:v>
                </c:pt>
              </c:strCache>
            </c:strRef>
          </c:cat>
          <c:val>
            <c:numRef>
              <c:f>'Quantitaive data (2)'!$P$183:$P$188</c:f>
              <c:numCache>
                <c:formatCode>0%</c:formatCode>
                <c:ptCount val="6"/>
                <c:pt idx="0">
                  <c:v>0.25</c:v>
                </c:pt>
                <c:pt idx="1">
                  <c:v>0</c:v>
                </c:pt>
                <c:pt idx="2">
                  <c:v>8.3333333333333329E-2</c:v>
                </c:pt>
                <c:pt idx="3">
                  <c:v>0.20833333333333334</c:v>
                </c:pt>
                <c:pt idx="4">
                  <c:v>0.16666666666666666</c:v>
                </c:pt>
                <c:pt idx="5">
                  <c:v>0.10416666666666667</c:v>
                </c:pt>
              </c:numCache>
            </c:numRef>
          </c:val>
          <c:extLst>
            <c:ext xmlns:c16="http://schemas.microsoft.com/office/drawing/2014/chart" uri="{C3380CC4-5D6E-409C-BE32-E72D297353CC}">
              <c16:uniqueId val="{00000001-09AF-435E-AEDA-8D3895DA20D1}"/>
            </c:ext>
          </c:extLst>
        </c:ser>
        <c:ser>
          <c:idx val="2"/>
          <c:order val="2"/>
          <c:tx>
            <c:strRef>
              <c:f>'Quantitaive data (2)'!$Q$182</c:f>
              <c:strCache>
                <c:ptCount val="1"/>
                <c:pt idx="0">
                  <c:v>Neither agree / nor disagree</c:v>
                </c:pt>
              </c:strCache>
            </c:strRef>
          </c:tx>
          <c:spPr>
            <a:solidFill>
              <a:schemeClr val="accent6"/>
            </a:solidFill>
            <a:ln>
              <a:noFill/>
            </a:ln>
            <a:effectLst/>
          </c:spPr>
          <c:invertIfNegative val="0"/>
          <c:cat>
            <c:strRef>
              <c:f>'Quantitaive data (2)'!$N$183:$N$188</c:f>
              <c:strCache>
                <c:ptCount val="6"/>
                <c:pt idx="0">
                  <c:v>Administration</c:v>
                </c:pt>
                <c:pt idx="1">
                  <c:v>Forestry Agency </c:v>
                </c:pt>
                <c:pt idx="2">
                  <c:v>Research  and academia </c:v>
                </c:pt>
                <c:pt idx="3">
                  <c:v>Financial / technical partners</c:v>
                </c:pt>
                <c:pt idx="4">
                  <c:v>CSO / NGO  </c:v>
                </c:pt>
                <c:pt idx="5">
                  <c:v>Consultants </c:v>
                </c:pt>
              </c:strCache>
            </c:strRef>
          </c:cat>
          <c:val>
            <c:numRef>
              <c:f>'Quantitaive data (2)'!$Q$183:$Q$188</c:f>
              <c:numCache>
                <c:formatCode>0%</c:formatCode>
                <c:ptCount val="6"/>
                <c:pt idx="0">
                  <c:v>0</c:v>
                </c:pt>
                <c:pt idx="1">
                  <c:v>0</c:v>
                </c:pt>
                <c:pt idx="2">
                  <c:v>2.0833333333333332E-2</c:v>
                </c:pt>
                <c:pt idx="3">
                  <c:v>0</c:v>
                </c:pt>
                <c:pt idx="4">
                  <c:v>0</c:v>
                </c:pt>
                <c:pt idx="5">
                  <c:v>0</c:v>
                </c:pt>
              </c:numCache>
            </c:numRef>
          </c:val>
          <c:extLst>
            <c:ext xmlns:c16="http://schemas.microsoft.com/office/drawing/2014/chart" uri="{C3380CC4-5D6E-409C-BE32-E72D297353CC}">
              <c16:uniqueId val="{00000002-09AF-435E-AEDA-8D3895DA20D1}"/>
            </c:ext>
          </c:extLst>
        </c:ser>
        <c:ser>
          <c:idx val="3"/>
          <c:order val="3"/>
          <c:tx>
            <c:strRef>
              <c:f>'Quantitaive data (2)'!$R$182</c:f>
              <c:strCache>
                <c:ptCount val="1"/>
                <c:pt idx="0">
                  <c:v>Agree</c:v>
                </c:pt>
              </c:strCache>
            </c:strRef>
          </c:tx>
          <c:spPr>
            <a:solidFill>
              <a:schemeClr val="accent2">
                <a:lumMod val="60000"/>
              </a:schemeClr>
            </a:solidFill>
            <a:ln>
              <a:noFill/>
            </a:ln>
            <a:effectLst/>
          </c:spPr>
          <c:invertIfNegative val="0"/>
          <c:cat>
            <c:strRef>
              <c:f>'Quantitaive data (2)'!$N$183:$N$188</c:f>
              <c:strCache>
                <c:ptCount val="6"/>
                <c:pt idx="0">
                  <c:v>Administration</c:v>
                </c:pt>
                <c:pt idx="1">
                  <c:v>Forestry Agency </c:v>
                </c:pt>
                <c:pt idx="2">
                  <c:v>Research  and academia </c:v>
                </c:pt>
                <c:pt idx="3">
                  <c:v>Financial / technical partners</c:v>
                </c:pt>
                <c:pt idx="4">
                  <c:v>CSO / NGO  </c:v>
                </c:pt>
                <c:pt idx="5">
                  <c:v>Consultants </c:v>
                </c:pt>
              </c:strCache>
            </c:strRef>
          </c:cat>
          <c:val>
            <c:numRef>
              <c:f>'Quantitaive data (2)'!$R$183:$R$188</c:f>
              <c:numCache>
                <c:formatCode>0%</c:formatCode>
                <c:ptCount val="6"/>
                <c:pt idx="0">
                  <c:v>0</c:v>
                </c:pt>
                <c:pt idx="1">
                  <c:v>2.0833333333333332E-2</c:v>
                </c:pt>
                <c:pt idx="2">
                  <c:v>2.0833333333333332E-2</c:v>
                </c:pt>
                <c:pt idx="3">
                  <c:v>0</c:v>
                </c:pt>
                <c:pt idx="4">
                  <c:v>0</c:v>
                </c:pt>
                <c:pt idx="5">
                  <c:v>0</c:v>
                </c:pt>
              </c:numCache>
            </c:numRef>
          </c:val>
          <c:extLst>
            <c:ext xmlns:c16="http://schemas.microsoft.com/office/drawing/2014/chart" uri="{C3380CC4-5D6E-409C-BE32-E72D297353CC}">
              <c16:uniqueId val="{00000003-09AF-435E-AEDA-8D3895DA20D1}"/>
            </c:ext>
          </c:extLst>
        </c:ser>
        <c:ser>
          <c:idx val="4"/>
          <c:order val="4"/>
          <c:tx>
            <c:strRef>
              <c:f>'Quantitaive data (2)'!$S$182</c:f>
              <c:strCache>
                <c:ptCount val="1"/>
                <c:pt idx="0">
                  <c:v>Strongly agree </c:v>
                </c:pt>
              </c:strCache>
            </c:strRef>
          </c:tx>
          <c:spPr>
            <a:solidFill>
              <a:schemeClr val="accent4">
                <a:lumMod val="60000"/>
              </a:schemeClr>
            </a:solidFill>
            <a:ln>
              <a:noFill/>
            </a:ln>
            <a:effectLst/>
          </c:spPr>
          <c:invertIfNegative val="0"/>
          <c:cat>
            <c:strRef>
              <c:f>'Quantitaive data (2)'!$N$183:$N$188</c:f>
              <c:strCache>
                <c:ptCount val="6"/>
                <c:pt idx="0">
                  <c:v>Administration</c:v>
                </c:pt>
                <c:pt idx="1">
                  <c:v>Forestry Agency </c:v>
                </c:pt>
                <c:pt idx="2">
                  <c:v>Research  and academia </c:v>
                </c:pt>
                <c:pt idx="3">
                  <c:v>Financial / technical partners</c:v>
                </c:pt>
                <c:pt idx="4">
                  <c:v>CSO / NGO  </c:v>
                </c:pt>
                <c:pt idx="5">
                  <c:v>Consultants </c:v>
                </c:pt>
              </c:strCache>
            </c:strRef>
          </c:cat>
          <c:val>
            <c:numRef>
              <c:f>'Quantitaive data (2)'!$S$183:$S$188</c:f>
              <c:numCache>
                <c:formatCode>0%</c:formatCode>
                <c:ptCount val="6"/>
                <c:pt idx="0">
                  <c:v>0</c:v>
                </c:pt>
                <c:pt idx="1">
                  <c:v>0</c:v>
                </c:pt>
                <c:pt idx="2">
                  <c:v>0</c:v>
                </c:pt>
                <c:pt idx="3">
                  <c:v>0</c:v>
                </c:pt>
                <c:pt idx="4">
                  <c:v>0</c:v>
                </c:pt>
                <c:pt idx="5">
                  <c:v>0</c:v>
                </c:pt>
              </c:numCache>
            </c:numRef>
          </c:val>
          <c:extLst>
            <c:ext xmlns:c16="http://schemas.microsoft.com/office/drawing/2014/chart" uri="{C3380CC4-5D6E-409C-BE32-E72D297353CC}">
              <c16:uniqueId val="{00000004-09AF-435E-AEDA-8D3895DA20D1}"/>
            </c:ext>
          </c:extLst>
        </c:ser>
        <c:dLbls>
          <c:showLegendKey val="0"/>
          <c:showVal val="0"/>
          <c:showCatName val="0"/>
          <c:showSerName val="0"/>
          <c:showPercent val="0"/>
          <c:showBubbleSize val="0"/>
        </c:dLbls>
        <c:gapWidth val="150"/>
        <c:overlap val="100"/>
        <c:axId val="1983224032"/>
        <c:axId val="1983221536"/>
      </c:barChart>
      <c:catAx>
        <c:axId val="198322403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983221536"/>
        <c:crosses val="autoZero"/>
        <c:auto val="1"/>
        <c:lblAlgn val="ctr"/>
        <c:lblOffset val="100"/>
        <c:noMultiLvlLbl val="0"/>
      </c:catAx>
      <c:valAx>
        <c:axId val="1983221536"/>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CA" baseline="0"/>
                  <a:t>Respondents</a:t>
                </a:r>
                <a:endParaRPr lang="en-CA"/>
              </a:p>
            </c:rich>
          </c:tx>
          <c:overlay val="0"/>
          <c:spPr>
            <a:noFill/>
            <a:ln>
              <a:noFill/>
            </a:ln>
            <a:effectLst/>
          </c:spPr>
          <c:txPr>
            <a:bodyPr rot="-540000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983224032"/>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3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r>
              <a:rPr lang="fr-CA" b="1"/>
              <a:t>S1Q3 - S4Q5</a:t>
            </a:r>
          </a:p>
        </c:rich>
      </c:tx>
      <c:overlay val="0"/>
      <c:spPr>
        <a:noFill/>
        <a:ln>
          <a:noFill/>
        </a:ln>
        <a:effectLst/>
      </c:spPr>
      <c:txPr>
        <a:bodyPr rot="0" spcFirstLastPara="1" vertOverflow="ellipsis" vert="horz" wrap="square" anchor="ctr" anchorCtr="1"/>
        <a:lstStyle/>
        <a:p>
          <a:pPr>
            <a:defRPr sz="1400" b="1"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manualLayout>
          <c:layoutTarget val="inner"/>
          <c:xMode val="edge"/>
          <c:yMode val="edge"/>
          <c:x val="0.25694865594148725"/>
          <c:y val="0.14645449094984528"/>
          <c:w val="0.4519022202593504"/>
          <c:h val="0.66746916259783817"/>
        </c:manualLayout>
      </c:layout>
      <c:radarChart>
        <c:radarStyle val="marker"/>
        <c:varyColors val="0"/>
        <c:ser>
          <c:idx val="0"/>
          <c:order val="0"/>
          <c:tx>
            <c:strRef>
              <c:f>'Quantitaive data (2)'!$Y$182</c:f>
              <c:strCache>
                <c:ptCount val="1"/>
                <c:pt idx="0">
                  <c:v>Strongly disagree</c:v>
                </c:pt>
              </c:strCache>
            </c:strRef>
          </c:tx>
          <c:spPr>
            <a:ln w="28575" cap="rnd">
              <a:solidFill>
                <a:srgbClr val="00CF24"/>
              </a:solidFill>
              <a:round/>
            </a:ln>
            <a:effectLst/>
          </c:spPr>
          <c:marker>
            <c:symbol val="none"/>
          </c:marker>
          <c:cat>
            <c:strRef>
              <c:f>'Quantitaive data (2)'!$X$183:$X$188</c:f>
              <c:strCache>
                <c:ptCount val="6"/>
                <c:pt idx="0">
                  <c:v>Administration</c:v>
                </c:pt>
                <c:pt idx="1">
                  <c:v>Forestry Agency </c:v>
                </c:pt>
                <c:pt idx="2">
                  <c:v>Research  and academia </c:v>
                </c:pt>
                <c:pt idx="3">
                  <c:v>Financial / technical partners</c:v>
                </c:pt>
                <c:pt idx="4">
                  <c:v>CSO / NGO  </c:v>
                </c:pt>
                <c:pt idx="5">
                  <c:v>Consultants </c:v>
                </c:pt>
              </c:strCache>
            </c:strRef>
          </c:cat>
          <c:val>
            <c:numRef>
              <c:f>'Quantitaive data (2)'!$Y$183:$Y$188</c:f>
              <c:numCache>
                <c:formatCode>0%</c:formatCode>
                <c:ptCount val="6"/>
                <c:pt idx="0">
                  <c:v>0</c:v>
                </c:pt>
                <c:pt idx="1">
                  <c:v>0</c:v>
                </c:pt>
                <c:pt idx="2">
                  <c:v>0</c:v>
                </c:pt>
                <c:pt idx="3">
                  <c:v>0</c:v>
                </c:pt>
                <c:pt idx="4">
                  <c:v>0</c:v>
                </c:pt>
                <c:pt idx="5">
                  <c:v>0</c:v>
                </c:pt>
              </c:numCache>
            </c:numRef>
          </c:val>
          <c:extLst>
            <c:ext xmlns:c16="http://schemas.microsoft.com/office/drawing/2014/chart" uri="{C3380CC4-5D6E-409C-BE32-E72D297353CC}">
              <c16:uniqueId val="{00000000-CE62-49E0-A06D-F647C1B79771}"/>
            </c:ext>
          </c:extLst>
        </c:ser>
        <c:ser>
          <c:idx val="1"/>
          <c:order val="1"/>
          <c:tx>
            <c:strRef>
              <c:f>'Quantitaive data (2)'!$Z$182</c:f>
              <c:strCache>
                <c:ptCount val="1"/>
                <c:pt idx="0">
                  <c:v>Disagree </c:v>
                </c:pt>
              </c:strCache>
            </c:strRef>
          </c:tx>
          <c:spPr>
            <a:ln w="28575" cap="rnd">
              <a:solidFill>
                <a:srgbClr val="FF1300"/>
              </a:solidFill>
              <a:round/>
            </a:ln>
            <a:effectLst/>
          </c:spPr>
          <c:marker>
            <c:symbol val="none"/>
          </c:marker>
          <c:cat>
            <c:strRef>
              <c:f>'Quantitaive data (2)'!$X$183:$X$188</c:f>
              <c:strCache>
                <c:ptCount val="6"/>
                <c:pt idx="0">
                  <c:v>Administration</c:v>
                </c:pt>
                <c:pt idx="1">
                  <c:v>Forestry Agency </c:v>
                </c:pt>
                <c:pt idx="2">
                  <c:v>Research  and academia </c:v>
                </c:pt>
                <c:pt idx="3">
                  <c:v>Financial / technical partners</c:v>
                </c:pt>
                <c:pt idx="4">
                  <c:v>CSO / NGO  </c:v>
                </c:pt>
                <c:pt idx="5">
                  <c:v>Consultants </c:v>
                </c:pt>
              </c:strCache>
            </c:strRef>
          </c:cat>
          <c:val>
            <c:numRef>
              <c:f>'Quantitaive data (2)'!$Z$183:$Z$188</c:f>
              <c:numCache>
                <c:formatCode>0%</c:formatCode>
                <c:ptCount val="6"/>
                <c:pt idx="0">
                  <c:v>0.16666666666666666</c:v>
                </c:pt>
                <c:pt idx="1">
                  <c:v>2.0833333333333332E-2</c:v>
                </c:pt>
                <c:pt idx="2">
                  <c:v>4.1666666666666664E-2</c:v>
                </c:pt>
                <c:pt idx="3">
                  <c:v>6.25E-2</c:v>
                </c:pt>
                <c:pt idx="4">
                  <c:v>0.14583333333333334</c:v>
                </c:pt>
                <c:pt idx="5">
                  <c:v>2.0833333333333332E-2</c:v>
                </c:pt>
              </c:numCache>
            </c:numRef>
          </c:val>
          <c:extLst>
            <c:ext xmlns:c16="http://schemas.microsoft.com/office/drawing/2014/chart" uri="{C3380CC4-5D6E-409C-BE32-E72D297353CC}">
              <c16:uniqueId val="{00000001-CE62-49E0-A06D-F647C1B79771}"/>
            </c:ext>
          </c:extLst>
        </c:ser>
        <c:ser>
          <c:idx val="2"/>
          <c:order val="2"/>
          <c:tx>
            <c:strRef>
              <c:f>'Quantitaive data (2)'!$AA$182</c:f>
              <c:strCache>
                <c:ptCount val="1"/>
                <c:pt idx="0">
                  <c:v>Neither agree/nor disagree</c:v>
                </c:pt>
              </c:strCache>
            </c:strRef>
          </c:tx>
          <c:spPr>
            <a:ln w="28575" cap="rnd">
              <a:solidFill>
                <a:schemeClr val="accent3"/>
              </a:solidFill>
              <a:round/>
            </a:ln>
            <a:effectLst/>
          </c:spPr>
          <c:marker>
            <c:symbol val="none"/>
          </c:marker>
          <c:cat>
            <c:strRef>
              <c:f>'Quantitaive data (2)'!$X$183:$X$188</c:f>
              <c:strCache>
                <c:ptCount val="6"/>
                <c:pt idx="0">
                  <c:v>Administration</c:v>
                </c:pt>
                <c:pt idx="1">
                  <c:v>Forestry Agency </c:v>
                </c:pt>
                <c:pt idx="2">
                  <c:v>Research  and academia </c:v>
                </c:pt>
                <c:pt idx="3">
                  <c:v>Financial / technical partners</c:v>
                </c:pt>
                <c:pt idx="4">
                  <c:v>CSO / NGO  </c:v>
                </c:pt>
                <c:pt idx="5">
                  <c:v>Consultants </c:v>
                </c:pt>
              </c:strCache>
            </c:strRef>
          </c:cat>
          <c:val>
            <c:numRef>
              <c:f>'Quantitaive data (2)'!$AA$183:$AA$188</c:f>
              <c:numCache>
                <c:formatCode>0%</c:formatCode>
                <c:ptCount val="6"/>
                <c:pt idx="0">
                  <c:v>4.1666666666666664E-2</c:v>
                </c:pt>
                <c:pt idx="1">
                  <c:v>0</c:v>
                </c:pt>
                <c:pt idx="2">
                  <c:v>6.25E-2</c:v>
                </c:pt>
                <c:pt idx="3">
                  <c:v>0.20833333333333334</c:v>
                </c:pt>
                <c:pt idx="4">
                  <c:v>2.0833333333333332E-2</c:v>
                </c:pt>
                <c:pt idx="5">
                  <c:v>0</c:v>
                </c:pt>
              </c:numCache>
            </c:numRef>
          </c:val>
          <c:extLst>
            <c:ext xmlns:c16="http://schemas.microsoft.com/office/drawing/2014/chart" uri="{C3380CC4-5D6E-409C-BE32-E72D297353CC}">
              <c16:uniqueId val="{00000001-A06B-4111-9422-DF7353EE2C33}"/>
            </c:ext>
          </c:extLst>
        </c:ser>
        <c:ser>
          <c:idx val="3"/>
          <c:order val="3"/>
          <c:tx>
            <c:strRef>
              <c:f>'Quantitaive data (2)'!$AB$182</c:f>
              <c:strCache>
                <c:ptCount val="1"/>
                <c:pt idx="0">
                  <c:v>Agree</c:v>
                </c:pt>
              </c:strCache>
            </c:strRef>
          </c:tx>
          <c:spPr>
            <a:ln w="28575" cap="rnd">
              <a:solidFill>
                <a:schemeClr val="accent4"/>
              </a:solidFill>
              <a:round/>
            </a:ln>
            <a:effectLst/>
          </c:spPr>
          <c:marker>
            <c:symbol val="none"/>
          </c:marker>
          <c:cat>
            <c:strRef>
              <c:f>'Quantitaive data (2)'!$X$183:$X$188</c:f>
              <c:strCache>
                <c:ptCount val="6"/>
                <c:pt idx="0">
                  <c:v>Administration</c:v>
                </c:pt>
                <c:pt idx="1">
                  <c:v>Forestry Agency </c:v>
                </c:pt>
                <c:pt idx="2">
                  <c:v>Research  and academia </c:v>
                </c:pt>
                <c:pt idx="3">
                  <c:v>Financial / technical partners</c:v>
                </c:pt>
                <c:pt idx="4">
                  <c:v>CSO / NGO  </c:v>
                </c:pt>
                <c:pt idx="5">
                  <c:v>Consultants </c:v>
                </c:pt>
              </c:strCache>
            </c:strRef>
          </c:cat>
          <c:val>
            <c:numRef>
              <c:f>'Quantitaive data (2)'!$AB$183:$AB$188</c:f>
              <c:numCache>
                <c:formatCode>0%</c:formatCode>
                <c:ptCount val="6"/>
                <c:pt idx="0">
                  <c:v>4.1666666666666664E-2</c:v>
                </c:pt>
                <c:pt idx="1">
                  <c:v>0</c:v>
                </c:pt>
                <c:pt idx="2">
                  <c:v>2.0833333333333332E-2</c:v>
                </c:pt>
                <c:pt idx="3">
                  <c:v>4.1666666666666664E-2</c:v>
                </c:pt>
                <c:pt idx="4">
                  <c:v>2.0833333333333332E-2</c:v>
                </c:pt>
                <c:pt idx="5">
                  <c:v>6.25E-2</c:v>
                </c:pt>
              </c:numCache>
            </c:numRef>
          </c:val>
          <c:extLst>
            <c:ext xmlns:c16="http://schemas.microsoft.com/office/drawing/2014/chart" uri="{C3380CC4-5D6E-409C-BE32-E72D297353CC}">
              <c16:uniqueId val="{00000002-A06B-4111-9422-DF7353EE2C33}"/>
            </c:ext>
          </c:extLst>
        </c:ser>
        <c:ser>
          <c:idx val="4"/>
          <c:order val="4"/>
          <c:tx>
            <c:strRef>
              <c:f>'Quantitaive data (2)'!$AC$182</c:f>
              <c:strCache>
                <c:ptCount val="1"/>
                <c:pt idx="0">
                  <c:v>Strongly agree </c:v>
                </c:pt>
              </c:strCache>
            </c:strRef>
          </c:tx>
          <c:spPr>
            <a:ln w="28575" cap="rnd">
              <a:solidFill>
                <a:schemeClr val="accent5"/>
              </a:solidFill>
              <a:round/>
            </a:ln>
            <a:effectLst/>
          </c:spPr>
          <c:marker>
            <c:symbol val="none"/>
          </c:marker>
          <c:cat>
            <c:strRef>
              <c:f>'Quantitaive data (2)'!$X$183:$X$188</c:f>
              <c:strCache>
                <c:ptCount val="6"/>
                <c:pt idx="0">
                  <c:v>Administration</c:v>
                </c:pt>
                <c:pt idx="1">
                  <c:v>Forestry Agency </c:v>
                </c:pt>
                <c:pt idx="2">
                  <c:v>Research  and academia </c:v>
                </c:pt>
                <c:pt idx="3">
                  <c:v>Financial / technical partners</c:v>
                </c:pt>
                <c:pt idx="4">
                  <c:v>CSO / NGO  </c:v>
                </c:pt>
                <c:pt idx="5">
                  <c:v>Consultants </c:v>
                </c:pt>
              </c:strCache>
            </c:strRef>
          </c:cat>
          <c:val>
            <c:numRef>
              <c:f>'Quantitaive data (2)'!$AC$183:$AC$188</c:f>
              <c:numCache>
                <c:formatCode>0%</c:formatCode>
                <c:ptCount val="6"/>
                <c:pt idx="0">
                  <c:v>0</c:v>
                </c:pt>
                <c:pt idx="1">
                  <c:v>0</c:v>
                </c:pt>
                <c:pt idx="2">
                  <c:v>0</c:v>
                </c:pt>
                <c:pt idx="3">
                  <c:v>0</c:v>
                </c:pt>
                <c:pt idx="4">
                  <c:v>0</c:v>
                </c:pt>
                <c:pt idx="5">
                  <c:v>2.0833333333333332E-2</c:v>
                </c:pt>
              </c:numCache>
            </c:numRef>
          </c:val>
          <c:extLst>
            <c:ext xmlns:c16="http://schemas.microsoft.com/office/drawing/2014/chart" uri="{C3380CC4-5D6E-409C-BE32-E72D297353CC}">
              <c16:uniqueId val="{00000003-A06B-4111-9422-DF7353EE2C33}"/>
            </c:ext>
          </c:extLst>
        </c:ser>
        <c:dLbls>
          <c:showLegendKey val="0"/>
          <c:showVal val="0"/>
          <c:showCatName val="0"/>
          <c:showSerName val="0"/>
          <c:showPercent val="0"/>
          <c:showBubbleSize val="0"/>
        </c:dLbls>
        <c:axId val="1630508992"/>
        <c:axId val="1630509408"/>
      </c:radarChart>
      <c:catAx>
        <c:axId val="163050899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630509408"/>
        <c:crosses val="autoZero"/>
        <c:auto val="1"/>
        <c:lblAlgn val="ctr"/>
        <c:lblOffset val="100"/>
        <c:noMultiLvlLbl val="0"/>
      </c:catAx>
      <c:valAx>
        <c:axId val="1630509408"/>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630508992"/>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b="0">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3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r>
              <a:rPr lang="fr-CA"/>
              <a:t>S1Q3 - S4Q1</a:t>
            </a:r>
          </a:p>
        </c:rich>
      </c:tx>
      <c:overlay val="0"/>
      <c:spPr>
        <a:noFill/>
        <a:ln>
          <a:noFill/>
        </a:ln>
        <a:effectLst/>
      </c:spPr>
      <c:txPr>
        <a:bodyPr rot="0" spcFirstLastPara="1" vertOverflow="ellipsis" vert="horz" wrap="square" anchor="ctr" anchorCtr="1"/>
        <a:lstStyle/>
        <a:p>
          <a:pPr>
            <a:defRPr sz="14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barChart>
        <c:barDir val="col"/>
        <c:grouping val="percentStacked"/>
        <c:varyColors val="0"/>
        <c:ser>
          <c:idx val="0"/>
          <c:order val="0"/>
          <c:tx>
            <c:strRef>
              <c:f>'Quantitaive data (2)'!$F$182</c:f>
              <c:strCache>
                <c:ptCount val="1"/>
                <c:pt idx="0">
                  <c:v>Very relevant</c:v>
                </c:pt>
              </c:strCache>
            </c:strRef>
          </c:tx>
          <c:spPr>
            <a:solidFill>
              <a:schemeClr val="accent1"/>
            </a:solidFill>
            <a:ln>
              <a:noFill/>
            </a:ln>
            <a:effectLst/>
          </c:spPr>
          <c:invertIfNegative val="0"/>
          <c:cat>
            <c:strRef>
              <c:f>'Quantitaive data (2)'!$E$183:$E$188</c:f>
              <c:strCache>
                <c:ptCount val="6"/>
                <c:pt idx="0">
                  <c:v>Administration</c:v>
                </c:pt>
                <c:pt idx="1">
                  <c:v>Forestry Agency </c:v>
                </c:pt>
                <c:pt idx="2">
                  <c:v>Research  and academia </c:v>
                </c:pt>
                <c:pt idx="3">
                  <c:v>Financial / technical partners</c:v>
                </c:pt>
                <c:pt idx="4">
                  <c:v>CSO / NGO  </c:v>
                </c:pt>
                <c:pt idx="5">
                  <c:v>Consultants </c:v>
                </c:pt>
              </c:strCache>
            </c:strRef>
          </c:cat>
          <c:val>
            <c:numRef>
              <c:f>'Quantitaive data (2)'!$F$183:$F$188</c:f>
              <c:numCache>
                <c:formatCode>0%</c:formatCode>
                <c:ptCount val="6"/>
                <c:pt idx="0">
                  <c:v>2.1276595744680851E-2</c:v>
                </c:pt>
                <c:pt idx="1">
                  <c:v>2.1276595744680851E-2</c:v>
                </c:pt>
                <c:pt idx="2">
                  <c:v>2.1276595744680851E-2</c:v>
                </c:pt>
                <c:pt idx="3">
                  <c:v>0.19148936170212766</c:v>
                </c:pt>
                <c:pt idx="4">
                  <c:v>6.3829787234042548E-2</c:v>
                </c:pt>
                <c:pt idx="5">
                  <c:v>4.2553191489361701E-2</c:v>
                </c:pt>
              </c:numCache>
            </c:numRef>
          </c:val>
          <c:extLst>
            <c:ext xmlns:c16="http://schemas.microsoft.com/office/drawing/2014/chart" uri="{C3380CC4-5D6E-409C-BE32-E72D297353CC}">
              <c16:uniqueId val="{00000000-F7FC-42E1-BBE0-F581BD09160D}"/>
            </c:ext>
          </c:extLst>
        </c:ser>
        <c:ser>
          <c:idx val="1"/>
          <c:order val="1"/>
          <c:tx>
            <c:strRef>
              <c:f>'Quantitaive data (2)'!$G$182</c:f>
              <c:strCache>
                <c:ptCount val="1"/>
                <c:pt idx="0">
                  <c:v>Relevant  </c:v>
                </c:pt>
              </c:strCache>
            </c:strRef>
          </c:tx>
          <c:spPr>
            <a:solidFill>
              <a:schemeClr val="accent2"/>
            </a:solidFill>
            <a:ln>
              <a:noFill/>
            </a:ln>
            <a:effectLst/>
          </c:spPr>
          <c:invertIfNegative val="0"/>
          <c:cat>
            <c:strRef>
              <c:f>'Quantitaive data (2)'!$E$183:$E$188</c:f>
              <c:strCache>
                <c:ptCount val="6"/>
                <c:pt idx="0">
                  <c:v>Administration</c:v>
                </c:pt>
                <c:pt idx="1">
                  <c:v>Forestry Agency </c:v>
                </c:pt>
                <c:pt idx="2">
                  <c:v>Research  and academia </c:v>
                </c:pt>
                <c:pt idx="3">
                  <c:v>Financial / technical partners</c:v>
                </c:pt>
                <c:pt idx="4">
                  <c:v>CSO / NGO  </c:v>
                </c:pt>
                <c:pt idx="5">
                  <c:v>Consultants </c:v>
                </c:pt>
              </c:strCache>
            </c:strRef>
          </c:cat>
          <c:val>
            <c:numRef>
              <c:f>'Quantitaive data (2)'!$G$183:$G$188</c:f>
              <c:numCache>
                <c:formatCode>0%</c:formatCode>
                <c:ptCount val="6"/>
                <c:pt idx="0">
                  <c:v>0.23404255319148937</c:v>
                </c:pt>
                <c:pt idx="1">
                  <c:v>0</c:v>
                </c:pt>
                <c:pt idx="2">
                  <c:v>6.3829787234042548E-2</c:v>
                </c:pt>
                <c:pt idx="3">
                  <c:v>0.1276595744680851</c:v>
                </c:pt>
                <c:pt idx="4">
                  <c:v>0.1276595744680851</c:v>
                </c:pt>
                <c:pt idx="5">
                  <c:v>4.2553191489361701E-2</c:v>
                </c:pt>
              </c:numCache>
            </c:numRef>
          </c:val>
          <c:extLst>
            <c:ext xmlns:c16="http://schemas.microsoft.com/office/drawing/2014/chart" uri="{C3380CC4-5D6E-409C-BE32-E72D297353CC}">
              <c16:uniqueId val="{00000001-F7FC-42E1-BBE0-F581BD09160D}"/>
            </c:ext>
          </c:extLst>
        </c:ser>
        <c:ser>
          <c:idx val="2"/>
          <c:order val="2"/>
          <c:tx>
            <c:strRef>
              <c:f>'Quantitaive data (2)'!$H$182</c:f>
              <c:strCache>
                <c:ptCount val="1"/>
                <c:pt idx="0">
                  <c:v>Neutral</c:v>
                </c:pt>
              </c:strCache>
            </c:strRef>
          </c:tx>
          <c:spPr>
            <a:solidFill>
              <a:schemeClr val="accent3"/>
            </a:solidFill>
            <a:ln>
              <a:noFill/>
            </a:ln>
            <a:effectLst/>
          </c:spPr>
          <c:invertIfNegative val="0"/>
          <c:cat>
            <c:strRef>
              <c:f>'Quantitaive data (2)'!$E$183:$E$188</c:f>
              <c:strCache>
                <c:ptCount val="6"/>
                <c:pt idx="0">
                  <c:v>Administration</c:v>
                </c:pt>
                <c:pt idx="1">
                  <c:v>Forestry Agency </c:v>
                </c:pt>
                <c:pt idx="2">
                  <c:v>Research  and academia </c:v>
                </c:pt>
                <c:pt idx="3">
                  <c:v>Financial / technical partners</c:v>
                </c:pt>
                <c:pt idx="4">
                  <c:v>CSO / NGO  </c:v>
                </c:pt>
                <c:pt idx="5">
                  <c:v>Consultants </c:v>
                </c:pt>
              </c:strCache>
            </c:strRef>
          </c:cat>
          <c:val>
            <c:numRef>
              <c:f>'Quantitaive data (2)'!$H$183:$H$188</c:f>
              <c:numCache>
                <c:formatCode>0%</c:formatCode>
                <c:ptCount val="6"/>
                <c:pt idx="0">
                  <c:v>0</c:v>
                </c:pt>
                <c:pt idx="1">
                  <c:v>0</c:v>
                </c:pt>
                <c:pt idx="2">
                  <c:v>2.1276595744680851E-2</c:v>
                </c:pt>
                <c:pt idx="3">
                  <c:v>0</c:v>
                </c:pt>
                <c:pt idx="4">
                  <c:v>0</c:v>
                </c:pt>
                <c:pt idx="5">
                  <c:v>0</c:v>
                </c:pt>
              </c:numCache>
            </c:numRef>
          </c:val>
          <c:extLst>
            <c:ext xmlns:c16="http://schemas.microsoft.com/office/drawing/2014/chart" uri="{C3380CC4-5D6E-409C-BE32-E72D297353CC}">
              <c16:uniqueId val="{00000002-F7FC-42E1-BBE0-F581BD09160D}"/>
            </c:ext>
          </c:extLst>
        </c:ser>
        <c:ser>
          <c:idx val="3"/>
          <c:order val="3"/>
          <c:tx>
            <c:strRef>
              <c:f>'Quantitaive data (2)'!$I$182</c:f>
              <c:strCache>
                <c:ptCount val="1"/>
                <c:pt idx="0">
                  <c:v>Not relevant</c:v>
                </c:pt>
              </c:strCache>
            </c:strRef>
          </c:tx>
          <c:spPr>
            <a:solidFill>
              <a:schemeClr val="accent4"/>
            </a:solidFill>
            <a:ln>
              <a:noFill/>
            </a:ln>
            <a:effectLst/>
          </c:spPr>
          <c:invertIfNegative val="0"/>
          <c:cat>
            <c:strRef>
              <c:f>'Quantitaive data (2)'!$E$183:$E$188</c:f>
              <c:strCache>
                <c:ptCount val="6"/>
                <c:pt idx="0">
                  <c:v>Administration</c:v>
                </c:pt>
                <c:pt idx="1">
                  <c:v>Forestry Agency </c:v>
                </c:pt>
                <c:pt idx="2">
                  <c:v>Research  and academia </c:v>
                </c:pt>
                <c:pt idx="3">
                  <c:v>Financial / technical partners</c:v>
                </c:pt>
                <c:pt idx="4">
                  <c:v>CSO / NGO  </c:v>
                </c:pt>
                <c:pt idx="5">
                  <c:v>Consultants </c:v>
                </c:pt>
              </c:strCache>
            </c:strRef>
          </c:cat>
          <c:val>
            <c:numRef>
              <c:f>'Quantitaive data (2)'!$I$183:$I$188</c:f>
              <c:numCache>
                <c:formatCode>0%</c:formatCode>
                <c:ptCount val="6"/>
                <c:pt idx="0">
                  <c:v>0</c:v>
                </c:pt>
                <c:pt idx="1">
                  <c:v>0</c:v>
                </c:pt>
                <c:pt idx="2">
                  <c:v>2.1276595744680851E-2</c:v>
                </c:pt>
                <c:pt idx="3">
                  <c:v>0</c:v>
                </c:pt>
                <c:pt idx="4">
                  <c:v>0</c:v>
                </c:pt>
                <c:pt idx="5">
                  <c:v>0</c:v>
                </c:pt>
              </c:numCache>
            </c:numRef>
          </c:val>
          <c:extLst>
            <c:ext xmlns:c16="http://schemas.microsoft.com/office/drawing/2014/chart" uri="{C3380CC4-5D6E-409C-BE32-E72D297353CC}">
              <c16:uniqueId val="{00000003-F7FC-42E1-BBE0-F581BD09160D}"/>
            </c:ext>
          </c:extLst>
        </c:ser>
        <c:ser>
          <c:idx val="4"/>
          <c:order val="4"/>
          <c:tx>
            <c:strRef>
              <c:f>'Quantitaive data (2)'!$J$182</c:f>
              <c:strCache>
                <c:ptCount val="1"/>
                <c:pt idx="0">
                  <c:v>Not very relevant  </c:v>
                </c:pt>
              </c:strCache>
            </c:strRef>
          </c:tx>
          <c:spPr>
            <a:solidFill>
              <a:schemeClr val="accent5"/>
            </a:solidFill>
            <a:ln>
              <a:noFill/>
            </a:ln>
            <a:effectLst/>
          </c:spPr>
          <c:invertIfNegative val="0"/>
          <c:cat>
            <c:strRef>
              <c:f>'Quantitaive data (2)'!$E$183:$E$188</c:f>
              <c:strCache>
                <c:ptCount val="6"/>
                <c:pt idx="0">
                  <c:v>Administration</c:v>
                </c:pt>
                <c:pt idx="1">
                  <c:v>Forestry Agency </c:v>
                </c:pt>
                <c:pt idx="2">
                  <c:v>Research  and academia </c:v>
                </c:pt>
                <c:pt idx="3">
                  <c:v>Financial / technical partners</c:v>
                </c:pt>
                <c:pt idx="4">
                  <c:v>CSO / NGO  </c:v>
                </c:pt>
                <c:pt idx="5">
                  <c:v>Consultants </c:v>
                </c:pt>
              </c:strCache>
            </c:strRef>
          </c:cat>
          <c:val>
            <c:numRef>
              <c:f>'Quantitaive data (2)'!$J$183:$J$188</c:f>
              <c:numCache>
                <c:formatCode>0%</c:formatCode>
                <c:ptCount val="6"/>
                <c:pt idx="0">
                  <c:v>0</c:v>
                </c:pt>
                <c:pt idx="1">
                  <c:v>0</c:v>
                </c:pt>
                <c:pt idx="2">
                  <c:v>0</c:v>
                </c:pt>
                <c:pt idx="3">
                  <c:v>0</c:v>
                </c:pt>
                <c:pt idx="4">
                  <c:v>0</c:v>
                </c:pt>
                <c:pt idx="5">
                  <c:v>0</c:v>
                </c:pt>
              </c:numCache>
            </c:numRef>
          </c:val>
          <c:extLst>
            <c:ext xmlns:c16="http://schemas.microsoft.com/office/drawing/2014/chart" uri="{C3380CC4-5D6E-409C-BE32-E72D297353CC}">
              <c16:uniqueId val="{00000004-F7FC-42E1-BBE0-F581BD09160D}"/>
            </c:ext>
          </c:extLst>
        </c:ser>
        <c:dLbls>
          <c:showLegendKey val="0"/>
          <c:showVal val="0"/>
          <c:showCatName val="0"/>
          <c:showSerName val="0"/>
          <c:showPercent val="0"/>
          <c:showBubbleSize val="0"/>
        </c:dLbls>
        <c:gapWidth val="150"/>
        <c:overlap val="100"/>
        <c:axId val="1365034783"/>
        <c:axId val="1365035615"/>
      </c:barChart>
      <c:catAx>
        <c:axId val="1365034783"/>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365035615"/>
        <c:crosses val="autoZero"/>
        <c:auto val="1"/>
        <c:lblAlgn val="ctr"/>
        <c:lblOffset val="100"/>
        <c:noMultiLvlLbl val="0"/>
      </c:catAx>
      <c:valAx>
        <c:axId val="1365035615"/>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365034783"/>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3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r>
              <a:rPr lang="fr-CA"/>
              <a:t>S1Q3 - S5Q1</a:t>
            </a:r>
          </a:p>
        </c:rich>
      </c:tx>
      <c:layout>
        <c:manualLayout>
          <c:xMode val="edge"/>
          <c:yMode val="edge"/>
          <c:x val="0.39983430167904677"/>
          <c:y val="2.541525762632834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barChart>
        <c:barDir val="col"/>
        <c:grouping val="percentStacked"/>
        <c:varyColors val="0"/>
        <c:ser>
          <c:idx val="0"/>
          <c:order val="0"/>
          <c:tx>
            <c:strRef>
              <c:f>'Quantitaive data (2)'!$F$237</c:f>
              <c:strCache>
                <c:ptCount val="1"/>
                <c:pt idx="0">
                  <c:v>Very relevant</c:v>
                </c:pt>
              </c:strCache>
            </c:strRef>
          </c:tx>
          <c:spPr>
            <a:solidFill>
              <a:schemeClr val="accent1"/>
            </a:solidFill>
            <a:ln>
              <a:noFill/>
            </a:ln>
            <a:effectLst/>
          </c:spPr>
          <c:invertIfNegative val="0"/>
          <c:cat>
            <c:strRef>
              <c:f>'Quantitaive data (2)'!$E$238:$E$243</c:f>
              <c:strCache>
                <c:ptCount val="6"/>
                <c:pt idx="0">
                  <c:v>Administration</c:v>
                </c:pt>
                <c:pt idx="1">
                  <c:v>Forestry Agency </c:v>
                </c:pt>
                <c:pt idx="2">
                  <c:v>Research  and academia </c:v>
                </c:pt>
                <c:pt idx="3">
                  <c:v>Financial / technical partners</c:v>
                </c:pt>
                <c:pt idx="4">
                  <c:v>CSO / NGO  </c:v>
                </c:pt>
                <c:pt idx="5">
                  <c:v>Consultants </c:v>
                </c:pt>
              </c:strCache>
            </c:strRef>
          </c:cat>
          <c:val>
            <c:numRef>
              <c:f>'Quantitaive data (2)'!$F$238:$F$243</c:f>
              <c:numCache>
                <c:formatCode>0%</c:formatCode>
                <c:ptCount val="6"/>
                <c:pt idx="0">
                  <c:v>0</c:v>
                </c:pt>
                <c:pt idx="1">
                  <c:v>2.0833333333333332E-2</c:v>
                </c:pt>
                <c:pt idx="2">
                  <c:v>2.0833333333333332E-2</c:v>
                </c:pt>
                <c:pt idx="3">
                  <c:v>6.25E-2</c:v>
                </c:pt>
                <c:pt idx="4">
                  <c:v>2.0833333333333332E-2</c:v>
                </c:pt>
                <c:pt idx="5">
                  <c:v>8.3333333333333329E-2</c:v>
                </c:pt>
              </c:numCache>
            </c:numRef>
          </c:val>
          <c:extLst>
            <c:ext xmlns:c16="http://schemas.microsoft.com/office/drawing/2014/chart" uri="{C3380CC4-5D6E-409C-BE32-E72D297353CC}">
              <c16:uniqueId val="{00000000-E836-4AD9-A229-30ECB50108C3}"/>
            </c:ext>
          </c:extLst>
        </c:ser>
        <c:ser>
          <c:idx val="1"/>
          <c:order val="1"/>
          <c:tx>
            <c:strRef>
              <c:f>'Quantitaive data (2)'!$G$237</c:f>
              <c:strCache>
                <c:ptCount val="1"/>
                <c:pt idx="0">
                  <c:v>Relevant  </c:v>
                </c:pt>
              </c:strCache>
            </c:strRef>
          </c:tx>
          <c:spPr>
            <a:solidFill>
              <a:schemeClr val="accent2"/>
            </a:solidFill>
            <a:ln>
              <a:noFill/>
            </a:ln>
            <a:effectLst/>
          </c:spPr>
          <c:invertIfNegative val="0"/>
          <c:cat>
            <c:strRef>
              <c:f>'Quantitaive data (2)'!$E$238:$E$243</c:f>
              <c:strCache>
                <c:ptCount val="6"/>
                <c:pt idx="0">
                  <c:v>Administration</c:v>
                </c:pt>
                <c:pt idx="1">
                  <c:v>Forestry Agency </c:v>
                </c:pt>
                <c:pt idx="2">
                  <c:v>Research  and academia </c:v>
                </c:pt>
                <c:pt idx="3">
                  <c:v>Financial / technical partners</c:v>
                </c:pt>
                <c:pt idx="4">
                  <c:v>CSO / NGO  </c:v>
                </c:pt>
                <c:pt idx="5">
                  <c:v>Consultants </c:v>
                </c:pt>
              </c:strCache>
            </c:strRef>
          </c:cat>
          <c:val>
            <c:numRef>
              <c:f>'Quantitaive data (2)'!$G$238:$G$243</c:f>
              <c:numCache>
                <c:formatCode>0%</c:formatCode>
                <c:ptCount val="6"/>
                <c:pt idx="0">
                  <c:v>0.25</c:v>
                </c:pt>
                <c:pt idx="1">
                  <c:v>0</c:v>
                </c:pt>
                <c:pt idx="2">
                  <c:v>0.10416666666666667</c:v>
                </c:pt>
                <c:pt idx="3">
                  <c:v>0.22916666666666666</c:v>
                </c:pt>
                <c:pt idx="4">
                  <c:v>0.16666666666666666</c:v>
                </c:pt>
                <c:pt idx="5">
                  <c:v>2.0833333333333332E-2</c:v>
                </c:pt>
              </c:numCache>
            </c:numRef>
          </c:val>
          <c:extLst>
            <c:ext xmlns:c16="http://schemas.microsoft.com/office/drawing/2014/chart" uri="{C3380CC4-5D6E-409C-BE32-E72D297353CC}">
              <c16:uniqueId val="{00000001-E836-4AD9-A229-30ECB50108C3}"/>
            </c:ext>
          </c:extLst>
        </c:ser>
        <c:ser>
          <c:idx val="2"/>
          <c:order val="2"/>
          <c:tx>
            <c:strRef>
              <c:f>'Quantitaive data (2)'!$H$237</c:f>
              <c:strCache>
                <c:ptCount val="1"/>
                <c:pt idx="0">
                  <c:v>Neutral</c:v>
                </c:pt>
              </c:strCache>
            </c:strRef>
          </c:tx>
          <c:spPr>
            <a:solidFill>
              <a:schemeClr val="accent3"/>
            </a:solidFill>
            <a:ln>
              <a:noFill/>
            </a:ln>
            <a:effectLst/>
          </c:spPr>
          <c:invertIfNegative val="0"/>
          <c:cat>
            <c:strRef>
              <c:f>'Quantitaive data (2)'!$E$238:$E$243</c:f>
              <c:strCache>
                <c:ptCount val="6"/>
                <c:pt idx="0">
                  <c:v>Administration</c:v>
                </c:pt>
                <c:pt idx="1">
                  <c:v>Forestry Agency </c:v>
                </c:pt>
                <c:pt idx="2">
                  <c:v>Research  and academia </c:v>
                </c:pt>
                <c:pt idx="3">
                  <c:v>Financial / technical partners</c:v>
                </c:pt>
                <c:pt idx="4">
                  <c:v>CSO / NGO  </c:v>
                </c:pt>
                <c:pt idx="5">
                  <c:v>Consultants </c:v>
                </c:pt>
              </c:strCache>
            </c:strRef>
          </c:cat>
          <c:val>
            <c:numRef>
              <c:f>'Quantitaive data (2)'!$H$238:$H$243</c:f>
              <c:numCache>
                <c:formatCode>0%</c:formatCode>
                <c:ptCount val="6"/>
                <c:pt idx="0">
                  <c:v>0</c:v>
                </c:pt>
                <c:pt idx="1">
                  <c:v>0</c:v>
                </c:pt>
                <c:pt idx="2">
                  <c:v>0</c:v>
                </c:pt>
                <c:pt idx="3">
                  <c:v>2.0833333333333332E-2</c:v>
                </c:pt>
                <c:pt idx="4">
                  <c:v>0</c:v>
                </c:pt>
                <c:pt idx="5">
                  <c:v>0</c:v>
                </c:pt>
              </c:numCache>
            </c:numRef>
          </c:val>
          <c:extLst>
            <c:ext xmlns:c16="http://schemas.microsoft.com/office/drawing/2014/chart" uri="{C3380CC4-5D6E-409C-BE32-E72D297353CC}">
              <c16:uniqueId val="{00000002-E836-4AD9-A229-30ECB50108C3}"/>
            </c:ext>
          </c:extLst>
        </c:ser>
        <c:ser>
          <c:idx val="3"/>
          <c:order val="3"/>
          <c:tx>
            <c:strRef>
              <c:f>'Quantitaive data (2)'!$I$237</c:f>
              <c:strCache>
                <c:ptCount val="1"/>
                <c:pt idx="0">
                  <c:v>Not relevant</c:v>
                </c:pt>
              </c:strCache>
            </c:strRef>
          </c:tx>
          <c:spPr>
            <a:solidFill>
              <a:schemeClr val="accent4"/>
            </a:solidFill>
            <a:ln>
              <a:noFill/>
            </a:ln>
            <a:effectLst/>
          </c:spPr>
          <c:invertIfNegative val="0"/>
          <c:cat>
            <c:strRef>
              <c:f>'Quantitaive data (2)'!$E$238:$E$243</c:f>
              <c:strCache>
                <c:ptCount val="6"/>
                <c:pt idx="0">
                  <c:v>Administration</c:v>
                </c:pt>
                <c:pt idx="1">
                  <c:v>Forestry Agency </c:v>
                </c:pt>
                <c:pt idx="2">
                  <c:v>Research  and academia </c:v>
                </c:pt>
                <c:pt idx="3">
                  <c:v>Financial / technical partners</c:v>
                </c:pt>
                <c:pt idx="4">
                  <c:v>CSO / NGO  </c:v>
                </c:pt>
                <c:pt idx="5">
                  <c:v>Consultants </c:v>
                </c:pt>
              </c:strCache>
            </c:strRef>
          </c:cat>
          <c:val>
            <c:numRef>
              <c:f>'Quantitaive data (2)'!$I$238:$I$243</c:f>
              <c:numCache>
                <c:formatCode>0%</c:formatCode>
                <c:ptCount val="6"/>
                <c:pt idx="0">
                  <c:v>0</c:v>
                </c:pt>
                <c:pt idx="1">
                  <c:v>0</c:v>
                </c:pt>
                <c:pt idx="2">
                  <c:v>0</c:v>
                </c:pt>
                <c:pt idx="3">
                  <c:v>0</c:v>
                </c:pt>
                <c:pt idx="4">
                  <c:v>0</c:v>
                </c:pt>
                <c:pt idx="5">
                  <c:v>0</c:v>
                </c:pt>
              </c:numCache>
            </c:numRef>
          </c:val>
          <c:extLst>
            <c:ext xmlns:c16="http://schemas.microsoft.com/office/drawing/2014/chart" uri="{C3380CC4-5D6E-409C-BE32-E72D297353CC}">
              <c16:uniqueId val="{00000003-E836-4AD9-A229-30ECB50108C3}"/>
            </c:ext>
          </c:extLst>
        </c:ser>
        <c:ser>
          <c:idx val="4"/>
          <c:order val="4"/>
          <c:tx>
            <c:strRef>
              <c:f>'Quantitaive data (2)'!$J$237</c:f>
              <c:strCache>
                <c:ptCount val="1"/>
                <c:pt idx="0">
                  <c:v>Not very relevant  </c:v>
                </c:pt>
              </c:strCache>
            </c:strRef>
          </c:tx>
          <c:spPr>
            <a:solidFill>
              <a:schemeClr val="accent5"/>
            </a:solidFill>
            <a:ln>
              <a:noFill/>
            </a:ln>
            <a:effectLst/>
          </c:spPr>
          <c:invertIfNegative val="0"/>
          <c:cat>
            <c:strRef>
              <c:f>'Quantitaive data (2)'!$E$238:$E$243</c:f>
              <c:strCache>
                <c:ptCount val="6"/>
                <c:pt idx="0">
                  <c:v>Administration</c:v>
                </c:pt>
                <c:pt idx="1">
                  <c:v>Forestry Agency </c:v>
                </c:pt>
                <c:pt idx="2">
                  <c:v>Research  and academia </c:v>
                </c:pt>
                <c:pt idx="3">
                  <c:v>Financial / technical partners</c:v>
                </c:pt>
                <c:pt idx="4">
                  <c:v>CSO / NGO  </c:v>
                </c:pt>
                <c:pt idx="5">
                  <c:v>Consultants </c:v>
                </c:pt>
              </c:strCache>
            </c:strRef>
          </c:cat>
          <c:val>
            <c:numRef>
              <c:f>'Quantitaive data (2)'!$J$238:$J$243</c:f>
              <c:numCache>
                <c:formatCode>0%</c:formatCode>
                <c:ptCount val="6"/>
                <c:pt idx="0">
                  <c:v>0</c:v>
                </c:pt>
                <c:pt idx="1">
                  <c:v>0</c:v>
                </c:pt>
                <c:pt idx="2">
                  <c:v>0</c:v>
                </c:pt>
                <c:pt idx="3">
                  <c:v>0</c:v>
                </c:pt>
                <c:pt idx="4">
                  <c:v>0</c:v>
                </c:pt>
                <c:pt idx="5">
                  <c:v>0</c:v>
                </c:pt>
              </c:numCache>
            </c:numRef>
          </c:val>
          <c:extLst>
            <c:ext xmlns:c16="http://schemas.microsoft.com/office/drawing/2014/chart" uri="{C3380CC4-5D6E-409C-BE32-E72D297353CC}">
              <c16:uniqueId val="{00000004-E836-4AD9-A229-30ECB50108C3}"/>
            </c:ext>
          </c:extLst>
        </c:ser>
        <c:dLbls>
          <c:showLegendKey val="0"/>
          <c:showVal val="0"/>
          <c:showCatName val="0"/>
          <c:showSerName val="0"/>
          <c:showPercent val="0"/>
          <c:showBubbleSize val="0"/>
        </c:dLbls>
        <c:gapWidth val="150"/>
        <c:overlap val="100"/>
        <c:axId val="1514045088"/>
        <c:axId val="1514045504"/>
      </c:barChart>
      <c:catAx>
        <c:axId val="151404508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514045504"/>
        <c:crosses val="autoZero"/>
        <c:auto val="1"/>
        <c:lblAlgn val="ctr"/>
        <c:lblOffset val="100"/>
        <c:noMultiLvlLbl val="0"/>
      </c:catAx>
      <c:valAx>
        <c:axId val="1514045504"/>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514045088"/>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100" b="1" i="0" u="none" strike="noStrike" kern="1200" spc="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r>
              <a:rPr lang="en-US" sz="1100" b="1"/>
              <a:t>S2Q1</a:t>
            </a:r>
          </a:p>
        </c:rich>
      </c:tx>
      <c:overlay val="0"/>
      <c:spPr>
        <a:noFill/>
        <a:ln>
          <a:noFill/>
        </a:ln>
        <a:effectLst/>
      </c:spPr>
      <c:txPr>
        <a:bodyPr rot="0" spcFirstLastPara="1" vertOverflow="ellipsis" vert="horz" wrap="square" anchor="ctr" anchorCtr="1"/>
        <a:lstStyle/>
        <a:p>
          <a:pPr>
            <a:defRPr sz="1100" b="1" i="0" u="none" strike="noStrike" kern="1200" spc="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manualLayout>
          <c:layoutTarget val="inner"/>
          <c:xMode val="edge"/>
          <c:yMode val="edge"/>
          <c:x val="0.27308196061629125"/>
          <c:y val="0.26421806649168855"/>
          <c:w val="0.47316349499237037"/>
          <c:h val="0.63822871099445899"/>
        </c:manualLayout>
      </c:layout>
      <c:radarChart>
        <c:radarStyle val="marker"/>
        <c:varyColors val="0"/>
        <c:ser>
          <c:idx val="1"/>
          <c:order val="1"/>
          <c:tx>
            <c:strRef>
              <c:f>'Quantitaive data (3)'!$O$54</c:f>
              <c:strCache>
                <c:ptCount val="1"/>
                <c:pt idx="0">
                  <c:v>%</c:v>
                </c:pt>
              </c:strCache>
            </c:strRef>
          </c:tx>
          <c:spPr>
            <a:ln w="28575" cap="rnd">
              <a:solidFill>
                <a:schemeClr val="accent1">
                  <a:lumMod val="50000"/>
                </a:schemeClr>
              </a:solidFill>
              <a:round/>
            </a:ln>
            <a:effectLst/>
          </c:spPr>
          <c:marker>
            <c:symbol val="none"/>
          </c:marker>
          <c:cat>
            <c:strRef>
              <c:f>'Quantitaive data (3)'!$M$55:$M$59</c:f>
              <c:strCache>
                <c:ptCount val="5"/>
                <c:pt idx="0">
                  <c:v>Very relevant</c:v>
                </c:pt>
                <c:pt idx="1">
                  <c:v>Relevant  </c:v>
                </c:pt>
                <c:pt idx="2">
                  <c:v>Neutral</c:v>
                </c:pt>
                <c:pt idx="3">
                  <c:v>Not relevant</c:v>
                </c:pt>
                <c:pt idx="4">
                  <c:v>Not very relevant  </c:v>
                </c:pt>
              </c:strCache>
            </c:strRef>
          </c:cat>
          <c:val>
            <c:numRef>
              <c:f>'Quantitaive data (3)'!$O$55:$O$59</c:f>
              <c:numCache>
                <c:formatCode>0%</c:formatCode>
                <c:ptCount val="5"/>
                <c:pt idx="0">
                  <c:v>0.45833333333333331</c:v>
                </c:pt>
                <c:pt idx="1">
                  <c:v>0.54166666666666663</c:v>
                </c:pt>
                <c:pt idx="2">
                  <c:v>0</c:v>
                </c:pt>
                <c:pt idx="3">
                  <c:v>0</c:v>
                </c:pt>
                <c:pt idx="4">
                  <c:v>0</c:v>
                </c:pt>
              </c:numCache>
            </c:numRef>
          </c:val>
          <c:extLst>
            <c:ext xmlns:c16="http://schemas.microsoft.com/office/drawing/2014/chart" uri="{C3380CC4-5D6E-409C-BE32-E72D297353CC}">
              <c16:uniqueId val="{00000000-23AC-458C-9A06-219303B03BD1}"/>
            </c:ext>
          </c:extLst>
        </c:ser>
        <c:dLbls>
          <c:showLegendKey val="0"/>
          <c:showVal val="0"/>
          <c:showCatName val="0"/>
          <c:showSerName val="0"/>
          <c:showPercent val="0"/>
          <c:showBubbleSize val="0"/>
        </c:dLbls>
        <c:axId val="727910815"/>
        <c:axId val="727908735"/>
        <c:extLst>
          <c:ext xmlns:c15="http://schemas.microsoft.com/office/drawing/2012/chart" uri="{02D57815-91ED-43cb-92C2-25804820EDAC}">
            <c15:filteredRadarSeries>
              <c15:ser>
                <c:idx val="0"/>
                <c:order val="0"/>
                <c:tx>
                  <c:strRef>
                    <c:extLst>
                      <c:ext uri="{02D57815-91ED-43cb-92C2-25804820EDAC}">
                        <c15:formulaRef>
                          <c15:sqref>'Quantitaive data (3)'!$N$54</c15:sqref>
                        </c15:formulaRef>
                      </c:ext>
                    </c:extLst>
                    <c:strCache>
                      <c:ptCount val="1"/>
                      <c:pt idx="0">
                        <c:v>Total</c:v>
                      </c:pt>
                    </c:strCache>
                  </c:strRef>
                </c:tx>
                <c:spPr>
                  <a:ln w="28575" cap="rnd">
                    <a:solidFill>
                      <a:schemeClr val="accent1"/>
                    </a:solidFill>
                    <a:round/>
                  </a:ln>
                  <a:effectLst/>
                </c:spPr>
                <c:marker>
                  <c:symbol val="none"/>
                </c:marker>
                <c:cat>
                  <c:strRef>
                    <c:extLst>
                      <c:ext uri="{02D57815-91ED-43cb-92C2-25804820EDAC}">
                        <c15:formulaRef>
                          <c15:sqref>'Quantitaive data (3)'!$M$55:$M$59</c15:sqref>
                        </c15:formulaRef>
                      </c:ext>
                    </c:extLst>
                    <c:strCache>
                      <c:ptCount val="5"/>
                      <c:pt idx="0">
                        <c:v>Very relevant</c:v>
                      </c:pt>
                      <c:pt idx="1">
                        <c:v>Relevant  </c:v>
                      </c:pt>
                      <c:pt idx="2">
                        <c:v>Neutral</c:v>
                      </c:pt>
                      <c:pt idx="3">
                        <c:v>Not relevant</c:v>
                      </c:pt>
                      <c:pt idx="4">
                        <c:v>Not very relevant  </c:v>
                      </c:pt>
                    </c:strCache>
                  </c:strRef>
                </c:cat>
                <c:val>
                  <c:numRef>
                    <c:extLst>
                      <c:ext uri="{02D57815-91ED-43cb-92C2-25804820EDAC}">
                        <c15:formulaRef>
                          <c15:sqref>'Quantitaive data (3)'!$N$55:$N$59</c15:sqref>
                        </c15:formulaRef>
                      </c:ext>
                    </c:extLst>
                    <c:numCache>
                      <c:formatCode>General</c:formatCode>
                      <c:ptCount val="5"/>
                      <c:pt idx="0">
                        <c:v>22</c:v>
                      </c:pt>
                      <c:pt idx="1">
                        <c:v>26</c:v>
                      </c:pt>
                      <c:pt idx="2">
                        <c:v>0</c:v>
                      </c:pt>
                      <c:pt idx="3">
                        <c:v>0</c:v>
                      </c:pt>
                      <c:pt idx="4">
                        <c:v>0</c:v>
                      </c:pt>
                    </c:numCache>
                  </c:numRef>
                </c:val>
                <c:extLst>
                  <c:ext xmlns:c16="http://schemas.microsoft.com/office/drawing/2014/chart" uri="{C3380CC4-5D6E-409C-BE32-E72D297353CC}">
                    <c16:uniqueId val="{00000001-23AC-458C-9A06-219303B03BD1}"/>
                  </c:ext>
                </c:extLst>
              </c15:ser>
            </c15:filteredRadarSeries>
          </c:ext>
        </c:extLst>
      </c:radarChart>
      <c:catAx>
        <c:axId val="727910815"/>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en-US"/>
          </a:p>
        </c:txPr>
        <c:crossAx val="727908735"/>
        <c:crosses val="autoZero"/>
        <c:auto val="1"/>
        <c:lblAlgn val="ctr"/>
        <c:lblOffset val="100"/>
        <c:noMultiLvlLbl val="0"/>
      </c:catAx>
      <c:valAx>
        <c:axId val="727908735"/>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en-US"/>
          </a:p>
        </c:txPr>
        <c:crossAx val="727910815"/>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sz="900">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4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percentStacked"/>
        <c:varyColors val="0"/>
        <c:ser>
          <c:idx val="0"/>
          <c:order val="0"/>
          <c:tx>
            <c:strRef>
              <c:f>'Quantitaive data (2)'!$O$237</c:f>
              <c:strCache>
                <c:ptCount val="1"/>
                <c:pt idx="0">
                  <c:v>Strongly disagree</c:v>
                </c:pt>
              </c:strCache>
            </c:strRef>
          </c:tx>
          <c:spPr>
            <a:solidFill>
              <a:schemeClr val="accent2"/>
            </a:solidFill>
            <a:ln>
              <a:noFill/>
            </a:ln>
            <a:effectLst/>
          </c:spPr>
          <c:invertIfNegative val="0"/>
          <c:cat>
            <c:strRef>
              <c:f>'Quantitaive data (2)'!$N$238:$N$243</c:f>
              <c:strCache>
                <c:ptCount val="6"/>
                <c:pt idx="0">
                  <c:v>Administration</c:v>
                </c:pt>
                <c:pt idx="1">
                  <c:v>Forestry Agency </c:v>
                </c:pt>
                <c:pt idx="2">
                  <c:v>Research  and academia </c:v>
                </c:pt>
                <c:pt idx="3">
                  <c:v>Financial / technical partners</c:v>
                </c:pt>
                <c:pt idx="4">
                  <c:v>CSO / NGO  </c:v>
                </c:pt>
                <c:pt idx="5">
                  <c:v>Consultants </c:v>
                </c:pt>
              </c:strCache>
            </c:strRef>
          </c:cat>
          <c:val>
            <c:numRef>
              <c:f>'Quantitaive data (2)'!$O$238:$O$243</c:f>
              <c:numCache>
                <c:formatCode>0%</c:formatCode>
                <c:ptCount val="6"/>
                <c:pt idx="0">
                  <c:v>0</c:v>
                </c:pt>
                <c:pt idx="1">
                  <c:v>0</c:v>
                </c:pt>
                <c:pt idx="2">
                  <c:v>0</c:v>
                </c:pt>
                <c:pt idx="3">
                  <c:v>2.0833333333333332E-2</c:v>
                </c:pt>
                <c:pt idx="4">
                  <c:v>0</c:v>
                </c:pt>
                <c:pt idx="5">
                  <c:v>4.1666666666666664E-2</c:v>
                </c:pt>
              </c:numCache>
            </c:numRef>
          </c:val>
          <c:extLst>
            <c:ext xmlns:c16="http://schemas.microsoft.com/office/drawing/2014/chart" uri="{C3380CC4-5D6E-409C-BE32-E72D297353CC}">
              <c16:uniqueId val="{00000000-A0E1-452E-B68D-2A018020D78A}"/>
            </c:ext>
          </c:extLst>
        </c:ser>
        <c:ser>
          <c:idx val="1"/>
          <c:order val="1"/>
          <c:tx>
            <c:strRef>
              <c:f>'Quantitaive data (2)'!$P$237</c:f>
              <c:strCache>
                <c:ptCount val="1"/>
                <c:pt idx="0">
                  <c:v>Disagree </c:v>
                </c:pt>
              </c:strCache>
            </c:strRef>
          </c:tx>
          <c:spPr>
            <a:solidFill>
              <a:schemeClr val="accent4"/>
            </a:solidFill>
            <a:ln>
              <a:noFill/>
            </a:ln>
            <a:effectLst/>
          </c:spPr>
          <c:invertIfNegative val="0"/>
          <c:cat>
            <c:strRef>
              <c:f>'Quantitaive data (2)'!$N$238:$N$243</c:f>
              <c:strCache>
                <c:ptCount val="6"/>
                <c:pt idx="0">
                  <c:v>Administration</c:v>
                </c:pt>
                <c:pt idx="1">
                  <c:v>Forestry Agency </c:v>
                </c:pt>
                <c:pt idx="2">
                  <c:v>Research  and academia </c:v>
                </c:pt>
                <c:pt idx="3">
                  <c:v>Financial / technical partners</c:v>
                </c:pt>
                <c:pt idx="4">
                  <c:v>CSO / NGO  </c:v>
                </c:pt>
                <c:pt idx="5">
                  <c:v>Consultants </c:v>
                </c:pt>
              </c:strCache>
            </c:strRef>
          </c:cat>
          <c:val>
            <c:numRef>
              <c:f>'Quantitaive data (2)'!$P$238:$P$243</c:f>
              <c:numCache>
                <c:formatCode>0%</c:formatCode>
                <c:ptCount val="6"/>
                <c:pt idx="0">
                  <c:v>2.0833333333333332E-2</c:v>
                </c:pt>
                <c:pt idx="1">
                  <c:v>0</c:v>
                </c:pt>
                <c:pt idx="2">
                  <c:v>0.125</c:v>
                </c:pt>
                <c:pt idx="3">
                  <c:v>0.16666666666666666</c:v>
                </c:pt>
                <c:pt idx="4">
                  <c:v>8.3333333333333329E-2</c:v>
                </c:pt>
                <c:pt idx="5">
                  <c:v>6.25E-2</c:v>
                </c:pt>
              </c:numCache>
            </c:numRef>
          </c:val>
          <c:extLst>
            <c:ext xmlns:c16="http://schemas.microsoft.com/office/drawing/2014/chart" uri="{C3380CC4-5D6E-409C-BE32-E72D297353CC}">
              <c16:uniqueId val="{00000001-A0E1-452E-B68D-2A018020D78A}"/>
            </c:ext>
          </c:extLst>
        </c:ser>
        <c:ser>
          <c:idx val="2"/>
          <c:order val="2"/>
          <c:tx>
            <c:strRef>
              <c:f>'Quantitaive data (2)'!$Q$237</c:f>
              <c:strCache>
                <c:ptCount val="1"/>
                <c:pt idx="0">
                  <c:v>Neither agree / nor disagree</c:v>
                </c:pt>
              </c:strCache>
            </c:strRef>
          </c:tx>
          <c:spPr>
            <a:solidFill>
              <a:schemeClr val="accent6"/>
            </a:solidFill>
            <a:ln>
              <a:noFill/>
            </a:ln>
            <a:effectLst/>
          </c:spPr>
          <c:invertIfNegative val="0"/>
          <c:cat>
            <c:strRef>
              <c:f>'Quantitaive data (2)'!$N$238:$N$243</c:f>
              <c:strCache>
                <c:ptCount val="6"/>
                <c:pt idx="0">
                  <c:v>Administration</c:v>
                </c:pt>
                <c:pt idx="1">
                  <c:v>Forestry Agency </c:v>
                </c:pt>
                <c:pt idx="2">
                  <c:v>Research  and academia </c:v>
                </c:pt>
                <c:pt idx="3">
                  <c:v>Financial / technical partners</c:v>
                </c:pt>
                <c:pt idx="4">
                  <c:v>CSO / NGO  </c:v>
                </c:pt>
                <c:pt idx="5">
                  <c:v>Consultants </c:v>
                </c:pt>
              </c:strCache>
            </c:strRef>
          </c:cat>
          <c:val>
            <c:numRef>
              <c:f>'Quantitaive data (2)'!$Q$238:$Q$243</c:f>
              <c:numCache>
                <c:formatCode>0%</c:formatCode>
                <c:ptCount val="6"/>
                <c:pt idx="0">
                  <c:v>6.25E-2</c:v>
                </c:pt>
                <c:pt idx="1">
                  <c:v>0</c:v>
                </c:pt>
                <c:pt idx="2">
                  <c:v>0</c:v>
                </c:pt>
                <c:pt idx="3">
                  <c:v>8.3333333333333329E-2</c:v>
                </c:pt>
                <c:pt idx="4">
                  <c:v>2.0833333333333332E-2</c:v>
                </c:pt>
                <c:pt idx="5">
                  <c:v>0</c:v>
                </c:pt>
              </c:numCache>
            </c:numRef>
          </c:val>
          <c:extLst>
            <c:ext xmlns:c16="http://schemas.microsoft.com/office/drawing/2014/chart" uri="{C3380CC4-5D6E-409C-BE32-E72D297353CC}">
              <c16:uniqueId val="{00000002-A0E1-452E-B68D-2A018020D78A}"/>
            </c:ext>
          </c:extLst>
        </c:ser>
        <c:ser>
          <c:idx val="3"/>
          <c:order val="3"/>
          <c:tx>
            <c:strRef>
              <c:f>'Quantitaive data (2)'!$R$237</c:f>
              <c:strCache>
                <c:ptCount val="1"/>
                <c:pt idx="0">
                  <c:v>Agree</c:v>
                </c:pt>
              </c:strCache>
            </c:strRef>
          </c:tx>
          <c:spPr>
            <a:solidFill>
              <a:schemeClr val="accent2">
                <a:lumMod val="60000"/>
              </a:schemeClr>
            </a:solidFill>
            <a:ln>
              <a:noFill/>
            </a:ln>
            <a:effectLst/>
          </c:spPr>
          <c:invertIfNegative val="0"/>
          <c:cat>
            <c:strRef>
              <c:f>'Quantitaive data (2)'!$N$238:$N$243</c:f>
              <c:strCache>
                <c:ptCount val="6"/>
                <c:pt idx="0">
                  <c:v>Administration</c:v>
                </c:pt>
                <c:pt idx="1">
                  <c:v>Forestry Agency </c:v>
                </c:pt>
                <c:pt idx="2">
                  <c:v>Research  and academia </c:v>
                </c:pt>
                <c:pt idx="3">
                  <c:v>Financial / technical partners</c:v>
                </c:pt>
                <c:pt idx="4">
                  <c:v>CSO / NGO  </c:v>
                </c:pt>
                <c:pt idx="5">
                  <c:v>Consultants </c:v>
                </c:pt>
              </c:strCache>
            </c:strRef>
          </c:cat>
          <c:val>
            <c:numRef>
              <c:f>'Quantitaive data (2)'!$R$238:$R$243</c:f>
              <c:numCache>
                <c:formatCode>0%</c:formatCode>
                <c:ptCount val="6"/>
                <c:pt idx="0">
                  <c:v>0.14583333333333334</c:v>
                </c:pt>
                <c:pt idx="1">
                  <c:v>2.0833333333333332E-2</c:v>
                </c:pt>
                <c:pt idx="2">
                  <c:v>0</c:v>
                </c:pt>
                <c:pt idx="3">
                  <c:v>4.1666666666666664E-2</c:v>
                </c:pt>
                <c:pt idx="4">
                  <c:v>6.25E-2</c:v>
                </c:pt>
                <c:pt idx="5">
                  <c:v>0</c:v>
                </c:pt>
              </c:numCache>
            </c:numRef>
          </c:val>
          <c:extLst>
            <c:ext xmlns:c16="http://schemas.microsoft.com/office/drawing/2014/chart" uri="{C3380CC4-5D6E-409C-BE32-E72D297353CC}">
              <c16:uniqueId val="{00000003-A0E1-452E-B68D-2A018020D78A}"/>
            </c:ext>
          </c:extLst>
        </c:ser>
        <c:ser>
          <c:idx val="4"/>
          <c:order val="4"/>
          <c:tx>
            <c:strRef>
              <c:f>'Quantitaive data (2)'!$S$237</c:f>
              <c:strCache>
                <c:ptCount val="1"/>
                <c:pt idx="0">
                  <c:v>Strongly agree </c:v>
                </c:pt>
              </c:strCache>
            </c:strRef>
          </c:tx>
          <c:spPr>
            <a:solidFill>
              <a:schemeClr val="accent4">
                <a:lumMod val="60000"/>
              </a:schemeClr>
            </a:solidFill>
            <a:ln>
              <a:noFill/>
            </a:ln>
            <a:effectLst/>
          </c:spPr>
          <c:invertIfNegative val="0"/>
          <c:cat>
            <c:strRef>
              <c:f>'Quantitaive data (2)'!$N$238:$N$243</c:f>
              <c:strCache>
                <c:ptCount val="6"/>
                <c:pt idx="0">
                  <c:v>Administration</c:v>
                </c:pt>
                <c:pt idx="1">
                  <c:v>Forestry Agency </c:v>
                </c:pt>
                <c:pt idx="2">
                  <c:v>Research  and academia </c:v>
                </c:pt>
                <c:pt idx="3">
                  <c:v>Financial / technical partners</c:v>
                </c:pt>
                <c:pt idx="4">
                  <c:v>CSO / NGO  </c:v>
                </c:pt>
                <c:pt idx="5">
                  <c:v>Consultants </c:v>
                </c:pt>
              </c:strCache>
            </c:strRef>
          </c:cat>
          <c:val>
            <c:numRef>
              <c:f>'Quantitaive data (2)'!$S$238:$S$243</c:f>
              <c:numCache>
                <c:formatCode>0%</c:formatCode>
                <c:ptCount val="6"/>
                <c:pt idx="0">
                  <c:v>2.0833333333333332E-2</c:v>
                </c:pt>
                <c:pt idx="1">
                  <c:v>0</c:v>
                </c:pt>
                <c:pt idx="2">
                  <c:v>0</c:v>
                </c:pt>
                <c:pt idx="3">
                  <c:v>0</c:v>
                </c:pt>
                <c:pt idx="4">
                  <c:v>2.0833333333333332E-2</c:v>
                </c:pt>
                <c:pt idx="5">
                  <c:v>0</c:v>
                </c:pt>
              </c:numCache>
            </c:numRef>
          </c:val>
          <c:extLst>
            <c:ext xmlns:c16="http://schemas.microsoft.com/office/drawing/2014/chart" uri="{C3380CC4-5D6E-409C-BE32-E72D297353CC}">
              <c16:uniqueId val="{00000004-A0E1-452E-B68D-2A018020D78A}"/>
            </c:ext>
          </c:extLst>
        </c:ser>
        <c:dLbls>
          <c:showLegendKey val="0"/>
          <c:showVal val="0"/>
          <c:showCatName val="0"/>
          <c:showSerName val="0"/>
          <c:showPercent val="0"/>
          <c:showBubbleSize val="0"/>
        </c:dLbls>
        <c:gapWidth val="150"/>
        <c:overlap val="100"/>
        <c:axId val="1983224032"/>
        <c:axId val="1983221536"/>
      </c:barChart>
      <c:catAx>
        <c:axId val="198322403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983221536"/>
        <c:crosses val="autoZero"/>
        <c:auto val="1"/>
        <c:lblAlgn val="ctr"/>
        <c:lblOffset val="100"/>
        <c:noMultiLvlLbl val="0"/>
      </c:catAx>
      <c:valAx>
        <c:axId val="1983221536"/>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CA" baseline="0"/>
                  <a:t>Respondents </a:t>
                </a:r>
                <a:endParaRPr lang="en-CA"/>
              </a:p>
            </c:rich>
          </c:tx>
          <c:overlay val="0"/>
          <c:spPr>
            <a:noFill/>
            <a:ln>
              <a:noFill/>
            </a:ln>
            <a:effectLst/>
          </c:spPr>
          <c:txPr>
            <a:bodyPr rot="-540000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983224032"/>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4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r>
              <a:rPr lang="fr-CA"/>
              <a:t>S1Q3 - S6Q1</a:t>
            </a:r>
          </a:p>
        </c:rich>
      </c:tx>
      <c:layout>
        <c:manualLayout>
          <c:xMode val="edge"/>
          <c:yMode val="edge"/>
          <c:x val="0.39983430167904677"/>
          <c:y val="2.541525762632834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barChart>
        <c:barDir val="col"/>
        <c:grouping val="percentStacked"/>
        <c:varyColors val="0"/>
        <c:ser>
          <c:idx val="0"/>
          <c:order val="0"/>
          <c:tx>
            <c:strRef>
              <c:f>'Quantitaive data (2)'!$F$291</c:f>
              <c:strCache>
                <c:ptCount val="1"/>
                <c:pt idx="0">
                  <c:v>Very relevant</c:v>
                </c:pt>
              </c:strCache>
            </c:strRef>
          </c:tx>
          <c:spPr>
            <a:solidFill>
              <a:schemeClr val="accent1"/>
            </a:solidFill>
            <a:ln>
              <a:noFill/>
            </a:ln>
            <a:effectLst/>
          </c:spPr>
          <c:invertIfNegative val="0"/>
          <c:cat>
            <c:strRef>
              <c:f>'Quantitaive data (2)'!$E$292:$E$297</c:f>
              <c:strCache>
                <c:ptCount val="6"/>
                <c:pt idx="0">
                  <c:v>Administration</c:v>
                </c:pt>
                <c:pt idx="1">
                  <c:v>Forestry Agency </c:v>
                </c:pt>
                <c:pt idx="2">
                  <c:v>Research  and academia </c:v>
                </c:pt>
                <c:pt idx="3">
                  <c:v>Financial / technical partners</c:v>
                </c:pt>
                <c:pt idx="4">
                  <c:v>CSO / NGO  </c:v>
                </c:pt>
                <c:pt idx="5">
                  <c:v>Consultants </c:v>
                </c:pt>
              </c:strCache>
            </c:strRef>
          </c:cat>
          <c:val>
            <c:numRef>
              <c:f>'Quantitaive data (2)'!$F$292:$F$297</c:f>
              <c:numCache>
                <c:formatCode>0%</c:formatCode>
                <c:ptCount val="6"/>
                <c:pt idx="0">
                  <c:v>8.3333333333333329E-2</c:v>
                </c:pt>
                <c:pt idx="1">
                  <c:v>0</c:v>
                </c:pt>
                <c:pt idx="2">
                  <c:v>2.0833333333333332E-2</c:v>
                </c:pt>
                <c:pt idx="3">
                  <c:v>4.1666666666666664E-2</c:v>
                </c:pt>
                <c:pt idx="4">
                  <c:v>0</c:v>
                </c:pt>
                <c:pt idx="5">
                  <c:v>8.3333333333333329E-2</c:v>
                </c:pt>
              </c:numCache>
            </c:numRef>
          </c:val>
          <c:extLst>
            <c:ext xmlns:c16="http://schemas.microsoft.com/office/drawing/2014/chart" uri="{C3380CC4-5D6E-409C-BE32-E72D297353CC}">
              <c16:uniqueId val="{00000000-57BC-4AE4-824D-7FCAB16F1EDB}"/>
            </c:ext>
          </c:extLst>
        </c:ser>
        <c:ser>
          <c:idx val="1"/>
          <c:order val="1"/>
          <c:tx>
            <c:strRef>
              <c:f>'Quantitaive data (2)'!$G$291</c:f>
              <c:strCache>
                <c:ptCount val="1"/>
                <c:pt idx="0">
                  <c:v>Relevant  </c:v>
                </c:pt>
              </c:strCache>
            </c:strRef>
          </c:tx>
          <c:spPr>
            <a:solidFill>
              <a:schemeClr val="accent2"/>
            </a:solidFill>
            <a:ln>
              <a:noFill/>
            </a:ln>
            <a:effectLst/>
          </c:spPr>
          <c:invertIfNegative val="0"/>
          <c:cat>
            <c:strRef>
              <c:f>'Quantitaive data (2)'!$E$292:$E$297</c:f>
              <c:strCache>
                <c:ptCount val="6"/>
                <c:pt idx="0">
                  <c:v>Administration</c:v>
                </c:pt>
                <c:pt idx="1">
                  <c:v>Forestry Agency </c:v>
                </c:pt>
                <c:pt idx="2">
                  <c:v>Research  and academia </c:v>
                </c:pt>
                <c:pt idx="3">
                  <c:v>Financial / technical partners</c:v>
                </c:pt>
                <c:pt idx="4">
                  <c:v>CSO / NGO  </c:v>
                </c:pt>
                <c:pt idx="5">
                  <c:v>Consultants </c:v>
                </c:pt>
              </c:strCache>
            </c:strRef>
          </c:cat>
          <c:val>
            <c:numRef>
              <c:f>'Quantitaive data (2)'!$G$292:$G$297</c:f>
              <c:numCache>
                <c:formatCode>0%</c:formatCode>
                <c:ptCount val="6"/>
                <c:pt idx="0">
                  <c:v>6.25E-2</c:v>
                </c:pt>
                <c:pt idx="1">
                  <c:v>2.0833333333333332E-2</c:v>
                </c:pt>
                <c:pt idx="2">
                  <c:v>2.0833333333333332E-2</c:v>
                </c:pt>
                <c:pt idx="3">
                  <c:v>6.25E-2</c:v>
                </c:pt>
                <c:pt idx="4">
                  <c:v>8.3333333333333329E-2</c:v>
                </c:pt>
                <c:pt idx="5">
                  <c:v>0</c:v>
                </c:pt>
              </c:numCache>
            </c:numRef>
          </c:val>
          <c:extLst>
            <c:ext xmlns:c16="http://schemas.microsoft.com/office/drawing/2014/chart" uri="{C3380CC4-5D6E-409C-BE32-E72D297353CC}">
              <c16:uniqueId val="{00000001-57BC-4AE4-824D-7FCAB16F1EDB}"/>
            </c:ext>
          </c:extLst>
        </c:ser>
        <c:ser>
          <c:idx val="2"/>
          <c:order val="2"/>
          <c:tx>
            <c:strRef>
              <c:f>'Quantitaive data (2)'!$H$291</c:f>
              <c:strCache>
                <c:ptCount val="1"/>
                <c:pt idx="0">
                  <c:v>Neutral</c:v>
                </c:pt>
              </c:strCache>
            </c:strRef>
          </c:tx>
          <c:spPr>
            <a:solidFill>
              <a:schemeClr val="accent3"/>
            </a:solidFill>
            <a:ln>
              <a:noFill/>
            </a:ln>
            <a:effectLst/>
          </c:spPr>
          <c:invertIfNegative val="0"/>
          <c:cat>
            <c:strRef>
              <c:f>'Quantitaive data (2)'!$E$292:$E$297</c:f>
              <c:strCache>
                <c:ptCount val="6"/>
                <c:pt idx="0">
                  <c:v>Administration</c:v>
                </c:pt>
                <c:pt idx="1">
                  <c:v>Forestry Agency </c:v>
                </c:pt>
                <c:pt idx="2">
                  <c:v>Research  and academia </c:v>
                </c:pt>
                <c:pt idx="3">
                  <c:v>Financial / technical partners</c:v>
                </c:pt>
                <c:pt idx="4">
                  <c:v>CSO / NGO  </c:v>
                </c:pt>
                <c:pt idx="5">
                  <c:v>Consultants </c:v>
                </c:pt>
              </c:strCache>
            </c:strRef>
          </c:cat>
          <c:val>
            <c:numRef>
              <c:f>'Quantitaive data (2)'!$H$292:$H$297</c:f>
              <c:numCache>
                <c:formatCode>0%</c:formatCode>
                <c:ptCount val="6"/>
                <c:pt idx="0">
                  <c:v>6.25E-2</c:v>
                </c:pt>
                <c:pt idx="1">
                  <c:v>0</c:v>
                </c:pt>
                <c:pt idx="2">
                  <c:v>8.3333333333333329E-2</c:v>
                </c:pt>
                <c:pt idx="3">
                  <c:v>0.20833333333333334</c:v>
                </c:pt>
                <c:pt idx="4">
                  <c:v>6.25E-2</c:v>
                </c:pt>
                <c:pt idx="5">
                  <c:v>2.0833333333333332E-2</c:v>
                </c:pt>
              </c:numCache>
            </c:numRef>
          </c:val>
          <c:extLst>
            <c:ext xmlns:c16="http://schemas.microsoft.com/office/drawing/2014/chart" uri="{C3380CC4-5D6E-409C-BE32-E72D297353CC}">
              <c16:uniqueId val="{00000002-57BC-4AE4-824D-7FCAB16F1EDB}"/>
            </c:ext>
          </c:extLst>
        </c:ser>
        <c:ser>
          <c:idx val="3"/>
          <c:order val="3"/>
          <c:tx>
            <c:strRef>
              <c:f>'Quantitaive data (2)'!$I$291</c:f>
              <c:strCache>
                <c:ptCount val="1"/>
                <c:pt idx="0">
                  <c:v>Not relevant</c:v>
                </c:pt>
              </c:strCache>
            </c:strRef>
          </c:tx>
          <c:spPr>
            <a:solidFill>
              <a:schemeClr val="accent4"/>
            </a:solidFill>
            <a:ln>
              <a:noFill/>
            </a:ln>
            <a:effectLst/>
          </c:spPr>
          <c:invertIfNegative val="0"/>
          <c:cat>
            <c:strRef>
              <c:f>'Quantitaive data (2)'!$E$292:$E$297</c:f>
              <c:strCache>
                <c:ptCount val="6"/>
                <c:pt idx="0">
                  <c:v>Administration</c:v>
                </c:pt>
                <c:pt idx="1">
                  <c:v>Forestry Agency </c:v>
                </c:pt>
                <c:pt idx="2">
                  <c:v>Research  and academia </c:v>
                </c:pt>
                <c:pt idx="3">
                  <c:v>Financial / technical partners</c:v>
                </c:pt>
                <c:pt idx="4">
                  <c:v>CSO / NGO  </c:v>
                </c:pt>
                <c:pt idx="5">
                  <c:v>Consultants </c:v>
                </c:pt>
              </c:strCache>
            </c:strRef>
          </c:cat>
          <c:val>
            <c:numRef>
              <c:f>'Quantitaive data (2)'!$I$292:$I$297</c:f>
              <c:numCache>
                <c:formatCode>0%</c:formatCode>
                <c:ptCount val="6"/>
                <c:pt idx="0">
                  <c:v>4.1666666666666664E-2</c:v>
                </c:pt>
                <c:pt idx="1">
                  <c:v>0</c:v>
                </c:pt>
                <c:pt idx="2">
                  <c:v>0</c:v>
                </c:pt>
                <c:pt idx="3">
                  <c:v>0</c:v>
                </c:pt>
                <c:pt idx="4">
                  <c:v>4.1666666666666664E-2</c:v>
                </c:pt>
                <c:pt idx="5">
                  <c:v>0</c:v>
                </c:pt>
              </c:numCache>
            </c:numRef>
          </c:val>
          <c:extLst>
            <c:ext xmlns:c16="http://schemas.microsoft.com/office/drawing/2014/chart" uri="{C3380CC4-5D6E-409C-BE32-E72D297353CC}">
              <c16:uniqueId val="{00000003-57BC-4AE4-824D-7FCAB16F1EDB}"/>
            </c:ext>
          </c:extLst>
        </c:ser>
        <c:ser>
          <c:idx val="4"/>
          <c:order val="4"/>
          <c:tx>
            <c:strRef>
              <c:f>'Quantitaive data (2)'!$J$291</c:f>
              <c:strCache>
                <c:ptCount val="1"/>
                <c:pt idx="0">
                  <c:v>Not very relevant  </c:v>
                </c:pt>
              </c:strCache>
            </c:strRef>
          </c:tx>
          <c:spPr>
            <a:solidFill>
              <a:schemeClr val="accent5"/>
            </a:solidFill>
            <a:ln>
              <a:noFill/>
            </a:ln>
            <a:effectLst/>
          </c:spPr>
          <c:invertIfNegative val="0"/>
          <c:cat>
            <c:strRef>
              <c:f>'Quantitaive data (2)'!$E$292:$E$297</c:f>
              <c:strCache>
                <c:ptCount val="6"/>
                <c:pt idx="0">
                  <c:v>Administration</c:v>
                </c:pt>
                <c:pt idx="1">
                  <c:v>Forestry Agency </c:v>
                </c:pt>
                <c:pt idx="2">
                  <c:v>Research  and academia </c:v>
                </c:pt>
                <c:pt idx="3">
                  <c:v>Financial / technical partners</c:v>
                </c:pt>
                <c:pt idx="4">
                  <c:v>CSO / NGO  </c:v>
                </c:pt>
                <c:pt idx="5">
                  <c:v>Consultants </c:v>
                </c:pt>
              </c:strCache>
            </c:strRef>
          </c:cat>
          <c:val>
            <c:numRef>
              <c:f>'Quantitaive data (2)'!$J$292:$J$297</c:f>
              <c:numCache>
                <c:formatCode>0%</c:formatCode>
                <c:ptCount val="6"/>
                <c:pt idx="0">
                  <c:v>0</c:v>
                </c:pt>
                <c:pt idx="1">
                  <c:v>0</c:v>
                </c:pt>
                <c:pt idx="2">
                  <c:v>0</c:v>
                </c:pt>
                <c:pt idx="3">
                  <c:v>0</c:v>
                </c:pt>
                <c:pt idx="4">
                  <c:v>0</c:v>
                </c:pt>
                <c:pt idx="5">
                  <c:v>0</c:v>
                </c:pt>
              </c:numCache>
            </c:numRef>
          </c:val>
          <c:extLst>
            <c:ext xmlns:c16="http://schemas.microsoft.com/office/drawing/2014/chart" uri="{C3380CC4-5D6E-409C-BE32-E72D297353CC}">
              <c16:uniqueId val="{00000004-57BC-4AE4-824D-7FCAB16F1EDB}"/>
            </c:ext>
          </c:extLst>
        </c:ser>
        <c:dLbls>
          <c:showLegendKey val="0"/>
          <c:showVal val="0"/>
          <c:showCatName val="0"/>
          <c:showSerName val="0"/>
          <c:showPercent val="0"/>
          <c:showBubbleSize val="0"/>
        </c:dLbls>
        <c:gapWidth val="150"/>
        <c:overlap val="100"/>
        <c:axId val="1514045088"/>
        <c:axId val="1514045504"/>
      </c:barChart>
      <c:catAx>
        <c:axId val="151404508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514045504"/>
        <c:crosses val="autoZero"/>
        <c:auto val="1"/>
        <c:lblAlgn val="ctr"/>
        <c:lblOffset val="100"/>
        <c:noMultiLvlLbl val="0"/>
      </c:catAx>
      <c:valAx>
        <c:axId val="1514045504"/>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514045088"/>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4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percentStacked"/>
        <c:varyColors val="0"/>
        <c:ser>
          <c:idx val="0"/>
          <c:order val="0"/>
          <c:tx>
            <c:strRef>
              <c:f>'Quantitaive data (2)'!$O$291</c:f>
              <c:strCache>
                <c:ptCount val="1"/>
                <c:pt idx="0">
                  <c:v>Strongly disagree</c:v>
                </c:pt>
              </c:strCache>
            </c:strRef>
          </c:tx>
          <c:spPr>
            <a:solidFill>
              <a:schemeClr val="accent2"/>
            </a:solidFill>
            <a:ln>
              <a:noFill/>
            </a:ln>
            <a:effectLst/>
          </c:spPr>
          <c:invertIfNegative val="0"/>
          <c:cat>
            <c:strRef>
              <c:f>'Quantitaive data (2)'!$N$292:$N$297</c:f>
              <c:strCache>
                <c:ptCount val="6"/>
                <c:pt idx="0">
                  <c:v>Administration</c:v>
                </c:pt>
                <c:pt idx="1">
                  <c:v>Forestry Agency </c:v>
                </c:pt>
                <c:pt idx="2">
                  <c:v>Research  and academia </c:v>
                </c:pt>
                <c:pt idx="3">
                  <c:v>Financial / technical partners</c:v>
                </c:pt>
                <c:pt idx="4">
                  <c:v>CSO / NGO  </c:v>
                </c:pt>
                <c:pt idx="5">
                  <c:v>Consultants </c:v>
                </c:pt>
              </c:strCache>
            </c:strRef>
          </c:cat>
          <c:val>
            <c:numRef>
              <c:f>'Quantitaive data (2)'!$O$292:$O$297</c:f>
              <c:numCache>
                <c:formatCode>0%</c:formatCode>
                <c:ptCount val="6"/>
                <c:pt idx="0">
                  <c:v>0</c:v>
                </c:pt>
                <c:pt idx="1">
                  <c:v>0</c:v>
                </c:pt>
                <c:pt idx="2">
                  <c:v>0</c:v>
                </c:pt>
                <c:pt idx="3">
                  <c:v>0</c:v>
                </c:pt>
                <c:pt idx="4">
                  <c:v>0</c:v>
                </c:pt>
                <c:pt idx="5">
                  <c:v>0</c:v>
                </c:pt>
              </c:numCache>
            </c:numRef>
          </c:val>
          <c:extLst>
            <c:ext xmlns:c16="http://schemas.microsoft.com/office/drawing/2014/chart" uri="{C3380CC4-5D6E-409C-BE32-E72D297353CC}">
              <c16:uniqueId val="{00000000-B12D-467F-9829-EF2EC1A19D95}"/>
            </c:ext>
          </c:extLst>
        </c:ser>
        <c:ser>
          <c:idx val="1"/>
          <c:order val="1"/>
          <c:tx>
            <c:strRef>
              <c:f>'Quantitaive data (2)'!$P$291</c:f>
              <c:strCache>
                <c:ptCount val="1"/>
                <c:pt idx="0">
                  <c:v>Disagree </c:v>
                </c:pt>
              </c:strCache>
            </c:strRef>
          </c:tx>
          <c:spPr>
            <a:solidFill>
              <a:schemeClr val="accent4"/>
            </a:solidFill>
            <a:ln>
              <a:noFill/>
            </a:ln>
            <a:effectLst/>
          </c:spPr>
          <c:invertIfNegative val="0"/>
          <c:cat>
            <c:strRef>
              <c:f>'Quantitaive data (2)'!$N$292:$N$297</c:f>
              <c:strCache>
                <c:ptCount val="6"/>
                <c:pt idx="0">
                  <c:v>Administration</c:v>
                </c:pt>
                <c:pt idx="1">
                  <c:v>Forestry Agency </c:v>
                </c:pt>
                <c:pt idx="2">
                  <c:v>Research  and academia </c:v>
                </c:pt>
                <c:pt idx="3">
                  <c:v>Financial / technical partners</c:v>
                </c:pt>
                <c:pt idx="4">
                  <c:v>CSO / NGO  </c:v>
                </c:pt>
                <c:pt idx="5">
                  <c:v>Consultants </c:v>
                </c:pt>
              </c:strCache>
            </c:strRef>
          </c:cat>
          <c:val>
            <c:numRef>
              <c:f>'Quantitaive data (2)'!$P$292:$P$297</c:f>
              <c:numCache>
                <c:formatCode>0%</c:formatCode>
                <c:ptCount val="6"/>
                <c:pt idx="0">
                  <c:v>8.3333333333333329E-2</c:v>
                </c:pt>
                <c:pt idx="1">
                  <c:v>2.0833333333333332E-2</c:v>
                </c:pt>
                <c:pt idx="2">
                  <c:v>0</c:v>
                </c:pt>
                <c:pt idx="3">
                  <c:v>4.1666666666666664E-2</c:v>
                </c:pt>
                <c:pt idx="4">
                  <c:v>4.1666666666666664E-2</c:v>
                </c:pt>
                <c:pt idx="5">
                  <c:v>8.3333333333333329E-2</c:v>
                </c:pt>
              </c:numCache>
            </c:numRef>
          </c:val>
          <c:extLst>
            <c:ext xmlns:c16="http://schemas.microsoft.com/office/drawing/2014/chart" uri="{C3380CC4-5D6E-409C-BE32-E72D297353CC}">
              <c16:uniqueId val="{00000001-B12D-467F-9829-EF2EC1A19D95}"/>
            </c:ext>
          </c:extLst>
        </c:ser>
        <c:ser>
          <c:idx val="2"/>
          <c:order val="2"/>
          <c:tx>
            <c:strRef>
              <c:f>'Quantitaive data (2)'!$Q$291</c:f>
              <c:strCache>
                <c:ptCount val="1"/>
                <c:pt idx="0">
                  <c:v>Neither agree / nor disagree</c:v>
                </c:pt>
              </c:strCache>
            </c:strRef>
          </c:tx>
          <c:spPr>
            <a:solidFill>
              <a:schemeClr val="accent6"/>
            </a:solidFill>
            <a:ln>
              <a:noFill/>
            </a:ln>
            <a:effectLst/>
          </c:spPr>
          <c:invertIfNegative val="0"/>
          <c:cat>
            <c:strRef>
              <c:f>'Quantitaive data (2)'!$N$292:$N$297</c:f>
              <c:strCache>
                <c:ptCount val="6"/>
                <c:pt idx="0">
                  <c:v>Administration</c:v>
                </c:pt>
                <c:pt idx="1">
                  <c:v>Forestry Agency </c:v>
                </c:pt>
                <c:pt idx="2">
                  <c:v>Research  and academia </c:v>
                </c:pt>
                <c:pt idx="3">
                  <c:v>Financial / technical partners</c:v>
                </c:pt>
                <c:pt idx="4">
                  <c:v>CSO / NGO  </c:v>
                </c:pt>
                <c:pt idx="5">
                  <c:v>Consultants </c:v>
                </c:pt>
              </c:strCache>
            </c:strRef>
          </c:cat>
          <c:val>
            <c:numRef>
              <c:f>'Quantitaive data (2)'!$Q$292:$Q$297</c:f>
              <c:numCache>
                <c:formatCode>0%</c:formatCode>
                <c:ptCount val="6"/>
                <c:pt idx="0">
                  <c:v>0.16666666666666666</c:v>
                </c:pt>
                <c:pt idx="1">
                  <c:v>0</c:v>
                </c:pt>
                <c:pt idx="2">
                  <c:v>8.3333333333333329E-2</c:v>
                </c:pt>
                <c:pt idx="3">
                  <c:v>0.22916666666666666</c:v>
                </c:pt>
                <c:pt idx="4">
                  <c:v>8.3333333333333329E-2</c:v>
                </c:pt>
                <c:pt idx="5">
                  <c:v>2.0833333333333332E-2</c:v>
                </c:pt>
              </c:numCache>
            </c:numRef>
          </c:val>
          <c:extLst>
            <c:ext xmlns:c16="http://schemas.microsoft.com/office/drawing/2014/chart" uri="{C3380CC4-5D6E-409C-BE32-E72D297353CC}">
              <c16:uniqueId val="{00000002-B12D-467F-9829-EF2EC1A19D95}"/>
            </c:ext>
          </c:extLst>
        </c:ser>
        <c:ser>
          <c:idx val="3"/>
          <c:order val="3"/>
          <c:tx>
            <c:strRef>
              <c:f>'Quantitaive data (2)'!$R$291</c:f>
              <c:strCache>
                <c:ptCount val="1"/>
                <c:pt idx="0">
                  <c:v>Agree</c:v>
                </c:pt>
              </c:strCache>
            </c:strRef>
          </c:tx>
          <c:spPr>
            <a:solidFill>
              <a:schemeClr val="accent2">
                <a:lumMod val="60000"/>
              </a:schemeClr>
            </a:solidFill>
            <a:ln>
              <a:noFill/>
            </a:ln>
            <a:effectLst/>
          </c:spPr>
          <c:invertIfNegative val="0"/>
          <c:cat>
            <c:strRef>
              <c:f>'Quantitaive data (2)'!$N$292:$N$297</c:f>
              <c:strCache>
                <c:ptCount val="6"/>
                <c:pt idx="0">
                  <c:v>Administration</c:v>
                </c:pt>
                <c:pt idx="1">
                  <c:v>Forestry Agency </c:v>
                </c:pt>
                <c:pt idx="2">
                  <c:v>Research  and academia </c:v>
                </c:pt>
                <c:pt idx="3">
                  <c:v>Financial / technical partners</c:v>
                </c:pt>
                <c:pt idx="4">
                  <c:v>CSO / NGO  </c:v>
                </c:pt>
                <c:pt idx="5">
                  <c:v>Consultants </c:v>
                </c:pt>
              </c:strCache>
            </c:strRef>
          </c:cat>
          <c:val>
            <c:numRef>
              <c:f>'Quantitaive data (2)'!$R$292:$R$297</c:f>
              <c:numCache>
                <c:formatCode>0%</c:formatCode>
                <c:ptCount val="6"/>
                <c:pt idx="0">
                  <c:v>0</c:v>
                </c:pt>
                <c:pt idx="1">
                  <c:v>0</c:v>
                </c:pt>
                <c:pt idx="2">
                  <c:v>4.1666666666666664E-2</c:v>
                </c:pt>
                <c:pt idx="3">
                  <c:v>4.1666666666666664E-2</c:v>
                </c:pt>
                <c:pt idx="4">
                  <c:v>6.25E-2</c:v>
                </c:pt>
                <c:pt idx="5">
                  <c:v>0</c:v>
                </c:pt>
              </c:numCache>
            </c:numRef>
          </c:val>
          <c:extLst>
            <c:ext xmlns:c16="http://schemas.microsoft.com/office/drawing/2014/chart" uri="{C3380CC4-5D6E-409C-BE32-E72D297353CC}">
              <c16:uniqueId val="{00000003-B12D-467F-9829-EF2EC1A19D95}"/>
            </c:ext>
          </c:extLst>
        </c:ser>
        <c:ser>
          <c:idx val="4"/>
          <c:order val="4"/>
          <c:tx>
            <c:strRef>
              <c:f>'Quantitaive data (2)'!$S$291</c:f>
              <c:strCache>
                <c:ptCount val="1"/>
                <c:pt idx="0">
                  <c:v>Strongly agree </c:v>
                </c:pt>
              </c:strCache>
            </c:strRef>
          </c:tx>
          <c:spPr>
            <a:solidFill>
              <a:schemeClr val="accent4">
                <a:lumMod val="60000"/>
              </a:schemeClr>
            </a:solidFill>
            <a:ln>
              <a:noFill/>
            </a:ln>
            <a:effectLst/>
          </c:spPr>
          <c:invertIfNegative val="0"/>
          <c:cat>
            <c:strRef>
              <c:f>'Quantitaive data (2)'!$N$292:$N$297</c:f>
              <c:strCache>
                <c:ptCount val="6"/>
                <c:pt idx="0">
                  <c:v>Administration</c:v>
                </c:pt>
                <c:pt idx="1">
                  <c:v>Forestry Agency </c:v>
                </c:pt>
                <c:pt idx="2">
                  <c:v>Research  and academia </c:v>
                </c:pt>
                <c:pt idx="3">
                  <c:v>Financial / technical partners</c:v>
                </c:pt>
                <c:pt idx="4">
                  <c:v>CSO / NGO  </c:v>
                </c:pt>
                <c:pt idx="5">
                  <c:v>Consultants </c:v>
                </c:pt>
              </c:strCache>
            </c:strRef>
          </c:cat>
          <c:val>
            <c:numRef>
              <c:f>'Quantitaive data (2)'!$S$292:$S$297</c:f>
              <c:numCache>
                <c:formatCode>0%</c:formatCode>
                <c:ptCount val="6"/>
                <c:pt idx="0">
                  <c:v>0</c:v>
                </c:pt>
                <c:pt idx="1">
                  <c:v>0</c:v>
                </c:pt>
                <c:pt idx="2">
                  <c:v>0</c:v>
                </c:pt>
                <c:pt idx="3">
                  <c:v>0</c:v>
                </c:pt>
                <c:pt idx="4">
                  <c:v>0</c:v>
                </c:pt>
                <c:pt idx="5">
                  <c:v>0</c:v>
                </c:pt>
              </c:numCache>
            </c:numRef>
          </c:val>
          <c:extLst>
            <c:ext xmlns:c16="http://schemas.microsoft.com/office/drawing/2014/chart" uri="{C3380CC4-5D6E-409C-BE32-E72D297353CC}">
              <c16:uniqueId val="{00000004-B12D-467F-9829-EF2EC1A19D95}"/>
            </c:ext>
          </c:extLst>
        </c:ser>
        <c:dLbls>
          <c:showLegendKey val="0"/>
          <c:showVal val="0"/>
          <c:showCatName val="0"/>
          <c:showSerName val="0"/>
          <c:showPercent val="0"/>
          <c:showBubbleSize val="0"/>
        </c:dLbls>
        <c:gapWidth val="150"/>
        <c:overlap val="100"/>
        <c:axId val="1983224032"/>
        <c:axId val="1983221536"/>
      </c:barChart>
      <c:catAx>
        <c:axId val="198322403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983221536"/>
        <c:crosses val="autoZero"/>
        <c:auto val="1"/>
        <c:lblAlgn val="ctr"/>
        <c:lblOffset val="100"/>
        <c:noMultiLvlLbl val="0"/>
      </c:catAx>
      <c:valAx>
        <c:axId val="1983221536"/>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CA" baseline="0"/>
                  <a:t>Respondents </a:t>
                </a:r>
                <a:endParaRPr lang="en-CA"/>
              </a:p>
            </c:rich>
          </c:tx>
          <c:overlay val="0"/>
          <c:spPr>
            <a:noFill/>
            <a:ln>
              <a:noFill/>
            </a:ln>
            <a:effectLst/>
          </c:spPr>
          <c:txPr>
            <a:bodyPr rot="-540000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983224032"/>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4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r>
              <a:rPr lang="fr-CA"/>
              <a:t>S1Q3 - S7Q1</a:t>
            </a:r>
          </a:p>
        </c:rich>
      </c:tx>
      <c:layout>
        <c:manualLayout>
          <c:xMode val="edge"/>
          <c:yMode val="edge"/>
          <c:x val="0.39983430167904677"/>
          <c:y val="2.541525762632834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barChart>
        <c:barDir val="col"/>
        <c:grouping val="percentStacked"/>
        <c:varyColors val="0"/>
        <c:ser>
          <c:idx val="0"/>
          <c:order val="0"/>
          <c:tx>
            <c:strRef>
              <c:f>'Quantitaive data (2)'!$F$347</c:f>
              <c:strCache>
                <c:ptCount val="1"/>
                <c:pt idx="0">
                  <c:v>Very relevant</c:v>
                </c:pt>
              </c:strCache>
            </c:strRef>
          </c:tx>
          <c:spPr>
            <a:solidFill>
              <a:schemeClr val="accent1"/>
            </a:solidFill>
            <a:ln>
              <a:noFill/>
            </a:ln>
            <a:effectLst/>
          </c:spPr>
          <c:invertIfNegative val="0"/>
          <c:cat>
            <c:strRef>
              <c:f>'Quantitaive data (2)'!$E$348:$E$353</c:f>
              <c:strCache>
                <c:ptCount val="6"/>
                <c:pt idx="0">
                  <c:v>Administration</c:v>
                </c:pt>
                <c:pt idx="1">
                  <c:v>Forestry Agency </c:v>
                </c:pt>
                <c:pt idx="2">
                  <c:v>Research  and academia </c:v>
                </c:pt>
                <c:pt idx="3">
                  <c:v>Financial / technical partners</c:v>
                </c:pt>
                <c:pt idx="4">
                  <c:v>CSO / NGO  </c:v>
                </c:pt>
                <c:pt idx="5">
                  <c:v>Consultants </c:v>
                </c:pt>
              </c:strCache>
            </c:strRef>
          </c:cat>
          <c:val>
            <c:numRef>
              <c:f>'Quantitaive data (2)'!$F$348:$F$353</c:f>
              <c:numCache>
                <c:formatCode>0%</c:formatCode>
                <c:ptCount val="6"/>
                <c:pt idx="0">
                  <c:v>2.0833333333333332E-2</c:v>
                </c:pt>
                <c:pt idx="1">
                  <c:v>0</c:v>
                </c:pt>
                <c:pt idx="2">
                  <c:v>4.1666666666666664E-2</c:v>
                </c:pt>
                <c:pt idx="3">
                  <c:v>8.3333333333333329E-2</c:v>
                </c:pt>
                <c:pt idx="4">
                  <c:v>2.0833333333333332E-2</c:v>
                </c:pt>
                <c:pt idx="5">
                  <c:v>0</c:v>
                </c:pt>
              </c:numCache>
            </c:numRef>
          </c:val>
          <c:extLst>
            <c:ext xmlns:c16="http://schemas.microsoft.com/office/drawing/2014/chart" uri="{C3380CC4-5D6E-409C-BE32-E72D297353CC}">
              <c16:uniqueId val="{00000000-074C-4584-AB99-15C11BCAEF67}"/>
            </c:ext>
          </c:extLst>
        </c:ser>
        <c:ser>
          <c:idx val="1"/>
          <c:order val="1"/>
          <c:tx>
            <c:strRef>
              <c:f>'Quantitaive data (2)'!$G$347</c:f>
              <c:strCache>
                <c:ptCount val="1"/>
                <c:pt idx="0">
                  <c:v>Relevant  </c:v>
                </c:pt>
              </c:strCache>
            </c:strRef>
          </c:tx>
          <c:spPr>
            <a:solidFill>
              <a:schemeClr val="accent2"/>
            </a:solidFill>
            <a:ln>
              <a:noFill/>
            </a:ln>
            <a:effectLst/>
          </c:spPr>
          <c:invertIfNegative val="0"/>
          <c:cat>
            <c:strRef>
              <c:f>'Quantitaive data (2)'!$E$348:$E$353</c:f>
              <c:strCache>
                <c:ptCount val="6"/>
                <c:pt idx="0">
                  <c:v>Administration</c:v>
                </c:pt>
                <c:pt idx="1">
                  <c:v>Forestry Agency </c:v>
                </c:pt>
                <c:pt idx="2">
                  <c:v>Research  and academia </c:v>
                </c:pt>
                <c:pt idx="3">
                  <c:v>Financial / technical partners</c:v>
                </c:pt>
                <c:pt idx="4">
                  <c:v>CSO / NGO  </c:v>
                </c:pt>
                <c:pt idx="5">
                  <c:v>Consultants </c:v>
                </c:pt>
              </c:strCache>
            </c:strRef>
          </c:cat>
          <c:val>
            <c:numRef>
              <c:f>'Quantitaive data (2)'!$G$348:$G$353</c:f>
              <c:numCache>
                <c:formatCode>0%</c:formatCode>
                <c:ptCount val="6"/>
                <c:pt idx="0">
                  <c:v>0.22916666666666666</c:v>
                </c:pt>
                <c:pt idx="1">
                  <c:v>2.0833333333333332E-2</c:v>
                </c:pt>
                <c:pt idx="2">
                  <c:v>4.1666666666666664E-2</c:v>
                </c:pt>
                <c:pt idx="3">
                  <c:v>0.22916666666666666</c:v>
                </c:pt>
                <c:pt idx="4">
                  <c:v>0.14583333333333334</c:v>
                </c:pt>
                <c:pt idx="5">
                  <c:v>8.3333333333333329E-2</c:v>
                </c:pt>
              </c:numCache>
            </c:numRef>
          </c:val>
          <c:extLst>
            <c:ext xmlns:c16="http://schemas.microsoft.com/office/drawing/2014/chart" uri="{C3380CC4-5D6E-409C-BE32-E72D297353CC}">
              <c16:uniqueId val="{00000001-074C-4584-AB99-15C11BCAEF67}"/>
            </c:ext>
          </c:extLst>
        </c:ser>
        <c:ser>
          <c:idx val="2"/>
          <c:order val="2"/>
          <c:tx>
            <c:strRef>
              <c:f>'Quantitaive data (2)'!$H$347</c:f>
              <c:strCache>
                <c:ptCount val="1"/>
                <c:pt idx="0">
                  <c:v>Neutral</c:v>
                </c:pt>
              </c:strCache>
            </c:strRef>
          </c:tx>
          <c:spPr>
            <a:solidFill>
              <a:schemeClr val="accent3"/>
            </a:solidFill>
            <a:ln>
              <a:noFill/>
            </a:ln>
            <a:effectLst/>
          </c:spPr>
          <c:invertIfNegative val="0"/>
          <c:cat>
            <c:strRef>
              <c:f>'Quantitaive data (2)'!$E$348:$E$353</c:f>
              <c:strCache>
                <c:ptCount val="6"/>
                <c:pt idx="0">
                  <c:v>Administration</c:v>
                </c:pt>
                <c:pt idx="1">
                  <c:v>Forestry Agency </c:v>
                </c:pt>
                <c:pt idx="2">
                  <c:v>Research  and academia </c:v>
                </c:pt>
                <c:pt idx="3">
                  <c:v>Financial / technical partners</c:v>
                </c:pt>
                <c:pt idx="4">
                  <c:v>CSO / NGO  </c:v>
                </c:pt>
                <c:pt idx="5">
                  <c:v>Consultants </c:v>
                </c:pt>
              </c:strCache>
            </c:strRef>
          </c:cat>
          <c:val>
            <c:numRef>
              <c:f>'Quantitaive data (2)'!$H$348:$H$353</c:f>
              <c:numCache>
                <c:formatCode>0%</c:formatCode>
                <c:ptCount val="6"/>
                <c:pt idx="0">
                  <c:v>0</c:v>
                </c:pt>
                <c:pt idx="1">
                  <c:v>0</c:v>
                </c:pt>
                <c:pt idx="2">
                  <c:v>4.1666666666666664E-2</c:v>
                </c:pt>
                <c:pt idx="3">
                  <c:v>0</c:v>
                </c:pt>
                <c:pt idx="4">
                  <c:v>2.0833333333333332E-2</c:v>
                </c:pt>
                <c:pt idx="5">
                  <c:v>2.0833333333333332E-2</c:v>
                </c:pt>
              </c:numCache>
            </c:numRef>
          </c:val>
          <c:extLst>
            <c:ext xmlns:c16="http://schemas.microsoft.com/office/drawing/2014/chart" uri="{C3380CC4-5D6E-409C-BE32-E72D297353CC}">
              <c16:uniqueId val="{00000002-074C-4584-AB99-15C11BCAEF67}"/>
            </c:ext>
          </c:extLst>
        </c:ser>
        <c:ser>
          <c:idx val="3"/>
          <c:order val="3"/>
          <c:tx>
            <c:strRef>
              <c:f>'Quantitaive data (2)'!$I$347</c:f>
              <c:strCache>
                <c:ptCount val="1"/>
                <c:pt idx="0">
                  <c:v>Not relevant</c:v>
                </c:pt>
              </c:strCache>
            </c:strRef>
          </c:tx>
          <c:spPr>
            <a:solidFill>
              <a:schemeClr val="accent4"/>
            </a:solidFill>
            <a:ln>
              <a:noFill/>
            </a:ln>
            <a:effectLst/>
          </c:spPr>
          <c:invertIfNegative val="0"/>
          <c:cat>
            <c:strRef>
              <c:f>'Quantitaive data (2)'!$E$348:$E$353</c:f>
              <c:strCache>
                <c:ptCount val="6"/>
                <c:pt idx="0">
                  <c:v>Administration</c:v>
                </c:pt>
                <c:pt idx="1">
                  <c:v>Forestry Agency </c:v>
                </c:pt>
                <c:pt idx="2">
                  <c:v>Research  and academia </c:v>
                </c:pt>
                <c:pt idx="3">
                  <c:v>Financial / technical partners</c:v>
                </c:pt>
                <c:pt idx="4">
                  <c:v>CSO / NGO  </c:v>
                </c:pt>
                <c:pt idx="5">
                  <c:v>Consultants </c:v>
                </c:pt>
              </c:strCache>
            </c:strRef>
          </c:cat>
          <c:val>
            <c:numRef>
              <c:f>'Quantitaive data (2)'!$I$348:$I$353</c:f>
              <c:numCache>
                <c:formatCode>0%</c:formatCode>
                <c:ptCount val="6"/>
                <c:pt idx="0">
                  <c:v>0</c:v>
                </c:pt>
                <c:pt idx="1">
                  <c:v>0</c:v>
                </c:pt>
                <c:pt idx="2">
                  <c:v>0</c:v>
                </c:pt>
                <c:pt idx="3">
                  <c:v>0</c:v>
                </c:pt>
                <c:pt idx="4">
                  <c:v>0</c:v>
                </c:pt>
                <c:pt idx="5">
                  <c:v>0</c:v>
                </c:pt>
              </c:numCache>
            </c:numRef>
          </c:val>
          <c:extLst>
            <c:ext xmlns:c16="http://schemas.microsoft.com/office/drawing/2014/chart" uri="{C3380CC4-5D6E-409C-BE32-E72D297353CC}">
              <c16:uniqueId val="{00000003-074C-4584-AB99-15C11BCAEF67}"/>
            </c:ext>
          </c:extLst>
        </c:ser>
        <c:ser>
          <c:idx val="4"/>
          <c:order val="4"/>
          <c:tx>
            <c:strRef>
              <c:f>'Quantitaive data (2)'!$J$347</c:f>
              <c:strCache>
                <c:ptCount val="1"/>
                <c:pt idx="0">
                  <c:v>Not very relevant  </c:v>
                </c:pt>
              </c:strCache>
            </c:strRef>
          </c:tx>
          <c:spPr>
            <a:solidFill>
              <a:schemeClr val="accent5"/>
            </a:solidFill>
            <a:ln>
              <a:noFill/>
            </a:ln>
            <a:effectLst/>
          </c:spPr>
          <c:invertIfNegative val="0"/>
          <c:cat>
            <c:strRef>
              <c:f>'Quantitaive data (2)'!$E$348:$E$353</c:f>
              <c:strCache>
                <c:ptCount val="6"/>
                <c:pt idx="0">
                  <c:v>Administration</c:v>
                </c:pt>
                <c:pt idx="1">
                  <c:v>Forestry Agency </c:v>
                </c:pt>
                <c:pt idx="2">
                  <c:v>Research  and academia </c:v>
                </c:pt>
                <c:pt idx="3">
                  <c:v>Financial / technical partners</c:v>
                </c:pt>
                <c:pt idx="4">
                  <c:v>CSO / NGO  </c:v>
                </c:pt>
                <c:pt idx="5">
                  <c:v>Consultants </c:v>
                </c:pt>
              </c:strCache>
            </c:strRef>
          </c:cat>
          <c:val>
            <c:numRef>
              <c:f>'Quantitaive data (2)'!$J$348:$J$353</c:f>
              <c:numCache>
                <c:formatCode>0%</c:formatCode>
                <c:ptCount val="6"/>
                <c:pt idx="0">
                  <c:v>0</c:v>
                </c:pt>
                <c:pt idx="1">
                  <c:v>0</c:v>
                </c:pt>
                <c:pt idx="2">
                  <c:v>0</c:v>
                </c:pt>
                <c:pt idx="3">
                  <c:v>0</c:v>
                </c:pt>
                <c:pt idx="4">
                  <c:v>0</c:v>
                </c:pt>
                <c:pt idx="5">
                  <c:v>0</c:v>
                </c:pt>
              </c:numCache>
            </c:numRef>
          </c:val>
          <c:extLst>
            <c:ext xmlns:c16="http://schemas.microsoft.com/office/drawing/2014/chart" uri="{C3380CC4-5D6E-409C-BE32-E72D297353CC}">
              <c16:uniqueId val="{00000004-074C-4584-AB99-15C11BCAEF67}"/>
            </c:ext>
          </c:extLst>
        </c:ser>
        <c:dLbls>
          <c:showLegendKey val="0"/>
          <c:showVal val="0"/>
          <c:showCatName val="0"/>
          <c:showSerName val="0"/>
          <c:showPercent val="0"/>
          <c:showBubbleSize val="0"/>
        </c:dLbls>
        <c:gapWidth val="150"/>
        <c:overlap val="100"/>
        <c:axId val="1514045088"/>
        <c:axId val="1514045504"/>
      </c:barChart>
      <c:catAx>
        <c:axId val="151404508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514045504"/>
        <c:crosses val="autoZero"/>
        <c:auto val="1"/>
        <c:lblAlgn val="ctr"/>
        <c:lblOffset val="100"/>
        <c:noMultiLvlLbl val="0"/>
      </c:catAx>
      <c:valAx>
        <c:axId val="1514045504"/>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514045088"/>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4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percentStacked"/>
        <c:varyColors val="0"/>
        <c:ser>
          <c:idx val="0"/>
          <c:order val="0"/>
          <c:tx>
            <c:strRef>
              <c:f>'Quantitaive data (2)'!$O$347</c:f>
              <c:strCache>
                <c:ptCount val="1"/>
                <c:pt idx="0">
                  <c:v>Strongly disagree</c:v>
                </c:pt>
              </c:strCache>
            </c:strRef>
          </c:tx>
          <c:spPr>
            <a:solidFill>
              <a:schemeClr val="accent2"/>
            </a:solidFill>
            <a:ln>
              <a:noFill/>
            </a:ln>
            <a:effectLst/>
          </c:spPr>
          <c:invertIfNegative val="0"/>
          <c:cat>
            <c:strRef>
              <c:f>'Quantitaive data (2)'!$N$348:$N$353</c:f>
              <c:strCache>
                <c:ptCount val="6"/>
                <c:pt idx="0">
                  <c:v>Administration</c:v>
                </c:pt>
                <c:pt idx="1">
                  <c:v>Forestry Agency </c:v>
                </c:pt>
                <c:pt idx="2">
                  <c:v>Research  and academia </c:v>
                </c:pt>
                <c:pt idx="3">
                  <c:v>Financial / technical partners</c:v>
                </c:pt>
                <c:pt idx="4">
                  <c:v>CSO / NGO  </c:v>
                </c:pt>
                <c:pt idx="5">
                  <c:v>Consultants </c:v>
                </c:pt>
              </c:strCache>
            </c:strRef>
          </c:cat>
          <c:val>
            <c:numRef>
              <c:f>'Quantitaive data (2)'!$O$348:$O$353</c:f>
              <c:numCache>
                <c:formatCode>0%</c:formatCode>
                <c:ptCount val="6"/>
                <c:pt idx="0">
                  <c:v>8.3333333333333329E-2</c:v>
                </c:pt>
                <c:pt idx="1">
                  <c:v>0</c:v>
                </c:pt>
                <c:pt idx="2">
                  <c:v>0</c:v>
                </c:pt>
                <c:pt idx="3">
                  <c:v>0</c:v>
                </c:pt>
                <c:pt idx="4">
                  <c:v>2.0833333333333332E-2</c:v>
                </c:pt>
                <c:pt idx="5">
                  <c:v>6.25E-2</c:v>
                </c:pt>
              </c:numCache>
            </c:numRef>
          </c:val>
          <c:extLst>
            <c:ext xmlns:c16="http://schemas.microsoft.com/office/drawing/2014/chart" uri="{C3380CC4-5D6E-409C-BE32-E72D297353CC}">
              <c16:uniqueId val="{00000000-1E94-40A6-B8C2-7C6210E61064}"/>
            </c:ext>
          </c:extLst>
        </c:ser>
        <c:ser>
          <c:idx val="1"/>
          <c:order val="1"/>
          <c:tx>
            <c:strRef>
              <c:f>'Quantitaive data (2)'!$P$347</c:f>
              <c:strCache>
                <c:ptCount val="1"/>
                <c:pt idx="0">
                  <c:v>Disagree </c:v>
                </c:pt>
              </c:strCache>
            </c:strRef>
          </c:tx>
          <c:spPr>
            <a:solidFill>
              <a:schemeClr val="accent4"/>
            </a:solidFill>
            <a:ln>
              <a:noFill/>
            </a:ln>
            <a:effectLst/>
          </c:spPr>
          <c:invertIfNegative val="0"/>
          <c:cat>
            <c:strRef>
              <c:f>'Quantitaive data (2)'!$N$348:$N$353</c:f>
              <c:strCache>
                <c:ptCount val="6"/>
                <c:pt idx="0">
                  <c:v>Administration</c:v>
                </c:pt>
                <c:pt idx="1">
                  <c:v>Forestry Agency </c:v>
                </c:pt>
                <c:pt idx="2">
                  <c:v>Research  and academia </c:v>
                </c:pt>
                <c:pt idx="3">
                  <c:v>Financial / technical partners</c:v>
                </c:pt>
                <c:pt idx="4">
                  <c:v>CSO / NGO  </c:v>
                </c:pt>
                <c:pt idx="5">
                  <c:v>Consultants </c:v>
                </c:pt>
              </c:strCache>
            </c:strRef>
          </c:cat>
          <c:val>
            <c:numRef>
              <c:f>'Quantitaive data (2)'!$P$348:$P$353</c:f>
              <c:numCache>
                <c:formatCode>0%</c:formatCode>
                <c:ptCount val="6"/>
                <c:pt idx="0">
                  <c:v>0.16666666666666666</c:v>
                </c:pt>
                <c:pt idx="1">
                  <c:v>2.0833333333333332E-2</c:v>
                </c:pt>
                <c:pt idx="2">
                  <c:v>4.1666666666666664E-2</c:v>
                </c:pt>
                <c:pt idx="3">
                  <c:v>0.29166666666666669</c:v>
                </c:pt>
                <c:pt idx="4">
                  <c:v>0.125</c:v>
                </c:pt>
                <c:pt idx="5">
                  <c:v>2.0833333333333332E-2</c:v>
                </c:pt>
              </c:numCache>
            </c:numRef>
          </c:val>
          <c:extLst>
            <c:ext xmlns:c16="http://schemas.microsoft.com/office/drawing/2014/chart" uri="{C3380CC4-5D6E-409C-BE32-E72D297353CC}">
              <c16:uniqueId val="{00000001-1E94-40A6-B8C2-7C6210E61064}"/>
            </c:ext>
          </c:extLst>
        </c:ser>
        <c:ser>
          <c:idx val="2"/>
          <c:order val="2"/>
          <c:tx>
            <c:strRef>
              <c:f>'Quantitaive data (2)'!$Q$347</c:f>
              <c:strCache>
                <c:ptCount val="1"/>
                <c:pt idx="0">
                  <c:v>Neither agree / nor disagree</c:v>
                </c:pt>
              </c:strCache>
            </c:strRef>
          </c:tx>
          <c:spPr>
            <a:solidFill>
              <a:schemeClr val="accent6"/>
            </a:solidFill>
            <a:ln>
              <a:noFill/>
            </a:ln>
            <a:effectLst/>
          </c:spPr>
          <c:invertIfNegative val="0"/>
          <c:cat>
            <c:strRef>
              <c:f>'Quantitaive data (2)'!$N$348:$N$353</c:f>
              <c:strCache>
                <c:ptCount val="6"/>
                <c:pt idx="0">
                  <c:v>Administration</c:v>
                </c:pt>
                <c:pt idx="1">
                  <c:v>Forestry Agency </c:v>
                </c:pt>
                <c:pt idx="2">
                  <c:v>Research  and academia </c:v>
                </c:pt>
                <c:pt idx="3">
                  <c:v>Financial / technical partners</c:v>
                </c:pt>
                <c:pt idx="4">
                  <c:v>CSO / NGO  </c:v>
                </c:pt>
                <c:pt idx="5">
                  <c:v>Consultants </c:v>
                </c:pt>
              </c:strCache>
            </c:strRef>
          </c:cat>
          <c:val>
            <c:numRef>
              <c:f>'Quantitaive data (2)'!$Q$348:$Q$353</c:f>
              <c:numCache>
                <c:formatCode>0%</c:formatCode>
                <c:ptCount val="6"/>
                <c:pt idx="0">
                  <c:v>0</c:v>
                </c:pt>
                <c:pt idx="1">
                  <c:v>0</c:v>
                </c:pt>
                <c:pt idx="2">
                  <c:v>4.1666666666666664E-2</c:v>
                </c:pt>
                <c:pt idx="3">
                  <c:v>0</c:v>
                </c:pt>
                <c:pt idx="4">
                  <c:v>4.1666666666666664E-2</c:v>
                </c:pt>
                <c:pt idx="5">
                  <c:v>0</c:v>
                </c:pt>
              </c:numCache>
            </c:numRef>
          </c:val>
          <c:extLst>
            <c:ext xmlns:c16="http://schemas.microsoft.com/office/drawing/2014/chart" uri="{C3380CC4-5D6E-409C-BE32-E72D297353CC}">
              <c16:uniqueId val="{00000002-1E94-40A6-B8C2-7C6210E61064}"/>
            </c:ext>
          </c:extLst>
        </c:ser>
        <c:ser>
          <c:idx val="3"/>
          <c:order val="3"/>
          <c:tx>
            <c:strRef>
              <c:f>'Quantitaive data (2)'!$R$347</c:f>
              <c:strCache>
                <c:ptCount val="1"/>
                <c:pt idx="0">
                  <c:v>Agree</c:v>
                </c:pt>
              </c:strCache>
            </c:strRef>
          </c:tx>
          <c:spPr>
            <a:solidFill>
              <a:schemeClr val="accent2">
                <a:lumMod val="60000"/>
              </a:schemeClr>
            </a:solidFill>
            <a:ln>
              <a:noFill/>
            </a:ln>
            <a:effectLst/>
          </c:spPr>
          <c:invertIfNegative val="0"/>
          <c:cat>
            <c:strRef>
              <c:f>'Quantitaive data (2)'!$N$348:$N$353</c:f>
              <c:strCache>
                <c:ptCount val="6"/>
                <c:pt idx="0">
                  <c:v>Administration</c:v>
                </c:pt>
                <c:pt idx="1">
                  <c:v>Forestry Agency </c:v>
                </c:pt>
                <c:pt idx="2">
                  <c:v>Research  and academia </c:v>
                </c:pt>
                <c:pt idx="3">
                  <c:v>Financial / technical partners</c:v>
                </c:pt>
                <c:pt idx="4">
                  <c:v>CSO / NGO  </c:v>
                </c:pt>
                <c:pt idx="5">
                  <c:v>Consultants </c:v>
                </c:pt>
              </c:strCache>
            </c:strRef>
          </c:cat>
          <c:val>
            <c:numRef>
              <c:f>'Quantitaive data (2)'!$R$348:$R$353</c:f>
              <c:numCache>
                <c:formatCode>0%</c:formatCode>
                <c:ptCount val="6"/>
                <c:pt idx="0">
                  <c:v>0</c:v>
                </c:pt>
                <c:pt idx="1">
                  <c:v>0</c:v>
                </c:pt>
                <c:pt idx="2">
                  <c:v>4.1666666666666664E-2</c:v>
                </c:pt>
                <c:pt idx="3">
                  <c:v>2.0833333333333332E-2</c:v>
                </c:pt>
                <c:pt idx="4">
                  <c:v>0</c:v>
                </c:pt>
                <c:pt idx="5">
                  <c:v>2.0833333333333332E-2</c:v>
                </c:pt>
              </c:numCache>
            </c:numRef>
          </c:val>
          <c:extLst>
            <c:ext xmlns:c16="http://schemas.microsoft.com/office/drawing/2014/chart" uri="{C3380CC4-5D6E-409C-BE32-E72D297353CC}">
              <c16:uniqueId val="{00000003-1E94-40A6-B8C2-7C6210E61064}"/>
            </c:ext>
          </c:extLst>
        </c:ser>
        <c:ser>
          <c:idx val="4"/>
          <c:order val="4"/>
          <c:tx>
            <c:strRef>
              <c:f>'Quantitaive data (2)'!$S$347</c:f>
              <c:strCache>
                <c:ptCount val="1"/>
                <c:pt idx="0">
                  <c:v>Strongly agree </c:v>
                </c:pt>
              </c:strCache>
            </c:strRef>
          </c:tx>
          <c:spPr>
            <a:solidFill>
              <a:schemeClr val="accent4">
                <a:lumMod val="60000"/>
              </a:schemeClr>
            </a:solidFill>
            <a:ln>
              <a:noFill/>
            </a:ln>
            <a:effectLst/>
          </c:spPr>
          <c:invertIfNegative val="0"/>
          <c:cat>
            <c:strRef>
              <c:f>'Quantitaive data (2)'!$N$348:$N$353</c:f>
              <c:strCache>
                <c:ptCount val="6"/>
                <c:pt idx="0">
                  <c:v>Administration</c:v>
                </c:pt>
                <c:pt idx="1">
                  <c:v>Forestry Agency </c:v>
                </c:pt>
                <c:pt idx="2">
                  <c:v>Research  and academia </c:v>
                </c:pt>
                <c:pt idx="3">
                  <c:v>Financial / technical partners</c:v>
                </c:pt>
                <c:pt idx="4">
                  <c:v>CSO / NGO  </c:v>
                </c:pt>
                <c:pt idx="5">
                  <c:v>Consultants </c:v>
                </c:pt>
              </c:strCache>
            </c:strRef>
          </c:cat>
          <c:val>
            <c:numRef>
              <c:f>'Quantitaive data (2)'!$S$348:$S$353</c:f>
              <c:numCache>
                <c:formatCode>0%</c:formatCode>
                <c:ptCount val="6"/>
                <c:pt idx="0">
                  <c:v>0</c:v>
                </c:pt>
                <c:pt idx="1">
                  <c:v>0</c:v>
                </c:pt>
                <c:pt idx="2">
                  <c:v>0</c:v>
                </c:pt>
                <c:pt idx="3">
                  <c:v>0</c:v>
                </c:pt>
                <c:pt idx="4">
                  <c:v>0</c:v>
                </c:pt>
                <c:pt idx="5">
                  <c:v>0</c:v>
                </c:pt>
              </c:numCache>
            </c:numRef>
          </c:val>
          <c:extLst>
            <c:ext xmlns:c16="http://schemas.microsoft.com/office/drawing/2014/chart" uri="{C3380CC4-5D6E-409C-BE32-E72D297353CC}">
              <c16:uniqueId val="{00000004-1E94-40A6-B8C2-7C6210E61064}"/>
            </c:ext>
          </c:extLst>
        </c:ser>
        <c:dLbls>
          <c:showLegendKey val="0"/>
          <c:showVal val="0"/>
          <c:showCatName val="0"/>
          <c:showSerName val="0"/>
          <c:showPercent val="0"/>
          <c:showBubbleSize val="0"/>
        </c:dLbls>
        <c:gapWidth val="150"/>
        <c:overlap val="100"/>
        <c:axId val="1983224032"/>
        <c:axId val="1983221536"/>
      </c:barChart>
      <c:catAx>
        <c:axId val="198322403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983221536"/>
        <c:crosses val="autoZero"/>
        <c:auto val="1"/>
        <c:lblAlgn val="ctr"/>
        <c:lblOffset val="100"/>
        <c:noMultiLvlLbl val="0"/>
      </c:catAx>
      <c:valAx>
        <c:axId val="1983221536"/>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CA" baseline="0"/>
                  <a:t>Respondents</a:t>
                </a:r>
                <a:endParaRPr lang="en-CA"/>
              </a:p>
            </c:rich>
          </c:tx>
          <c:layout>
            <c:manualLayout>
              <c:xMode val="edge"/>
              <c:yMode val="edge"/>
              <c:x val="2.4062807890258438E-2"/>
              <c:y val="0.16418297634469067"/>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983224032"/>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100" b="1" i="0" u="none" strike="noStrike" kern="1200" spc="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r>
              <a:rPr lang="en-US" sz="1100" b="1"/>
              <a:t>S2Q2</a:t>
            </a:r>
          </a:p>
        </c:rich>
      </c:tx>
      <c:overlay val="0"/>
      <c:spPr>
        <a:noFill/>
        <a:ln>
          <a:noFill/>
        </a:ln>
        <a:effectLst/>
      </c:spPr>
      <c:txPr>
        <a:bodyPr rot="0" spcFirstLastPara="1" vertOverflow="ellipsis" vert="horz" wrap="square" anchor="ctr" anchorCtr="1"/>
        <a:lstStyle/>
        <a:p>
          <a:pPr>
            <a:defRPr sz="1100" b="1" i="0" u="none" strike="noStrike" kern="1200" spc="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manualLayout>
          <c:layoutTarget val="inner"/>
          <c:xMode val="edge"/>
          <c:yMode val="edge"/>
          <c:x val="0.28868974703534156"/>
          <c:y val="0.25500364537766113"/>
          <c:w val="0.4434791201710101"/>
          <c:h val="0.59058107319918351"/>
        </c:manualLayout>
      </c:layout>
      <c:radarChart>
        <c:radarStyle val="marker"/>
        <c:varyColors val="0"/>
        <c:ser>
          <c:idx val="1"/>
          <c:order val="1"/>
          <c:tx>
            <c:strRef>
              <c:f>'Quantitaive data (3)'!$U$54</c:f>
              <c:strCache>
                <c:ptCount val="1"/>
                <c:pt idx="0">
                  <c:v>%</c:v>
                </c:pt>
              </c:strCache>
            </c:strRef>
          </c:tx>
          <c:spPr>
            <a:ln w="28575" cap="rnd">
              <a:solidFill>
                <a:schemeClr val="accent1">
                  <a:lumMod val="50000"/>
                </a:schemeClr>
              </a:solidFill>
              <a:round/>
            </a:ln>
            <a:effectLst/>
          </c:spPr>
          <c:marker>
            <c:symbol val="none"/>
          </c:marker>
          <c:cat>
            <c:strRef>
              <c:f>'Quantitaive data (3)'!$S$55:$S$59</c:f>
              <c:strCache>
                <c:ptCount val="5"/>
                <c:pt idx="0">
                  <c:v>Strongly disagree</c:v>
                </c:pt>
                <c:pt idx="1">
                  <c:v>Disagree </c:v>
                </c:pt>
                <c:pt idx="2">
                  <c:v>Neither agree / nor disagree</c:v>
                </c:pt>
                <c:pt idx="3">
                  <c:v>Agree</c:v>
                </c:pt>
                <c:pt idx="4">
                  <c:v>Strongly agree </c:v>
                </c:pt>
              </c:strCache>
            </c:strRef>
          </c:cat>
          <c:val>
            <c:numRef>
              <c:f>'Quantitaive data (3)'!$U$55:$U$59</c:f>
              <c:numCache>
                <c:formatCode>0%</c:formatCode>
                <c:ptCount val="5"/>
                <c:pt idx="0">
                  <c:v>0.10416666666666667</c:v>
                </c:pt>
                <c:pt idx="1">
                  <c:v>0.75</c:v>
                </c:pt>
                <c:pt idx="2">
                  <c:v>2.0833333333333332E-2</c:v>
                </c:pt>
                <c:pt idx="3">
                  <c:v>6.25E-2</c:v>
                </c:pt>
                <c:pt idx="4">
                  <c:v>6.25E-2</c:v>
                </c:pt>
              </c:numCache>
            </c:numRef>
          </c:val>
          <c:extLst>
            <c:ext xmlns:c16="http://schemas.microsoft.com/office/drawing/2014/chart" uri="{C3380CC4-5D6E-409C-BE32-E72D297353CC}">
              <c16:uniqueId val="{00000000-A8A2-4D08-83D6-0B6B95505116}"/>
            </c:ext>
          </c:extLst>
        </c:ser>
        <c:dLbls>
          <c:showLegendKey val="0"/>
          <c:showVal val="0"/>
          <c:showCatName val="0"/>
          <c:showSerName val="0"/>
          <c:showPercent val="0"/>
          <c:showBubbleSize val="0"/>
        </c:dLbls>
        <c:axId val="1014880943"/>
        <c:axId val="1014880111"/>
        <c:extLst>
          <c:ext xmlns:c15="http://schemas.microsoft.com/office/drawing/2012/chart" uri="{02D57815-91ED-43cb-92C2-25804820EDAC}">
            <c15:filteredRadarSeries>
              <c15:ser>
                <c:idx val="0"/>
                <c:order val="0"/>
                <c:tx>
                  <c:strRef>
                    <c:extLst>
                      <c:ext uri="{02D57815-91ED-43cb-92C2-25804820EDAC}">
                        <c15:formulaRef>
                          <c15:sqref>'Quantitaive data (3)'!$T$54</c15:sqref>
                        </c15:formulaRef>
                      </c:ext>
                    </c:extLst>
                    <c:strCache>
                      <c:ptCount val="1"/>
                      <c:pt idx="0">
                        <c:v>Total</c:v>
                      </c:pt>
                    </c:strCache>
                  </c:strRef>
                </c:tx>
                <c:spPr>
                  <a:ln w="28575" cap="rnd">
                    <a:solidFill>
                      <a:schemeClr val="accent1"/>
                    </a:solidFill>
                    <a:round/>
                  </a:ln>
                  <a:effectLst/>
                </c:spPr>
                <c:marker>
                  <c:symbol val="none"/>
                </c:marker>
                <c:cat>
                  <c:strRef>
                    <c:extLst>
                      <c:ext uri="{02D57815-91ED-43cb-92C2-25804820EDAC}">
                        <c15:formulaRef>
                          <c15:sqref>'Quantitaive data (3)'!$S$55:$S$59</c15:sqref>
                        </c15:formulaRef>
                      </c:ext>
                    </c:extLst>
                    <c:strCache>
                      <c:ptCount val="5"/>
                      <c:pt idx="0">
                        <c:v>Strongly disagree</c:v>
                      </c:pt>
                      <c:pt idx="1">
                        <c:v>Disagree </c:v>
                      </c:pt>
                      <c:pt idx="2">
                        <c:v>Neither agree / nor disagree</c:v>
                      </c:pt>
                      <c:pt idx="3">
                        <c:v>Agree</c:v>
                      </c:pt>
                      <c:pt idx="4">
                        <c:v>Strongly agree </c:v>
                      </c:pt>
                    </c:strCache>
                  </c:strRef>
                </c:cat>
                <c:val>
                  <c:numRef>
                    <c:extLst>
                      <c:ext uri="{02D57815-91ED-43cb-92C2-25804820EDAC}">
                        <c15:formulaRef>
                          <c15:sqref>'Quantitaive data (3)'!$T$55:$T$59</c15:sqref>
                        </c15:formulaRef>
                      </c:ext>
                    </c:extLst>
                    <c:numCache>
                      <c:formatCode>General</c:formatCode>
                      <c:ptCount val="5"/>
                      <c:pt idx="0">
                        <c:v>5</c:v>
                      </c:pt>
                      <c:pt idx="1">
                        <c:v>36</c:v>
                      </c:pt>
                      <c:pt idx="2">
                        <c:v>1</c:v>
                      </c:pt>
                      <c:pt idx="3">
                        <c:v>3</c:v>
                      </c:pt>
                      <c:pt idx="4">
                        <c:v>3</c:v>
                      </c:pt>
                    </c:numCache>
                  </c:numRef>
                </c:val>
                <c:extLst>
                  <c:ext xmlns:c16="http://schemas.microsoft.com/office/drawing/2014/chart" uri="{C3380CC4-5D6E-409C-BE32-E72D297353CC}">
                    <c16:uniqueId val="{00000001-A8A2-4D08-83D6-0B6B95505116}"/>
                  </c:ext>
                </c:extLst>
              </c15:ser>
            </c15:filteredRadarSeries>
          </c:ext>
        </c:extLst>
      </c:radarChart>
      <c:catAx>
        <c:axId val="1014880943"/>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en-US"/>
          </a:p>
        </c:txPr>
        <c:crossAx val="1014880111"/>
        <c:crosses val="autoZero"/>
        <c:auto val="1"/>
        <c:lblAlgn val="ctr"/>
        <c:lblOffset val="100"/>
        <c:noMultiLvlLbl val="0"/>
      </c:catAx>
      <c:valAx>
        <c:axId val="1014880111"/>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en-US"/>
          </a:p>
        </c:txPr>
        <c:crossAx val="1014880943"/>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080" b="1" i="0" u="none" strike="noStrike" kern="1200" spc="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manualLayout>
          <c:layoutTarget val="inner"/>
          <c:xMode val="edge"/>
          <c:yMode val="edge"/>
          <c:x val="0.18094415578634071"/>
          <c:y val="0.10592155147273258"/>
          <c:w val="0.58259970363963598"/>
          <c:h val="0.83486949547973166"/>
        </c:manualLayout>
      </c:layout>
      <c:pieChart>
        <c:varyColors val="1"/>
        <c:ser>
          <c:idx val="0"/>
          <c:order val="0"/>
          <c:tx>
            <c:strRef>
              <c:f>'Quantitaive data (3)'!$T$54</c:f>
              <c:strCache>
                <c:ptCount val="1"/>
                <c:pt idx="0">
                  <c:v>Total</c:v>
                </c:pt>
              </c:strCache>
            </c:strRef>
          </c:tx>
          <c:explosion val="18"/>
          <c:dPt>
            <c:idx val="0"/>
            <c:bubble3D val="0"/>
            <c:spPr>
              <a:solidFill>
                <a:schemeClr val="accent1"/>
              </a:solidFill>
              <a:ln w="19050">
                <a:solidFill>
                  <a:schemeClr val="lt1"/>
                </a:solidFill>
              </a:ln>
              <a:effectLst/>
            </c:spPr>
            <c:extLst>
              <c:ext xmlns:c16="http://schemas.microsoft.com/office/drawing/2014/chart" uri="{C3380CC4-5D6E-409C-BE32-E72D297353CC}">
                <c16:uniqueId val="{00000001-77BB-4543-96D2-19E9E231824B}"/>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3-77BB-4543-96D2-19E9E231824B}"/>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5-77BB-4543-96D2-19E9E231824B}"/>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07-77BB-4543-96D2-19E9E231824B}"/>
              </c:ext>
            </c:extLst>
          </c:dPt>
          <c:dPt>
            <c:idx val="4"/>
            <c:bubble3D val="0"/>
            <c:spPr>
              <a:solidFill>
                <a:schemeClr val="accent5"/>
              </a:solidFill>
              <a:ln w="19050">
                <a:solidFill>
                  <a:schemeClr val="lt1"/>
                </a:solidFill>
              </a:ln>
              <a:effectLst/>
            </c:spPr>
            <c:extLst>
              <c:ext xmlns:c16="http://schemas.microsoft.com/office/drawing/2014/chart" uri="{C3380CC4-5D6E-409C-BE32-E72D297353CC}">
                <c16:uniqueId val="{00000009-77BB-4543-96D2-19E9E231824B}"/>
              </c:ext>
            </c:extLst>
          </c:dPt>
          <c:dLbls>
            <c:dLbl>
              <c:idx val="2"/>
              <c:layout>
                <c:manualLayout>
                  <c:x val="-2.8269071230531337E-3"/>
                  <c:y val="3.6567876932050158E-2"/>
                </c:manualLayout>
              </c:layout>
              <c:spPr>
                <a:noFill/>
                <a:ln>
                  <a:noFill/>
                </a:ln>
                <a:effectLst/>
              </c:spPr>
              <c:txPr>
                <a:bodyPr rot="0" spcFirstLastPara="1" vertOverflow="ellipsis" vert="horz" wrap="square" anchor="ctr" anchorCtr="1"/>
                <a:lstStyle/>
                <a:p>
                  <a:pPr>
                    <a:defRPr sz="700" b="1" i="0" u="none" strike="noStrike" kern="1200" baseline="0">
                      <a:solidFill>
                        <a:schemeClr val="tx1">
                          <a:lumMod val="75000"/>
                          <a:lumOff val="25000"/>
                        </a:schemeClr>
                      </a:solidFill>
                      <a:latin typeface="Times New Roman" panose="02020603050405020304" pitchFamily="18" charset="0"/>
                      <a:ea typeface="+mn-ea"/>
                      <a:cs typeface="Times New Roman" panose="02020603050405020304" pitchFamily="18" charset="0"/>
                    </a:defRPr>
                  </a:pPr>
                  <a:endParaRPr lang="en-US"/>
                </a:p>
              </c:txPr>
              <c:dLblPos val="bestFit"/>
              <c:showLegendKey val="0"/>
              <c:showVal val="0"/>
              <c:showCatName val="1"/>
              <c:showSerName val="0"/>
              <c:showPercent val="1"/>
              <c:showBubbleSize val="0"/>
              <c:extLst>
                <c:ext xmlns:c15="http://schemas.microsoft.com/office/drawing/2012/chart" uri="{CE6537A1-D6FC-4f65-9D91-7224C49458BB}">
                  <c15:layout>
                    <c:manualLayout>
                      <c:w val="0.31109138201868469"/>
                      <c:h val="0.16666666666666666"/>
                    </c:manualLayout>
                  </c15:layout>
                </c:ext>
                <c:ext xmlns:c16="http://schemas.microsoft.com/office/drawing/2014/chart" uri="{C3380CC4-5D6E-409C-BE32-E72D297353CC}">
                  <c16:uniqueId val="{00000005-77BB-4543-96D2-19E9E231824B}"/>
                </c:ext>
              </c:extLst>
            </c:dLbl>
            <c:spPr>
              <a:noFill/>
              <a:ln>
                <a:noFill/>
              </a:ln>
              <a:effectLst/>
            </c:spPr>
            <c:txPr>
              <a:bodyPr rot="0" spcFirstLastPara="1" vertOverflow="ellipsis" vert="horz" wrap="square" anchor="ctr" anchorCtr="1"/>
              <a:lstStyle/>
              <a:p>
                <a:pPr>
                  <a:defRPr sz="900" b="1" i="0" u="none" strike="noStrike" kern="1200" baseline="0">
                    <a:solidFill>
                      <a:schemeClr val="tx1">
                        <a:lumMod val="75000"/>
                        <a:lumOff val="25000"/>
                      </a:schemeClr>
                    </a:solidFill>
                    <a:latin typeface="Times New Roman" panose="02020603050405020304" pitchFamily="18" charset="0"/>
                    <a:ea typeface="+mn-ea"/>
                    <a:cs typeface="Times New Roman" panose="02020603050405020304" pitchFamily="18" charset="0"/>
                  </a:defRPr>
                </a:pPr>
                <a:endParaRPr lang="en-US"/>
              </a:p>
            </c:txPr>
            <c:dLblPos val="bestFit"/>
            <c:showLegendKey val="0"/>
            <c:showVal val="0"/>
            <c:showCatName val="1"/>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'Quantitaive data (3)'!$S$55:$S$59</c:f>
              <c:strCache>
                <c:ptCount val="5"/>
                <c:pt idx="0">
                  <c:v>Strongly disagree</c:v>
                </c:pt>
                <c:pt idx="1">
                  <c:v>Disagree </c:v>
                </c:pt>
                <c:pt idx="2">
                  <c:v>Neither agree / nor disagree</c:v>
                </c:pt>
                <c:pt idx="3">
                  <c:v>Agree</c:v>
                </c:pt>
                <c:pt idx="4">
                  <c:v>Strongly agree </c:v>
                </c:pt>
              </c:strCache>
            </c:strRef>
          </c:cat>
          <c:val>
            <c:numRef>
              <c:f>'Quantitaive data (3)'!$T$55:$T$59</c:f>
              <c:numCache>
                <c:formatCode>General</c:formatCode>
                <c:ptCount val="5"/>
                <c:pt idx="0">
                  <c:v>5</c:v>
                </c:pt>
                <c:pt idx="1">
                  <c:v>36</c:v>
                </c:pt>
                <c:pt idx="2">
                  <c:v>1</c:v>
                </c:pt>
                <c:pt idx="3">
                  <c:v>3</c:v>
                </c:pt>
                <c:pt idx="4">
                  <c:v>3</c:v>
                </c:pt>
              </c:numCache>
            </c:numRef>
          </c:val>
          <c:extLst>
            <c:ext xmlns:c16="http://schemas.microsoft.com/office/drawing/2014/chart" uri="{C3380CC4-5D6E-409C-BE32-E72D297353CC}">
              <c16:uniqueId val="{0000000A-77BB-4543-96D2-19E9E231824B}"/>
            </c:ext>
          </c:extLst>
        </c:ser>
        <c:ser>
          <c:idx val="1"/>
          <c:order val="1"/>
          <c:tx>
            <c:strRef>
              <c:f>'Quantitaive data (3)'!$U$54</c:f>
              <c:strCache>
                <c:ptCount val="1"/>
                <c:pt idx="0">
                  <c:v>%</c:v>
                </c:pt>
              </c:strCache>
            </c:strRef>
          </c:tx>
          <c:dPt>
            <c:idx val="0"/>
            <c:bubble3D val="0"/>
            <c:spPr>
              <a:solidFill>
                <a:schemeClr val="accent1"/>
              </a:solidFill>
              <a:ln w="19050">
                <a:solidFill>
                  <a:schemeClr val="lt1"/>
                </a:solidFill>
              </a:ln>
              <a:effectLst/>
            </c:spPr>
            <c:extLst>
              <c:ext xmlns:c16="http://schemas.microsoft.com/office/drawing/2014/chart" uri="{C3380CC4-5D6E-409C-BE32-E72D297353CC}">
                <c16:uniqueId val="{0000000C-77BB-4543-96D2-19E9E231824B}"/>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E-77BB-4543-96D2-19E9E231824B}"/>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10-77BB-4543-96D2-19E9E231824B}"/>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12-77BB-4543-96D2-19E9E231824B}"/>
              </c:ext>
            </c:extLst>
          </c:dPt>
          <c:dPt>
            <c:idx val="4"/>
            <c:bubble3D val="0"/>
            <c:spPr>
              <a:solidFill>
                <a:schemeClr val="accent5"/>
              </a:solidFill>
              <a:ln w="19050">
                <a:solidFill>
                  <a:schemeClr val="lt1"/>
                </a:solidFill>
              </a:ln>
              <a:effectLst/>
            </c:spPr>
            <c:extLst>
              <c:ext xmlns:c16="http://schemas.microsoft.com/office/drawing/2014/chart" uri="{C3380CC4-5D6E-409C-BE32-E72D297353CC}">
                <c16:uniqueId val="{00000014-77BB-4543-96D2-19E9E231824B}"/>
              </c:ext>
            </c:extLst>
          </c:dPt>
          <c:dLbls>
            <c:spPr>
              <a:noFill/>
              <a:ln>
                <a:noFill/>
              </a:ln>
              <a:effectLst/>
            </c:spPr>
            <c:txPr>
              <a:bodyPr rot="0" spcFirstLastPara="1" vertOverflow="ellipsis" vert="horz" wrap="square" anchor="ctr" anchorCtr="1"/>
              <a:lstStyle/>
              <a:p>
                <a:pPr>
                  <a:defRPr sz="900" b="1" i="0" u="none" strike="noStrike" kern="1200" baseline="0">
                    <a:solidFill>
                      <a:schemeClr val="tx1">
                        <a:lumMod val="75000"/>
                        <a:lumOff val="25000"/>
                      </a:schemeClr>
                    </a:solidFill>
                    <a:latin typeface="Times New Roman" panose="02020603050405020304" pitchFamily="18" charset="0"/>
                    <a:ea typeface="+mn-ea"/>
                    <a:cs typeface="Times New Roman" panose="02020603050405020304" pitchFamily="18" charset="0"/>
                  </a:defRPr>
                </a:pPr>
                <a:endParaRPr lang="en-US"/>
              </a:p>
            </c:txPr>
            <c:dLblPos val="bestFit"/>
            <c:showLegendKey val="0"/>
            <c:showVal val="1"/>
            <c:showCatName val="0"/>
            <c:showSerName val="0"/>
            <c:showPercent val="0"/>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'Quantitaive data (3)'!$S$55:$S$59</c:f>
              <c:strCache>
                <c:ptCount val="5"/>
                <c:pt idx="0">
                  <c:v>Strongly disagree</c:v>
                </c:pt>
                <c:pt idx="1">
                  <c:v>Disagree </c:v>
                </c:pt>
                <c:pt idx="2">
                  <c:v>Neither agree / nor disagree</c:v>
                </c:pt>
                <c:pt idx="3">
                  <c:v>Agree</c:v>
                </c:pt>
                <c:pt idx="4">
                  <c:v>Strongly agree </c:v>
                </c:pt>
              </c:strCache>
            </c:strRef>
          </c:cat>
          <c:val>
            <c:numRef>
              <c:f>'Quantitaive data (3)'!$U$55:$U$59</c:f>
              <c:numCache>
                <c:formatCode>0%</c:formatCode>
                <c:ptCount val="5"/>
                <c:pt idx="0">
                  <c:v>0.10416666666666667</c:v>
                </c:pt>
                <c:pt idx="1">
                  <c:v>0.75</c:v>
                </c:pt>
                <c:pt idx="2">
                  <c:v>2.0833333333333332E-2</c:v>
                </c:pt>
                <c:pt idx="3">
                  <c:v>6.25E-2</c:v>
                </c:pt>
                <c:pt idx="4">
                  <c:v>6.25E-2</c:v>
                </c:pt>
              </c:numCache>
            </c:numRef>
          </c:val>
          <c:extLst>
            <c:ext xmlns:c16="http://schemas.microsoft.com/office/drawing/2014/chart" uri="{C3380CC4-5D6E-409C-BE32-E72D297353CC}">
              <c16:uniqueId val="{00000015-77BB-4543-96D2-19E9E231824B}"/>
            </c:ext>
          </c:extLst>
        </c:ser>
        <c:dLbls>
          <c:dLblPos val="bestFit"/>
          <c:showLegendKey val="0"/>
          <c:showVal val="1"/>
          <c:showCatName val="0"/>
          <c:showSerName val="0"/>
          <c:showPercent val="0"/>
          <c:showBubbleSize val="0"/>
          <c:showLeaderLines val="1"/>
        </c:dLbls>
        <c:firstSliceAng val="98"/>
      </c:pieChart>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sz="900" b="1">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100" b="1" i="0" u="none" strike="noStrike" kern="1200" spc="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r>
              <a:rPr lang="en-US" sz="1100" b="1"/>
              <a:t>S3Q1</a:t>
            </a:r>
          </a:p>
        </c:rich>
      </c:tx>
      <c:overlay val="0"/>
      <c:spPr>
        <a:noFill/>
        <a:ln>
          <a:noFill/>
        </a:ln>
        <a:effectLst/>
      </c:spPr>
      <c:txPr>
        <a:bodyPr rot="0" spcFirstLastPara="1" vertOverflow="ellipsis" vert="horz" wrap="square" anchor="ctr" anchorCtr="1"/>
        <a:lstStyle/>
        <a:p>
          <a:pPr>
            <a:defRPr sz="1100" b="1" i="0" u="none" strike="noStrike" kern="1200" spc="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manualLayout>
          <c:layoutTarget val="inner"/>
          <c:xMode val="edge"/>
          <c:yMode val="edge"/>
          <c:x val="0.22079609783885784"/>
          <c:y val="0.19070531674045849"/>
          <c:w val="0.57969821878334249"/>
          <c:h val="0.74727513106056476"/>
        </c:manualLayout>
      </c:layout>
      <c:radarChart>
        <c:radarStyle val="marker"/>
        <c:varyColors val="0"/>
        <c:ser>
          <c:idx val="1"/>
          <c:order val="1"/>
          <c:tx>
            <c:strRef>
              <c:f>'Quantitaive data (3)'!$G$103</c:f>
              <c:strCache>
                <c:ptCount val="1"/>
                <c:pt idx="0">
                  <c:v>%</c:v>
                </c:pt>
              </c:strCache>
            </c:strRef>
          </c:tx>
          <c:spPr>
            <a:ln w="28575" cap="rnd">
              <a:solidFill>
                <a:schemeClr val="accent1">
                  <a:lumMod val="50000"/>
                </a:schemeClr>
              </a:solidFill>
              <a:round/>
            </a:ln>
            <a:effectLst/>
          </c:spPr>
          <c:marker>
            <c:symbol val="none"/>
          </c:marker>
          <c:dLbls>
            <c:delete val="1"/>
          </c:dLbls>
          <c:cat>
            <c:strRef>
              <c:f>'Quantitaive data (3)'!$E$104:$E$108</c:f>
              <c:strCache>
                <c:ptCount val="5"/>
                <c:pt idx="0">
                  <c:v>Very relevant</c:v>
                </c:pt>
                <c:pt idx="1">
                  <c:v>Relevant  </c:v>
                </c:pt>
                <c:pt idx="2">
                  <c:v>Neutral</c:v>
                </c:pt>
                <c:pt idx="3">
                  <c:v>Not relevant</c:v>
                </c:pt>
                <c:pt idx="4">
                  <c:v>Not very relevant  </c:v>
                </c:pt>
              </c:strCache>
            </c:strRef>
          </c:cat>
          <c:val>
            <c:numRef>
              <c:f>'Quantitaive data (3)'!$G$104:$G$108</c:f>
              <c:numCache>
                <c:formatCode>0%</c:formatCode>
                <c:ptCount val="5"/>
                <c:pt idx="0">
                  <c:v>0.27083333333333331</c:v>
                </c:pt>
                <c:pt idx="1">
                  <c:v>0.72916666666666663</c:v>
                </c:pt>
                <c:pt idx="2">
                  <c:v>0</c:v>
                </c:pt>
                <c:pt idx="3">
                  <c:v>0</c:v>
                </c:pt>
                <c:pt idx="4">
                  <c:v>0</c:v>
                </c:pt>
              </c:numCache>
            </c:numRef>
          </c:val>
          <c:extLst>
            <c:ext xmlns:c16="http://schemas.microsoft.com/office/drawing/2014/chart" uri="{C3380CC4-5D6E-409C-BE32-E72D297353CC}">
              <c16:uniqueId val="{00000000-F1E0-4567-BC07-95799595646E}"/>
            </c:ext>
          </c:extLst>
        </c:ser>
        <c:dLbls>
          <c:showLegendKey val="0"/>
          <c:showVal val="1"/>
          <c:showCatName val="0"/>
          <c:showSerName val="0"/>
          <c:showPercent val="0"/>
          <c:showBubbleSize val="0"/>
        </c:dLbls>
        <c:axId val="1107446479"/>
        <c:axId val="1107445231"/>
        <c:extLst>
          <c:ext xmlns:c15="http://schemas.microsoft.com/office/drawing/2012/chart" uri="{02D57815-91ED-43cb-92C2-25804820EDAC}">
            <c15:filteredRadarSeries>
              <c15:ser>
                <c:idx val="0"/>
                <c:order val="0"/>
                <c:tx>
                  <c:strRef>
                    <c:extLst>
                      <c:ext uri="{02D57815-91ED-43cb-92C2-25804820EDAC}">
                        <c15:formulaRef>
                          <c15:sqref>'Quantitaive data (3)'!$F$103</c15:sqref>
                        </c15:formulaRef>
                      </c:ext>
                    </c:extLst>
                    <c:strCache>
                      <c:ptCount val="1"/>
                      <c:pt idx="0">
                        <c:v>Total</c:v>
                      </c:pt>
                    </c:strCache>
                  </c:strRef>
                </c:tx>
                <c:spPr>
                  <a:ln w="28575" cap="rnd">
                    <a:solidFill>
                      <a:schemeClr val="accent1"/>
                    </a:solidFill>
                    <a:round/>
                  </a:ln>
                  <a:effectLst/>
                </c:spPr>
                <c:marker>
                  <c:symbol val="none"/>
                </c:marker>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Times New Roman" panose="02020603050405020304" pitchFamily="18" charset="0"/>
                          <a:ea typeface="+mn-ea"/>
                          <a:cs typeface="Times New Roman" panose="02020603050405020304" pitchFamily="18" charset="0"/>
                        </a:defRPr>
                      </a:pPr>
                      <a:endParaRPr lang="en-US"/>
                    </a:p>
                  </c:txPr>
                  <c:showLegendKey val="0"/>
                  <c:showVal val="1"/>
                  <c:showCatName val="0"/>
                  <c:showSerName val="0"/>
                  <c:showPercent val="0"/>
                  <c:showBubbleSize val="0"/>
                  <c:showLeaderLines val="0"/>
                  <c:extLst>
                    <c:ext uri="{CE6537A1-D6FC-4f65-9D91-7224C49458BB}">
                      <c15:showLeaderLines val="1"/>
                      <c15:leaderLines>
                        <c:spPr>
                          <a:ln w="9525" cap="flat" cmpd="sng" algn="ctr">
                            <a:solidFill>
                              <a:schemeClr val="tx1">
                                <a:lumMod val="35000"/>
                                <a:lumOff val="65000"/>
                              </a:schemeClr>
                            </a:solidFill>
                            <a:round/>
                          </a:ln>
                          <a:effectLst/>
                        </c:spPr>
                      </c15:leaderLines>
                    </c:ext>
                  </c:extLst>
                </c:dLbls>
                <c:cat>
                  <c:strRef>
                    <c:extLst>
                      <c:ext uri="{02D57815-91ED-43cb-92C2-25804820EDAC}">
                        <c15:formulaRef>
                          <c15:sqref>'Quantitaive data (3)'!$E$104:$E$108</c15:sqref>
                        </c15:formulaRef>
                      </c:ext>
                    </c:extLst>
                    <c:strCache>
                      <c:ptCount val="5"/>
                      <c:pt idx="0">
                        <c:v>Very relevant</c:v>
                      </c:pt>
                      <c:pt idx="1">
                        <c:v>Relevant  </c:v>
                      </c:pt>
                      <c:pt idx="2">
                        <c:v>Neutral</c:v>
                      </c:pt>
                      <c:pt idx="3">
                        <c:v>Not relevant</c:v>
                      </c:pt>
                      <c:pt idx="4">
                        <c:v>Not very relevant  </c:v>
                      </c:pt>
                    </c:strCache>
                  </c:strRef>
                </c:cat>
                <c:val>
                  <c:numRef>
                    <c:extLst>
                      <c:ext uri="{02D57815-91ED-43cb-92C2-25804820EDAC}">
                        <c15:formulaRef>
                          <c15:sqref>'Quantitaive data (3)'!$F$104:$F$108</c15:sqref>
                        </c15:formulaRef>
                      </c:ext>
                    </c:extLst>
                    <c:numCache>
                      <c:formatCode>General</c:formatCode>
                      <c:ptCount val="5"/>
                      <c:pt idx="0">
                        <c:v>13</c:v>
                      </c:pt>
                      <c:pt idx="1">
                        <c:v>35</c:v>
                      </c:pt>
                      <c:pt idx="2">
                        <c:v>0</c:v>
                      </c:pt>
                      <c:pt idx="3">
                        <c:v>0</c:v>
                      </c:pt>
                      <c:pt idx="4">
                        <c:v>0</c:v>
                      </c:pt>
                    </c:numCache>
                  </c:numRef>
                </c:val>
                <c:extLst>
                  <c:ext xmlns:c16="http://schemas.microsoft.com/office/drawing/2014/chart" uri="{C3380CC4-5D6E-409C-BE32-E72D297353CC}">
                    <c16:uniqueId val="{00000001-F1E0-4567-BC07-95799595646E}"/>
                  </c:ext>
                </c:extLst>
              </c15:ser>
            </c15:filteredRadarSeries>
          </c:ext>
        </c:extLst>
      </c:radarChart>
      <c:catAx>
        <c:axId val="1107446479"/>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en-US"/>
          </a:p>
        </c:txPr>
        <c:crossAx val="1107445231"/>
        <c:crosses val="autoZero"/>
        <c:auto val="1"/>
        <c:lblAlgn val="ctr"/>
        <c:lblOffset val="100"/>
        <c:noMultiLvlLbl val="0"/>
      </c:catAx>
      <c:valAx>
        <c:axId val="1107445231"/>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en-US"/>
          </a:p>
        </c:txPr>
        <c:crossAx val="1107446479"/>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100" b="1" i="0" u="none" strike="noStrike" kern="1200" spc="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r>
              <a:rPr lang="en-US" sz="1100" b="1"/>
              <a:t>S3Q3</a:t>
            </a:r>
          </a:p>
        </c:rich>
      </c:tx>
      <c:overlay val="0"/>
      <c:spPr>
        <a:noFill/>
        <a:ln>
          <a:noFill/>
        </a:ln>
        <a:effectLst/>
      </c:spPr>
      <c:txPr>
        <a:bodyPr rot="0" spcFirstLastPara="1" vertOverflow="ellipsis" vert="horz" wrap="square" anchor="ctr" anchorCtr="1"/>
        <a:lstStyle/>
        <a:p>
          <a:pPr>
            <a:defRPr sz="1100" b="1" i="0" u="none" strike="noStrike" kern="1200" spc="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manualLayout>
          <c:layoutTarget val="inner"/>
          <c:xMode val="edge"/>
          <c:yMode val="edge"/>
          <c:x val="0.25757487969268911"/>
          <c:y val="0.22094123881716649"/>
          <c:w val="0.49580988872758264"/>
          <c:h val="0.69231369043794178"/>
        </c:manualLayout>
      </c:layout>
      <c:radarChart>
        <c:radarStyle val="marker"/>
        <c:varyColors val="0"/>
        <c:ser>
          <c:idx val="1"/>
          <c:order val="1"/>
          <c:tx>
            <c:strRef>
              <c:f>'Quantitaive data (3)'!$P$103</c:f>
              <c:strCache>
                <c:ptCount val="1"/>
                <c:pt idx="0">
                  <c:v>%</c:v>
                </c:pt>
              </c:strCache>
            </c:strRef>
          </c:tx>
          <c:spPr>
            <a:ln w="28575" cap="rnd">
              <a:solidFill>
                <a:schemeClr val="accent1">
                  <a:lumMod val="50000"/>
                </a:schemeClr>
              </a:solidFill>
              <a:round/>
            </a:ln>
            <a:effectLst/>
          </c:spPr>
          <c:marker>
            <c:symbol val="none"/>
          </c:marker>
          <c:cat>
            <c:strRef>
              <c:f>'Quantitaive data (3)'!$N$104:$N$108</c:f>
              <c:strCache>
                <c:ptCount val="5"/>
                <c:pt idx="0">
                  <c:v>Strongly disagree</c:v>
                </c:pt>
                <c:pt idx="1">
                  <c:v>Disagree </c:v>
                </c:pt>
                <c:pt idx="2">
                  <c:v>Neither agree / nor disagree</c:v>
                </c:pt>
                <c:pt idx="3">
                  <c:v>Agree</c:v>
                </c:pt>
                <c:pt idx="4">
                  <c:v>Strongly agree </c:v>
                </c:pt>
              </c:strCache>
            </c:strRef>
          </c:cat>
          <c:val>
            <c:numRef>
              <c:f>'Quantitaive data (3)'!$P$104:$P$108</c:f>
              <c:numCache>
                <c:formatCode>0%</c:formatCode>
                <c:ptCount val="5"/>
                <c:pt idx="0">
                  <c:v>0.10416666666666667</c:v>
                </c:pt>
                <c:pt idx="1">
                  <c:v>0.70833333333333337</c:v>
                </c:pt>
                <c:pt idx="2">
                  <c:v>8.3333333333333329E-2</c:v>
                </c:pt>
                <c:pt idx="3">
                  <c:v>8.3333333333333329E-2</c:v>
                </c:pt>
                <c:pt idx="4">
                  <c:v>2.0833333333333332E-2</c:v>
                </c:pt>
              </c:numCache>
            </c:numRef>
          </c:val>
          <c:extLst>
            <c:ext xmlns:c16="http://schemas.microsoft.com/office/drawing/2014/chart" uri="{C3380CC4-5D6E-409C-BE32-E72D297353CC}">
              <c16:uniqueId val="{00000000-E509-497E-8FDE-7D77DA5C4072}"/>
            </c:ext>
          </c:extLst>
        </c:ser>
        <c:dLbls>
          <c:showLegendKey val="0"/>
          <c:showVal val="0"/>
          <c:showCatName val="0"/>
          <c:showSerName val="0"/>
          <c:showPercent val="0"/>
          <c:showBubbleSize val="0"/>
        </c:dLbls>
        <c:axId val="1107859375"/>
        <c:axId val="1107863119"/>
        <c:extLst>
          <c:ext xmlns:c15="http://schemas.microsoft.com/office/drawing/2012/chart" uri="{02D57815-91ED-43cb-92C2-25804820EDAC}">
            <c15:filteredRadarSeries>
              <c15:ser>
                <c:idx val="0"/>
                <c:order val="0"/>
                <c:tx>
                  <c:strRef>
                    <c:extLst>
                      <c:ext uri="{02D57815-91ED-43cb-92C2-25804820EDAC}">
                        <c15:formulaRef>
                          <c15:sqref>'Quantitaive data (3)'!$O$103</c15:sqref>
                        </c15:formulaRef>
                      </c:ext>
                    </c:extLst>
                    <c:strCache>
                      <c:ptCount val="1"/>
                      <c:pt idx="0">
                        <c:v>Total</c:v>
                      </c:pt>
                    </c:strCache>
                  </c:strRef>
                </c:tx>
                <c:spPr>
                  <a:ln w="28575" cap="rnd">
                    <a:solidFill>
                      <a:schemeClr val="accent1"/>
                    </a:solidFill>
                    <a:round/>
                  </a:ln>
                  <a:effectLst/>
                </c:spPr>
                <c:marker>
                  <c:symbol val="none"/>
                </c:marker>
                <c:cat>
                  <c:strRef>
                    <c:extLst>
                      <c:ext uri="{02D57815-91ED-43cb-92C2-25804820EDAC}">
                        <c15:formulaRef>
                          <c15:sqref>'Quantitaive data (3)'!$N$104:$N$108</c15:sqref>
                        </c15:formulaRef>
                      </c:ext>
                    </c:extLst>
                    <c:strCache>
                      <c:ptCount val="5"/>
                      <c:pt idx="0">
                        <c:v>Strongly disagree</c:v>
                      </c:pt>
                      <c:pt idx="1">
                        <c:v>Disagree </c:v>
                      </c:pt>
                      <c:pt idx="2">
                        <c:v>Neither agree / nor disagree</c:v>
                      </c:pt>
                      <c:pt idx="3">
                        <c:v>Agree</c:v>
                      </c:pt>
                      <c:pt idx="4">
                        <c:v>Strongly agree </c:v>
                      </c:pt>
                    </c:strCache>
                  </c:strRef>
                </c:cat>
                <c:val>
                  <c:numRef>
                    <c:extLst>
                      <c:ext uri="{02D57815-91ED-43cb-92C2-25804820EDAC}">
                        <c15:formulaRef>
                          <c15:sqref>'Quantitaive data (3)'!$O$104:$O$108</c15:sqref>
                        </c15:formulaRef>
                      </c:ext>
                    </c:extLst>
                    <c:numCache>
                      <c:formatCode>General</c:formatCode>
                      <c:ptCount val="5"/>
                      <c:pt idx="0">
                        <c:v>5</c:v>
                      </c:pt>
                      <c:pt idx="1">
                        <c:v>34</c:v>
                      </c:pt>
                      <c:pt idx="2">
                        <c:v>4</c:v>
                      </c:pt>
                      <c:pt idx="3">
                        <c:v>4</c:v>
                      </c:pt>
                      <c:pt idx="4">
                        <c:v>1</c:v>
                      </c:pt>
                    </c:numCache>
                  </c:numRef>
                </c:val>
                <c:extLst>
                  <c:ext xmlns:c16="http://schemas.microsoft.com/office/drawing/2014/chart" uri="{C3380CC4-5D6E-409C-BE32-E72D297353CC}">
                    <c16:uniqueId val="{00000001-E509-497E-8FDE-7D77DA5C4072}"/>
                  </c:ext>
                </c:extLst>
              </c15:ser>
            </c15:filteredRadarSeries>
          </c:ext>
        </c:extLst>
      </c:radarChart>
      <c:catAx>
        <c:axId val="1107859375"/>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en-US"/>
          </a:p>
        </c:txPr>
        <c:crossAx val="1107863119"/>
        <c:crosses val="autoZero"/>
        <c:auto val="1"/>
        <c:lblAlgn val="ctr"/>
        <c:lblOffset val="100"/>
        <c:noMultiLvlLbl val="0"/>
      </c:catAx>
      <c:valAx>
        <c:axId val="1107863119"/>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en-US"/>
          </a:p>
        </c:txPr>
        <c:crossAx val="1107859375"/>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100" b="1" i="0" u="none" strike="noStrike" kern="1200" spc="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r>
              <a:rPr lang="en-US" sz="1100" b="1"/>
              <a:t>S3Q6</a:t>
            </a:r>
          </a:p>
        </c:rich>
      </c:tx>
      <c:overlay val="0"/>
      <c:spPr>
        <a:noFill/>
        <a:ln>
          <a:noFill/>
        </a:ln>
        <a:effectLst/>
      </c:spPr>
      <c:txPr>
        <a:bodyPr rot="0" spcFirstLastPara="1" vertOverflow="ellipsis" vert="horz" wrap="square" anchor="ctr" anchorCtr="1"/>
        <a:lstStyle/>
        <a:p>
          <a:pPr>
            <a:defRPr sz="1100" b="1" i="0" u="none" strike="noStrike" kern="1200" spc="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manualLayout>
          <c:layoutTarget val="inner"/>
          <c:xMode val="edge"/>
          <c:yMode val="edge"/>
          <c:x val="0.24688655603833826"/>
          <c:y val="0.22673047290841108"/>
          <c:w val="0.49807536350475889"/>
          <c:h val="0.73177705787324643"/>
        </c:manualLayout>
      </c:layout>
      <c:radarChart>
        <c:radarStyle val="marker"/>
        <c:varyColors val="0"/>
        <c:ser>
          <c:idx val="1"/>
          <c:order val="1"/>
          <c:tx>
            <c:strRef>
              <c:f>'Quantitaive data (3)'!$W$103</c:f>
              <c:strCache>
                <c:ptCount val="1"/>
                <c:pt idx="0">
                  <c:v>%</c:v>
                </c:pt>
              </c:strCache>
            </c:strRef>
          </c:tx>
          <c:spPr>
            <a:ln w="28575" cap="rnd">
              <a:solidFill>
                <a:schemeClr val="accent1">
                  <a:lumMod val="50000"/>
                </a:schemeClr>
              </a:solidFill>
              <a:round/>
            </a:ln>
            <a:effectLst/>
          </c:spPr>
          <c:marker>
            <c:symbol val="none"/>
          </c:marker>
          <c:dLbls>
            <c:delete val="1"/>
          </c:dLbls>
          <c:cat>
            <c:strRef>
              <c:f>'Quantitaive data (3)'!$U$104:$U$108</c:f>
              <c:strCache>
                <c:ptCount val="5"/>
                <c:pt idx="0">
                  <c:v>Very relevant, </c:v>
                </c:pt>
                <c:pt idx="1">
                  <c:v>Relevant  </c:v>
                </c:pt>
                <c:pt idx="2">
                  <c:v>Neutral</c:v>
                </c:pt>
                <c:pt idx="3">
                  <c:v>Not relevant</c:v>
                </c:pt>
                <c:pt idx="4">
                  <c:v>Not very relevant  </c:v>
                </c:pt>
              </c:strCache>
            </c:strRef>
          </c:cat>
          <c:val>
            <c:numRef>
              <c:f>'Quantitaive data (3)'!$W$104:$W$108</c:f>
              <c:numCache>
                <c:formatCode>0%</c:formatCode>
                <c:ptCount val="5"/>
                <c:pt idx="0">
                  <c:v>8.3333333333333329E-2</c:v>
                </c:pt>
                <c:pt idx="1">
                  <c:v>0.22222222222222221</c:v>
                </c:pt>
                <c:pt idx="2">
                  <c:v>0.69444444444444442</c:v>
                </c:pt>
                <c:pt idx="3">
                  <c:v>0</c:v>
                </c:pt>
                <c:pt idx="4">
                  <c:v>0</c:v>
                </c:pt>
              </c:numCache>
            </c:numRef>
          </c:val>
          <c:extLst>
            <c:ext xmlns:c16="http://schemas.microsoft.com/office/drawing/2014/chart" uri="{C3380CC4-5D6E-409C-BE32-E72D297353CC}">
              <c16:uniqueId val="{00000000-EF4E-439B-A7A6-05B339624966}"/>
            </c:ext>
          </c:extLst>
        </c:ser>
        <c:dLbls>
          <c:showLegendKey val="0"/>
          <c:showVal val="1"/>
          <c:showCatName val="0"/>
          <c:showSerName val="0"/>
          <c:showPercent val="0"/>
          <c:showBubbleSize val="0"/>
        </c:dLbls>
        <c:axId val="1100088399"/>
        <c:axId val="1100082575"/>
        <c:extLst>
          <c:ext xmlns:c15="http://schemas.microsoft.com/office/drawing/2012/chart" uri="{02D57815-91ED-43cb-92C2-25804820EDAC}">
            <c15:filteredRadarSeries>
              <c15:ser>
                <c:idx val="0"/>
                <c:order val="0"/>
                <c:tx>
                  <c:strRef>
                    <c:extLst>
                      <c:ext uri="{02D57815-91ED-43cb-92C2-25804820EDAC}">
                        <c15:formulaRef>
                          <c15:sqref>'Quantitaive data (3)'!$V$103</c15:sqref>
                        </c15:formulaRef>
                      </c:ext>
                    </c:extLst>
                    <c:strCache>
                      <c:ptCount val="1"/>
                      <c:pt idx="0">
                        <c:v>Total</c:v>
                      </c:pt>
                    </c:strCache>
                  </c:strRef>
                </c:tx>
                <c:spPr>
                  <a:ln w="28575" cap="rnd">
                    <a:solidFill>
                      <a:schemeClr val="accent1"/>
                    </a:solidFill>
                    <a:round/>
                  </a:ln>
                  <a:effectLst/>
                </c:spPr>
                <c:marker>
                  <c:symbol val="none"/>
                </c:marker>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Times New Roman" panose="02020603050405020304" pitchFamily="18" charset="0"/>
                          <a:ea typeface="+mn-ea"/>
                          <a:cs typeface="Times New Roman" panose="02020603050405020304" pitchFamily="18" charset="0"/>
                        </a:defRPr>
                      </a:pPr>
                      <a:endParaRPr lang="en-US"/>
                    </a:p>
                  </c:txPr>
                  <c:showLegendKey val="0"/>
                  <c:showVal val="1"/>
                  <c:showCatName val="0"/>
                  <c:showSerName val="0"/>
                  <c:showPercent val="0"/>
                  <c:showBubbleSize val="0"/>
                  <c:showLeaderLines val="0"/>
                  <c:extLst>
                    <c:ext uri="{CE6537A1-D6FC-4f65-9D91-7224C49458BB}">
                      <c15:showLeaderLines val="1"/>
                      <c15:leaderLines>
                        <c:spPr>
                          <a:ln w="9525" cap="flat" cmpd="sng" algn="ctr">
                            <a:solidFill>
                              <a:schemeClr val="tx1">
                                <a:lumMod val="35000"/>
                                <a:lumOff val="65000"/>
                              </a:schemeClr>
                            </a:solidFill>
                            <a:round/>
                          </a:ln>
                          <a:effectLst/>
                        </c:spPr>
                      </c15:leaderLines>
                    </c:ext>
                  </c:extLst>
                </c:dLbls>
                <c:cat>
                  <c:strRef>
                    <c:extLst>
                      <c:ext uri="{02D57815-91ED-43cb-92C2-25804820EDAC}">
                        <c15:formulaRef>
                          <c15:sqref>'Quantitaive data (3)'!$U$104:$U$108</c15:sqref>
                        </c15:formulaRef>
                      </c:ext>
                    </c:extLst>
                    <c:strCache>
                      <c:ptCount val="5"/>
                      <c:pt idx="0">
                        <c:v>Very relevant, </c:v>
                      </c:pt>
                      <c:pt idx="1">
                        <c:v>Relevant  </c:v>
                      </c:pt>
                      <c:pt idx="2">
                        <c:v>Neutral</c:v>
                      </c:pt>
                      <c:pt idx="3">
                        <c:v>Not relevant</c:v>
                      </c:pt>
                      <c:pt idx="4">
                        <c:v>Not very relevant  </c:v>
                      </c:pt>
                    </c:strCache>
                  </c:strRef>
                </c:cat>
                <c:val>
                  <c:numRef>
                    <c:extLst>
                      <c:ext uri="{02D57815-91ED-43cb-92C2-25804820EDAC}">
                        <c15:formulaRef>
                          <c15:sqref>'Quantitaive data (3)'!$V$104:$V$108</c15:sqref>
                        </c15:formulaRef>
                      </c:ext>
                    </c:extLst>
                    <c:numCache>
                      <c:formatCode>General</c:formatCode>
                      <c:ptCount val="5"/>
                      <c:pt idx="0">
                        <c:v>3</c:v>
                      </c:pt>
                      <c:pt idx="1">
                        <c:v>8</c:v>
                      </c:pt>
                      <c:pt idx="2">
                        <c:v>25</c:v>
                      </c:pt>
                      <c:pt idx="3">
                        <c:v>0</c:v>
                      </c:pt>
                      <c:pt idx="4">
                        <c:v>0</c:v>
                      </c:pt>
                    </c:numCache>
                  </c:numRef>
                </c:val>
                <c:extLst>
                  <c:ext xmlns:c16="http://schemas.microsoft.com/office/drawing/2014/chart" uri="{C3380CC4-5D6E-409C-BE32-E72D297353CC}">
                    <c16:uniqueId val="{00000001-EF4E-439B-A7A6-05B339624966}"/>
                  </c:ext>
                </c:extLst>
              </c15:ser>
            </c15:filteredRadarSeries>
          </c:ext>
        </c:extLst>
      </c:radarChart>
      <c:catAx>
        <c:axId val="1100088399"/>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en-US"/>
          </a:p>
        </c:txPr>
        <c:crossAx val="1100082575"/>
        <c:crosses val="autoZero"/>
        <c:auto val="1"/>
        <c:lblAlgn val="ctr"/>
        <c:lblOffset val="100"/>
        <c:noMultiLvlLbl val="0"/>
      </c:catAx>
      <c:valAx>
        <c:axId val="1100082575"/>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en-US"/>
          </a:p>
        </c:txPr>
        <c:crossAx val="1100088399"/>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sz="900">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0.xml><?xml version="1.0" encoding="utf-8"?>
<cs:colorStyle xmlns:cs="http://schemas.microsoft.com/office/drawing/2012/chartStyle" xmlns:a="http://schemas.openxmlformats.org/drawingml/2006/main" meth="cycle" id="12">
  <a:schemeClr val="accent2"/>
  <a:schemeClr val="accent4"/>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1.xml><?xml version="1.0" encoding="utf-8"?>
<cs:colorStyle xmlns:cs="http://schemas.microsoft.com/office/drawing/2012/chartStyle" xmlns:a="http://schemas.openxmlformats.org/drawingml/2006/main" meth="cycle" id="12">
  <a:schemeClr val="accent2"/>
  <a:schemeClr val="accent4"/>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3.xml><?xml version="1.0" encoding="utf-8"?>
<cs:colorStyle xmlns:cs="http://schemas.microsoft.com/office/drawing/2012/chartStyle" xmlns:a="http://schemas.openxmlformats.org/drawingml/2006/main" meth="cycle" id="12">
  <a:schemeClr val="accent2"/>
  <a:schemeClr val="accent4"/>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5.xml><?xml version="1.0" encoding="utf-8"?>
<cs:colorStyle xmlns:cs="http://schemas.microsoft.com/office/drawing/2012/chartStyle" xmlns:a="http://schemas.openxmlformats.org/drawingml/2006/main" meth="cycle" id="12">
  <a:schemeClr val="accent2"/>
  <a:schemeClr val="accent4"/>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9.xml><?xml version="1.0" encoding="utf-8"?>
<cs:colorStyle xmlns:cs="http://schemas.microsoft.com/office/drawing/2012/chartStyle" xmlns:a="http://schemas.openxmlformats.org/drawingml/2006/main" meth="cycle" id="12">
  <a:schemeClr val="accent2"/>
  <a:schemeClr val="accent4"/>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1.xml><?xml version="1.0" encoding="utf-8"?>
<cs:colorStyle xmlns:cs="http://schemas.microsoft.com/office/drawing/2012/chartStyle" xmlns:a="http://schemas.openxmlformats.org/drawingml/2006/main" meth="cycle" id="12">
  <a:schemeClr val="accent2"/>
  <a:schemeClr val="accent4"/>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3.xml><?xml version="1.0" encoding="utf-8"?>
<cs:colorStyle xmlns:cs="http://schemas.microsoft.com/office/drawing/2012/chartStyle" xmlns:a="http://schemas.openxmlformats.org/drawingml/2006/main" meth="cycle" id="12">
  <a:schemeClr val="accent2"/>
  <a:schemeClr val="accent4"/>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31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31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31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31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31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31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31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31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8.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9.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31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0.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1.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2.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3.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4.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5.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6.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7.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8.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9.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31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0.xml><?xml version="1.0" encoding="utf-8"?>
<cs:chartStyle xmlns:cs="http://schemas.microsoft.com/office/drawing/2012/chartStyle" xmlns:a="http://schemas.openxmlformats.org/drawingml/2006/main" id="31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2.xml><?xml version="1.0" encoding="utf-8"?>
<cs:chartStyle xmlns:cs="http://schemas.microsoft.com/office/drawing/2012/chartStyle" xmlns:a="http://schemas.openxmlformats.org/drawingml/2006/main" id="31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3.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4.xml><?xml version="1.0" encoding="utf-8"?>
<cs:chartStyle xmlns:cs="http://schemas.microsoft.com/office/drawing/2012/chartStyle" xmlns:a="http://schemas.openxmlformats.org/drawingml/2006/main" id="31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5.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6.xml><?xml version="1.0" encoding="utf-8"?>
<cs:chartStyle xmlns:cs="http://schemas.microsoft.com/office/drawing/2012/chartStyle" xmlns:a="http://schemas.openxmlformats.org/drawingml/2006/main" id="31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7.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8.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9.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31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0.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2.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3.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31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31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31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31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13" Type="http://schemas.openxmlformats.org/officeDocument/2006/relationships/chart" Target="../charts/chart13.xml"/><Relationship Id="rId18" Type="http://schemas.openxmlformats.org/officeDocument/2006/relationships/chart" Target="../charts/chart18.xml"/><Relationship Id="rId26" Type="http://schemas.openxmlformats.org/officeDocument/2006/relationships/chart" Target="../charts/chart26.xml"/><Relationship Id="rId3" Type="http://schemas.openxmlformats.org/officeDocument/2006/relationships/chart" Target="../charts/chart3.xml"/><Relationship Id="rId21" Type="http://schemas.openxmlformats.org/officeDocument/2006/relationships/chart" Target="../charts/chart21.xml"/><Relationship Id="rId7" Type="http://schemas.openxmlformats.org/officeDocument/2006/relationships/chart" Target="../charts/chart7.xml"/><Relationship Id="rId12" Type="http://schemas.openxmlformats.org/officeDocument/2006/relationships/chart" Target="../charts/chart12.xml"/><Relationship Id="rId17" Type="http://schemas.openxmlformats.org/officeDocument/2006/relationships/chart" Target="../charts/chart17.xml"/><Relationship Id="rId25" Type="http://schemas.openxmlformats.org/officeDocument/2006/relationships/chart" Target="../charts/chart25.xml"/><Relationship Id="rId2" Type="http://schemas.openxmlformats.org/officeDocument/2006/relationships/chart" Target="../charts/chart2.xml"/><Relationship Id="rId16" Type="http://schemas.openxmlformats.org/officeDocument/2006/relationships/chart" Target="../charts/chart16.xml"/><Relationship Id="rId20" Type="http://schemas.openxmlformats.org/officeDocument/2006/relationships/chart" Target="../charts/chart20.xml"/><Relationship Id="rId29" Type="http://schemas.openxmlformats.org/officeDocument/2006/relationships/chart" Target="../charts/chart29.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24" Type="http://schemas.openxmlformats.org/officeDocument/2006/relationships/chart" Target="../charts/chart24.xml"/><Relationship Id="rId5" Type="http://schemas.openxmlformats.org/officeDocument/2006/relationships/chart" Target="../charts/chart5.xml"/><Relationship Id="rId15" Type="http://schemas.openxmlformats.org/officeDocument/2006/relationships/chart" Target="../charts/chart15.xml"/><Relationship Id="rId23" Type="http://schemas.openxmlformats.org/officeDocument/2006/relationships/chart" Target="../charts/chart23.xml"/><Relationship Id="rId28" Type="http://schemas.openxmlformats.org/officeDocument/2006/relationships/chart" Target="../charts/chart28.xml"/><Relationship Id="rId10" Type="http://schemas.openxmlformats.org/officeDocument/2006/relationships/chart" Target="../charts/chart10.xml"/><Relationship Id="rId19" Type="http://schemas.openxmlformats.org/officeDocument/2006/relationships/chart" Target="../charts/chart19.xml"/><Relationship Id="rId4" Type="http://schemas.openxmlformats.org/officeDocument/2006/relationships/chart" Target="../charts/chart4.xml"/><Relationship Id="rId9" Type="http://schemas.openxmlformats.org/officeDocument/2006/relationships/chart" Target="../charts/chart9.xml"/><Relationship Id="rId14" Type="http://schemas.openxmlformats.org/officeDocument/2006/relationships/chart" Target="../charts/chart14.xml"/><Relationship Id="rId22" Type="http://schemas.openxmlformats.org/officeDocument/2006/relationships/chart" Target="../charts/chart22.xml"/><Relationship Id="rId27" Type="http://schemas.openxmlformats.org/officeDocument/2006/relationships/chart" Target="../charts/chart27.xml"/><Relationship Id="rId30" Type="http://schemas.openxmlformats.org/officeDocument/2006/relationships/chart" Target="../charts/chart30.xml"/></Relationships>
</file>

<file path=xl/drawings/_rels/drawing2.xml.rels><?xml version="1.0" encoding="UTF-8" standalone="yes"?>
<Relationships xmlns="http://schemas.openxmlformats.org/package/2006/relationships"><Relationship Id="rId8" Type="http://schemas.openxmlformats.org/officeDocument/2006/relationships/chart" Target="../charts/chart38.xml"/><Relationship Id="rId13" Type="http://schemas.openxmlformats.org/officeDocument/2006/relationships/chart" Target="../charts/chart43.xml"/><Relationship Id="rId3" Type="http://schemas.openxmlformats.org/officeDocument/2006/relationships/chart" Target="../charts/chart33.xml"/><Relationship Id="rId7" Type="http://schemas.openxmlformats.org/officeDocument/2006/relationships/chart" Target="../charts/chart37.xml"/><Relationship Id="rId12" Type="http://schemas.openxmlformats.org/officeDocument/2006/relationships/chart" Target="../charts/chart42.xml"/><Relationship Id="rId2" Type="http://schemas.openxmlformats.org/officeDocument/2006/relationships/chart" Target="../charts/chart32.xml"/><Relationship Id="rId1" Type="http://schemas.openxmlformats.org/officeDocument/2006/relationships/chart" Target="../charts/chart31.xml"/><Relationship Id="rId6" Type="http://schemas.openxmlformats.org/officeDocument/2006/relationships/chart" Target="../charts/chart36.xml"/><Relationship Id="rId11" Type="http://schemas.openxmlformats.org/officeDocument/2006/relationships/chart" Target="../charts/chart41.xml"/><Relationship Id="rId5" Type="http://schemas.openxmlformats.org/officeDocument/2006/relationships/chart" Target="../charts/chart35.xml"/><Relationship Id="rId10" Type="http://schemas.openxmlformats.org/officeDocument/2006/relationships/chart" Target="../charts/chart40.xml"/><Relationship Id="rId4" Type="http://schemas.openxmlformats.org/officeDocument/2006/relationships/chart" Target="../charts/chart34.xml"/><Relationship Id="rId9" Type="http://schemas.openxmlformats.org/officeDocument/2006/relationships/chart" Target="../charts/chart39.xml"/><Relationship Id="rId14" Type="http://schemas.openxmlformats.org/officeDocument/2006/relationships/chart" Target="../charts/chart44.xml"/></Relationships>
</file>

<file path=xl/drawings/drawing1.xml><?xml version="1.0" encoding="utf-8"?>
<xdr:wsDr xmlns:xdr="http://schemas.openxmlformats.org/drawingml/2006/spreadsheetDrawing" xmlns:a="http://schemas.openxmlformats.org/drawingml/2006/main">
  <xdr:twoCellAnchor>
    <xdr:from>
      <xdr:col>0</xdr:col>
      <xdr:colOff>143435</xdr:colOff>
      <xdr:row>79</xdr:row>
      <xdr:rowOff>135816</xdr:rowOff>
    </xdr:from>
    <xdr:to>
      <xdr:col>9</xdr:col>
      <xdr:colOff>143435</xdr:colOff>
      <xdr:row>95</xdr:row>
      <xdr:rowOff>170329</xdr:rowOff>
    </xdr:to>
    <xdr:graphicFrame macro="">
      <xdr:nvGraphicFramePr>
        <xdr:cNvPr id="2" name="Graphique 3">
          <a:extLst>
            <a:ext uri="{FF2B5EF4-FFF2-40B4-BE49-F238E27FC236}">
              <a16:creationId xmlns:a16="http://schemas.microsoft.com/office/drawing/2014/main" id="{E49B5697-41C0-44C0-A712-E1CA4A561D7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9</xdr:col>
      <xdr:colOff>363073</xdr:colOff>
      <xdr:row>79</xdr:row>
      <xdr:rowOff>134471</xdr:rowOff>
    </xdr:from>
    <xdr:to>
      <xdr:col>15</xdr:col>
      <xdr:colOff>385482</xdr:colOff>
      <xdr:row>96</xdr:row>
      <xdr:rowOff>40342</xdr:rowOff>
    </xdr:to>
    <xdr:graphicFrame macro="">
      <xdr:nvGraphicFramePr>
        <xdr:cNvPr id="3" name="Graphique 2">
          <a:extLst>
            <a:ext uri="{FF2B5EF4-FFF2-40B4-BE49-F238E27FC236}">
              <a16:creationId xmlns:a16="http://schemas.microsoft.com/office/drawing/2014/main" id="{828F996F-695C-4B37-9C77-B45A5E5C8E4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210674</xdr:colOff>
      <xdr:row>62</xdr:row>
      <xdr:rowOff>49306</xdr:rowOff>
    </xdr:from>
    <xdr:to>
      <xdr:col>8</xdr:col>
      <xdr:colOff>358591</xdr:colOff>
      <xdr:row>77</xdr:row>
      <xdr:rowOff>103094</xdr:rowOff>
    </xdr:to>
    <xdr:graphicFrame macro="">
      <xdr:nvGraphicFramePr>
        <xdr:cNvPr id="4" name="Graphique 3">
          <a:extLst>
            <a:ext uri="{FF2B5EF4-FFF2-40B4-BE49-F238E27FC236}">
              <a16:creationId xmlns:a16="http://schemas.microsoft.com/office/drawing/2014/main" id="{33EE973A-4956-4DB5-9CA1-C8148353A1F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9</xdr:col>
      <xdr:colOff>246530</xdr:colOff>
      <xdr:row>62</xdr:row>
      <xdr:rowOff>22413</xdr:rowOff>
    </xdr:from>
    <xdr:to>
      <xdr:col>15</xdr:col>
      <xdr:colOff>197224</xdr:colOff>
      <xdr:row>77</xdr:row>
      <xdr:rowOff>76201</xdr:rowOff>
    </xdr:to>
    <xdr:graphicFrame macro="">
      <xdr:nvGraphicFramePr>
        <xdr:cNvPr id="5" name="Graphique 4">
          <a:extLst>
            <a:ext uri="{FF2B5EF4-FFF2-40B4-BE49-F238E27FC236}">
              <a16:creationId xmlns:a16="http://schemas.microsoft.com/office/drawing/2014/main" id="{9EFC39F8-9AAB-48BE-BDC3-E80E0155559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16</xdr:col>
      <xdr:colOff>156881</xdr:colOff>
      <xdr:row>62</xdr:row>
      <xdr:rowOff>49305</xdr:rowOff>
    </xdr:from>
    <xdr:to>
      <xdr:col>22</xdr:col>
      <xdr:colOff>152400</xdr:colOff>
      <xdr:row>77</xdr:row>
      <xdr:rowOff>103093</xdr:rowOff>
    </xdr:to>
    <xdr:graphicFrame macro="">
      <xdr:nvGraphicFramePr>
        <xdr:cNvPr id="6" name="Graphique 5">
          <a:extLst>
            <a:ext uri="{FF2B5EF4-FFF2-40B4-BE49-F238E27FC236}">
              <a16:creationId xmlns:a16="http://schemas.microsoft.com/office/drawing/2014/main" id="{C7B33A64-F29C-46FA-B841-06E713BDEDB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15</xdr:col>
      <xdr:colOff>596151</xdr:colOff>
      <xdr:row>80</xdr:row>
      <xdr:rowOff>103094</xdr:rowOff>
    </xdr:from>
    <xdr:to>
      <xdr:col>22</xdr:col>
      <xdr:colOff>259976</xdr:colOff>
      <xdr:row>95</xdr:row>
      <xdr:rowOff>156882</xdr:rowOff>
    </xdr:to>
    <xdr:graphicFrame macro="">
      <xdr:nvGraphicFramePr>
        <xdr:cNvPr id="7" name="Graphique 6">
          <a:extLst>
            <a:ext uri="{FF2B5EF4-FFF2-40B4-BE49-F238E27FC236}">
              <a16:creationId xmlns:a16="http://schemas.microsoft.com/office/drawing/2014/main" id="{9B2BBB3C-46E3-4651-B640-1B2944560CE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224118</xdr:colOff>
      <xdr:row>109</xdr:row>
      <xdr:rowOff>170329</xdr:rowOff>
    </xdr:from>
    <xdr:to>
      <xdr:col>8</xdr:col>
      <xdr:colOff>49306</xdr:colOff>
      <xdr:row>125</xdr:row>
      <xdr:rowOff>89647</xdr:rowOff>
    </xdr:to>
    <xdr:graphicFrame macro="">
      <xdr:nvGraphicFramePr>
        <xdr:cNvPr id="8" name="Graphique 7">
          <a:extLst>
            <a:ext uri="{FF2B5EF4-FFF2-40B4-BE49-F238E27FC236}">
              <a16:creationId xmlns:a16="http://schemas.microsoft.com/office/drawing/2014/main" id="{AD3796B8-450F-431A-9CAB-4CB72B2F641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10</xdr:col>
      <xdr:colOff>224118</xdr:colOff>
      <xdr:row>110</xdr:row>
      <xdr:rowOff>26896</xdr:rowOff>
    </xdr:from>
    <xdr:to>
      <xdr:col>16</xdr:col>
      <xdr:colOff>430306</xdr:colOff>
      <xdr:row>125</xdr:row>
      <xdr:rowOff>107578</xdr:rowOff>
    </xdr:to>
    <xdr:graphicFrame macro="">
      <xdr:nvGraphicFramePr>
        <xdr:cNvPr id="9" name="Graphique 8">
          <a:extLst>
            <a:ext uri="{FF2B5EF4-FFF2-40B4-BE49-F238E27FC236}">
              <a16:creationId xmlns:a16="http://schemas.microsoft.com/office/drawing/2014/main" id="{55513142-BF73-47FC-B7D6-FCDC7014F5D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282388</xdr:colOff>
      <xdr:row>109</xdr:row>
      <xdr:rowOff>161365</xdr:rowOff>
    </xdr:from>
    <xdr:to>
      <xdr:col>23</xdr:col>
      <xdr:colOff>457200</xdr:colOff>
      <xdr:row>125</xdr:row>
      <xdr:rowOff>80683</xdr:rowOff>
    </xdr:to>
    <xdr:graphicFrame macro="">
      <xdr:nvGraphicFramePr>
        <xdr:cNvPr id="10" name="Graphique 9">
          <a:extLst>
            <a:ext uri="{FF2B5EF4-FFF2-40B4-BE49-F238E27FC236}">
              <a16:creationId xmlns:a16="http://schemas.microsoft.com/office/drawing/2014/main" id="{8CC9CDC8-8547-470E-A6A9-F6EBF1E3DCB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0</xdr:col>
      <xdr:colOff>192739</xdr:colOff>
      <xdr:row>150</xdr:row>
      <xdr:rowOff>129988</xdr:rowOff>
    </xdr:from>
    <xdr:to>
      <xdr:col>9</xdr:col>
      <xdr:colOff>152400</xdr:colOff>
      <xdr:row>166</xdr:row>
      <xdr:rowOff>26894</xdr:rowOff>
    </xdr:to>
    <xdr:graphicFrame macro="">
      <xdr:nvGraphicFramePr>
        <xdr:cNvPr id="11" name="Graphique 10">
          <a:extLst>
            <a:ext uri="{FF2B5EF4-FFF2-40B4-BE49-F238E27FC236}">
              <a16:creationId xmlns:a16="http://schemas.microsoft.com/office/drawing/2014/main" id="{1DD77A5D-CDEA-4323-BAC0-872B3839DD8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9</xdr:col>
      <xdr:colOff>555812</xdr:colOff>
      <xdr:row>150</xdr:row>
      <xdr:rowOff>152401</xdr:rowOff>
    </xdr:from>
    <xdr:to>
      <xdr:col>17</xdr:col>
      <xdr:colOff>125506</xdr:colOff>
      <xdr:row>166</xdr:row>
      <xdr:rowOff>80683</xdr:rowOff>
    </xdr:to>
    <xdr:graphicFrame macro="">
      <xdr:nvGraphicFramePr>
        <xdr:cNvPr id="12" name="Graphique 11">
          <a:extLst>
            <a:ext uri="{FF2B5EF4-FFF2-40B4-BE49-F238E27FC236}">
              <a16:creationId xmlns:a16="http://schemas.microsoft.com/office/drawing/2014/main" id="{E1FF250C-E17F-448D-B1B9-DA91C0AB799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18</xdr:col>
      <xdr:colOff>49306</xdr:colOff>
      <xdr:row>150</xdr:row>
      <xdr:rowOff>94128</xdr:rowOff>
    </xdr:from>
    <xdr:to>
      <xdr:col>24</xdr:col>
      <xdr:colOff>358588</xdr:colOff>
      <xdr:row>166</xdr:row>
      <xdr:rowOff>80681</xdr:rowOff>
    </xdr:to>
    <xdr:graphicFrame macro="">
      <xdr:nvGraphicFramePr>
        <xdr:cNvPr id="13" name="Graphique 12">
          <a:extLst>
            <a:ext uri="{FF2B5EF4-FFF2-40B4-BE49-F238E27FC236}">
              <a16:creationId xmlns:a16="http://schemas.microsoft.com/office/drawing/2014/main" id="{754B5FD6-888E-4641-96F5-6AAC51D5CD5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xdr:from>
      <xdr:col>0</xdr:col>
      <xdr:colOff>94129</xdr:colOff>
      <xdr:row>193</xdr:row>
      <xdr:rowOff>40339</xdr:rowOff>
    </xdr:from>
    <xdr:to>
      <xdr:col>8</xdr:col>
      <xdr:colOff>197224</xdr:colOff>
      <xdr:row>208</xdr:row>
      <xdr:rowOff>125505</xdr:rowOff>
    </xdr:to>
    <xdr:graphicFrame macro="">
      <xdr:nvGraphicFramePr>
        <xdr:cNvPr id="14" name="Graphique 13">
          <a:extLst>
            <a:ext uri="{FF2B5EF4-FFF2-40B4-BE49-F238E27FC236}">
              <a16:creationId xmlns:a16="http://schemas.microsoft.com/office/drawing/2014/main" id="{06489AFA-F4A3-4FF4-A7D3-9C170109AB3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8</xdr:col>
      <xdr:colOff>587188</xdr:colOff>
      <xdr:row>193</xdr:row>
      <xdr:rowOff>67236</xdr:rowOff>
    </xdr:from>
    <xdr:to>
      <xdr:col>15</xdr:col>
      <xdr:colOff>277906</xdr:colOff>
      <xdr:row>208</xdr:row>
      <xdr:rowOff>121024</xdr:rowOff>
    </xdr:to>
    <xdr:graphicFrame macro="">
      <xdr:nvGraphicFramePr>
        <xdr:cNvPr id="15" name="Graphique 14">
          <a:extLst>
            <a:ext uri="{FF2B5EF4-FFF2-40B4-BE49-F238E27FC236}">
              <a16:creationId xmlns:a16="http://schemas.microsoft.com/office/drawing/2014/main" id="{8828C92F-916A-49FD-90B6-957E26C58AC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4"/>
        </a:graphicData>
      </a:graphic>
    </xdr:graphicFrame>
    <xdr:clientData/>
  </xdr:twoCellAnchor>
  <xdr:twoCellAnchor>
    <xdr:from>
      <xdr:col>0</xdr:col>
      <xdr:colOff>129988</xdr:colOff>
      <xdr:row>235</xdr:row>
      <xdr:rowOff>107577</xdr:rowOff>
    </xdr:from>
    <xdr:to>
      <xdr:col>8</xdr:col>
      <xdr:colOff>62753</xdr:colOff>
      <xdr:row>250</xdr:row>
      <xdr:rowOff>85165</xdr:rowOff>
    </xdr:to>
    <xdr:graphicFrame macro="">
      <xdr:nvGraphicFramePr>
        <xdr:cNvPr id="16" name="Graphique 15">
          <a:extLst>
            <a:ext uri="{FF2B5EF4-FFF2-40B4-BE49-F238E27FC236}">
              <a16:creationId xmlns:a16="http://schemas.microsoft.com/office/drawing/2014/main" id="{5CD13B71-EB43-459A-B094-40B2B195F2D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5"/>
        </a:graphicData>
      </a:graphic>
    </xdr:graphicFrame>
    <xdr:clientData/>
  </xdr:twoCellAnchor>
  <xdr:twoCellAnchor>
    <xdr:from>
      <xdr:col>8</xdr:col>
      <xdr:colOff>560292</xdr:colOff>
      <xdr:row>235</xdr:row>
      <xdr:rowOff>80682</xdr:rowOff>
    </xdr:from>
    <xdr:to>
      <xdr:col>15</xdr:col>
      <xdr:colOff>224117</xdr:colOff>
      <xdr:row>250</xdr:row>
      <xdr:rowOff>80682</xdr:rowOff>
    </xdr:to>
    <xdr:graphicFrame macro="">
      <xdr:nvGraphicFramePr>
        <xdr:cNvPr id="17" name="Graphique 16">
          <a:extLst>
            <a:ext uri="{FF2B5EF4-FFF2-40B4-BE49-F238E27FC236}">
              <a16:creationId xmlns:a16="http://schemas.microsoft.com/office/drawing/2014/main" id="{586493DB-F20E-4437-9847-4A89662CA15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6"/>
        </a:graphicData>
      </a:graphic>
    </xdr:graphicFrame>
    <xdr:clientData/>
  </xdr:twoCellAnchor>
  <xdr:twoCellAnchor>
    <xdr:from>
      <xdr:col>0</xdr:col>
      <xdr:colOff>188259</xdr:colOff>
      <xdr:row>276</xdr:row>
      <xdr:rowOff>89647</xdr:rowOff>
    </xdr:from>
    <xdr:to>
      <xdr:col>8</xdr:col>
      <xdr:colOff>80682</xdr:colOff>
      <xdr:row>291</xdr:row>
      <xdr:rowOff>112059</xdr:rowOff>
    </xdr:to>
    <xdr:graphicFrame macro="">
      <xdr:nvGraphicFramePr>
        <xdr:cNvPr id="18" name="Graphique 17">
          <a:extLst>
            <a:ext uri="{FF2B5EF4-FFF2-40B4-BE49-F238E27FC236}">
              <a16:creationId xmlns:a16="http://schemas.microsoft.com/office/drawing/2014/main" id="{ACCD2609-1B6A-4636-BB8F-FD14EF41B9C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7"/>
        </a:graphicData>
      </a:graphic>
    </xdr:graphicFrame>
    <xdr:clientData/>
  </xdr:twoCellAnchor>
  <xdr:twoCellAnchor>
    <xdr:from>
      <xdr:col>9</xdr:col>
      <xdr:colOff>165847</xdr:colOff>
      <xdr:row>276</xdr:row>
      <xdr:rowOff>143435</xdr:rowOff>
    </xdr:from>
    <xdr:to>
      <xdr:col>15</xdr:col>
      <xdr:colOff>484094</xdr:colOff>
      <xdr:row>291</xdr:row>
      <xdr:rowOff>147917</xdr:rowOff>
    </xdr:to>
    <xdr:graphicFrame macro="">
      <xdr:nvGraphicFramePr>
        <xdr:cNvPr id="19" name="Graphique 18">
          <a:extLst>
            <a:ext uri="{FF2B5EF4-FFF2-40B4-BE49-F238E27FC236}">
              <a16:creationId xmlns:a16="http://schemas.microsoft.com/office/drawing/2014/main" id="{2AE1E9A9-FC66-42BB-ADDB-4DEB40FE252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8"/>
        </a:graphicData>
      </a:graphic>
    </xdr:graphicFrame>
    <xdr:clientData/>
  </xdr:twoCellAnchor>
  <xdr:twoCellAnchor>
    <xdr:from>
      <xdr:col>0</xdr:col>
      <xdr:colOff>277907</xdr:colOff>
      <xdr:row>126</xdr:row>
      <xdr:rowOff>8963</xdr:rowOff>
    </xdr:from>
    <xdr:to>
      <xdr:col>8</xdr:col>
      <xdr:colOff>466166</xdr:colOff>
      <xdr:row>140</xdr:row>
      <xdr:rowOff>161365</xdr:rowOff>
    </xdr:to>
    <xdr:graphicFrame macro="">
      <xdr:nvGraphicFramePr>
        <xdr:cNvPr id="20" name="Graphique 19">
          <a:extLst>
            <a:ext uri="{FF2B5EF4-FFF2-40B4-BE49-F238E27FC236}">
              <a16:creationId xmlns:a16="http://schemas.microsoft.com/office/drawing/2014/main" id="{434AEAF3-2A75-427C-A882-4DFC354D1CB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9"/>
        </a:graphicData>
      </a:graphic>
    </xdr:graphicFrame>
    <xdr:clientData/>
  </xdr:twoCellAnchor>
  <xdr:twoCellAnchor>
    <xdr:from>
      <xdr:col>10</xdr:col>
      <xdr:colOff>259977</xdr:colOff>
      <xdr:row>126</xdr:row>
      <xdr:rowOff>76200</xdr:rowOff>
    </xdr:from>
    <xdr:to>
      <xdr:col>16</xdr:col>
      <xdr:colOff>466165</xdr:colOff>
      <xdr:row>140</xdr:row>
      <xdr:rowOff>143436</xdr:rowOff>
    </xdr:to>
    <xdr:graphicFrame macro="">
      <xdr:nvGraphicFramePr>
        <xdr:cNvPr id="21" name="Graphique 20">
          <a:extLst>
            <a:ext uri="{FF2B5EF4-FFF2-40B4-BE49-F238E27FC236}">
              <a16:creationId xmlns:a16="http://schemas.microsoft.com/office/drawing/2014/main" id="{D7F871C7-49B0-42A1-B88E-71ACAC93BCE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0"/>
        </a:graphicData>
      </a:graphic>
    </xdr:graphicFrame>
    <xdr:clientData/>
  </xdr:twoCellAnchor>
  <xdr:twoCellAnchor>
    <xdr:from>
      <xdr:col>17</xdr:col>
      <xdr:colOff>295835</xdr:colOff>
      <xdr:row>126</xdr:row>
      <xdr:rowOff>22413</xdr:rowOff>
    </xdr:from>
    <xdr:to>
      <xdr:col>23</xdr:col>
      <xdr:colOff>421341</xdr:colOff>
      <xdr:row>141</xdr:row>
      <xdr:rowOff>1</xdr:rowOff>
    </xdr:to>
    <xdr:graphicFrame macro="">
      <xdr:nvGraphicFramePr>
        <xdr:cNvPr id="22" name="Graphique 21">
          <a:extLst>
            <a:ext uri="{FF2B5EF4-FFF2-40B4-BE49-F238E27FC236}">
              <a16:creationId xmlns:a16="http://schemas.microsoft.com/office/drawing/2014/main" id="{B3197B20-8B81-41E5-B2B2-9E4CADE7A2C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1"/>
        </a:graphicData>
      </a:graphic>
    </xdr:graphicFrame>
    <xdr:clientData/>
  </xdr:twoCellAnchor>
  <xdr:twoCellAnchor>
    <xdr:from>
      <xdr:col>18</xdr:col>
      <xdr:colOff>286870</xdr:colOff>
      <xdr:row>168</xdr:row>
      <xdr:rowOff>22413</xdr:rowOff>
    </xdr:from>
    <xdr:to>
      <xdr:col>24</xdr:col>
      <xdr:colOff>430306</xdr:colOff>
      <xdr:row>183</xdr:row>
      <xdr:rowOff>134471</xdr:rowOff>
    </xdr:to>
    <xdr:graphicFrame macro="">
      <xdr:nvGraphicFramePr>
        <xdr:cNvPr id="23" name="Graphique 22">
          <a:extLst>
            <a:ext uri="{FF2B5EF4-FFF2-40B4-BE49-F238E27FC236}">
              <a16:creationId xmlns:a16="http://schemas.microsoft.com/office/drawing/2014/main" id="{C802A7AC-9F01-4817-8E10-E9DFE945AAA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2"/>
        </a:graphicData>
      </a:graphic>
    </xdr:graphicFrame>
    <xdr:clientData/>
  </xdr:twoCellAnchor>
  <xdr:twoCellAnchor>
    <xdr:from>
      <xdr:col>9</xdr:col>
      <xdr:colOff>327213</xdr:colOff>
      <xdr:row>168</xdr:row>
      <xdr:rowOff>121024</xdr:rowOff>
    </xdr:from>
    <xdr:to>
      <xdr:col>16</xdr:col>
      <xdr:colOff>394447</xdr:colOff>
      <xdr:row>183</xdr:row>
      <xdr:rowOff>152400</xdr:rowOff>
    </xdr:to>
    <xdr:graphicFrame macro="">
      <xdr:nvGraphicFramePr>
        <xdr:cNvPr id="24" name="Graphique 23">
          <a:extLst>
            <a:ext uri="{FF2B5EF4-FFF2-40B4-BE49-F238E27FC236}">
              <a16:creationId xmlns:a16="http://schemas.microsoft.com/office/drawing/2014/main" id="{9BD8B642-1956-475D-8FE9-53319C50262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3"/>
        </a:graphicData>
      </a:graphic>
    </xdr:graphicFrame>
    <xdr:clientData/>
  </xdr:twoCellAnchor>
  <xdr:twoCellAnchor>
    <xdr:from>
      <xdr:col>0</xdr:col>
      <xdr:colOff>242048</xdr:colOff>
      <xdr:row>168</xdr:row>
      <xdr:rowOff>71718</xdr:rowOff>
    </xdr:from>
    <xdr:to>
      <xdr:col>9</xdr:col>
      <xdr:colOff>26895</xdr:colOff>
      <xdr:row>183</xdr:row>
      <xdr:rowOff>121022</xdr:rowOff>
    </xdr:to>
    <xdr:graphicFrame macro="">
      <xdr:nvGraphicFramePr>
        <xdr:cNvPr id="25" name="Graphique 24">
          <a:extLst>
            <a:ext uri="{FF2B5EF4-FFF2-40B4-BE49-F238E27FC236}">
              <a16:creationId xmlns:a16="http://schemas.microsoft.com/office/drawing/2014/main" id="{BA6A3B70-C650-4376-917D-FD030C069B5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4"/>
        </a:graphicData>
      </a:graphic>
    </xdr:graphicFrame>
    <xdr:clientData/>
  </xdr:twoCellAnchor>
  <xdr:twoCellAnchor>
    <xdr:from>
      <xdr:col>9</xdr:col>
      <xdr:colOff>22414</xdr:colOff>
      <xdr:row>209</xdr:row>
      <xdr:rowOff>94128</xdr:rowOff>
    </xdr:from>
    <xdr:to>
      <xdr:col>15</xdr:col>
      <xdr:colOff>215154</xdr:colOff>
      <xdr:row>225</xdr:row>
      <xdr:rowOff>17930</xdr:rowOff>
    </xdr:to>
    <xdr:graphicFrame macro="">
      <xdr:nvGraphicFramePr>
        <xdr:cNvPr id="26" name="Graphique 25">
          <a:extLst>
            <a:ext uri="{FF2B5EF4-FFF2-40B4-BE49-F238E27FC236}">
              <a16:creationId xmlns:a16="http://schemas.microsoft.com/office/drawing/2014/main" id="{5FCF8BD2-BD83-4477-851D-511ACA5CD02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5"/>
        </a:graphicData>
      </a:graphic>
    </xdr:graphicFrame>
    <xdr:clientData/>
  </xdr:twoCellAnchor>
  <xdr:twoCellAnchor>
    <xdr:from>
      <xdr:col>0</xdr:col>
      <xdr:colOff>170331</xdr:colOff>
      <xdr:row>209</xdr:row>
      <xdr:rowOff>152401</xdr:rowOff>
    </xdr:from>
    <xdr:to>
      <xdr:col>8</xdr:col>
      <xdr:colOff>322731</xdr:colOff>
      <xdr:row>225</xdr:row>
      <xdr:rowOff>17930</xdr:rowOff>
    </xdr:to>
    <xdr:graphicFrame macro="">
      <xdr:nvGraphicFramePr>
        <xdr:cNvPr id="27" name="Graphique 26">
          <a:extLst>
            <a:ext uri="{FF2B5EF4-FFF2-40B4-BE49-F238E27FC236}">
              <a16:creationId xmlns:a16="http://schemas.microsoft.com/office/drawing/2014/main" id="{EBFA0E22-8FAF-4F9A-B84B-459E937E2BA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6"/>
        </a:graphicData>
      </a:graphic>
    </xdr:graphicFrame>
    <xdr:clientData/>
  </xdr:twoCellAnchor>
  <xdr:twoCellAnchor>
    <xdr:from>
      <xdr:col>8</xdr:col>
      <xdr:colOff>569259</xdr:colOff>
      <xdr:row>251</xdr:row>
      <xdr:rowOff>103094</xdr:rowOff>
    </xdr:from>
    <xdr:to>
      <xdr:col>15</xdr:col>
      <xdr:colOff>170329</xdr:colOff>
      <xdr:row>266</xdr:row>
      <xdr:rowOff>35859</xdr:rowOff>
    </xdr:to>
    <xdr:graphicFrame macro="">
      <xdr:nvGraphicFramePr>
        <xdr:cNvPr id="28" name="Graphique 27">
          <a:extLst>
            <a:ext uri="{FF2B5EF4-FFF2-40B4-BE49-F238E27FC236}">
              <a16:creationId xmlns:a16="http://schemas.microsoft.com/office/drawing/2014/main" id="{8A92FC9D-3DE1-4AB0-A0AE-00908A3FD2A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7"/>
        </a:graphicData>
      </a:graphic>
    </xdr:graphicFrame>
    <xdr:clientData/>
  </xdr:twoCellAnchor>
  <xdr:twoCellAnchor>
    <xdr:from>
      <xdr:col>0</xdr:col>
      <xdr:colOff>174813</xdr:colOff>
      <xdr:row>251</xdr:row>
      <xdr:rowOff>125505</xdr:rowOff>
    </xdr:from>
    <xdr:to>
      <xdr:col>8</xdr:col>
      <xdr:colOff>197224</xdr:colOff>
      <xdr:row>266</xdr:row>
      <xdr:rowOff>53788</xdr:rowOff>
    </xdr:to>
    <xdr:graphicFrame macro="">
      <xdr:nvGraphicFramePr>
        <xdr:cNvPr id="29" name="Graphique 28">
          <a:extLst>
            <a:ext uri="{FF2B5EF4-FFF2-40B4-BE49-F238E27FC236}">
              <a16:creationId xmlns:a16="http://schemas.microsoft.com/office/drawing/2014/main" id="{F82A4555-8575-4D27-8D65-91E89C4607E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8"/>
        </a:graphicData>
      </a:graphic>
    </xdr:graphicFrame>
    <xdr:clientData/>
  </xdr:twoCellAnchor>
  <xdr:twoCellAnchor>
    <xdr:from>
      <xdr:col>9</xdr:col>
      <xdr:colOff>228601</xdr:colOff>
      <xdr:row>292</xdr:row>
      <xdr:rowOff>80683</xdr:rowOff>
    </xdr:from>
    <xdr:to>
      <xdr:col>15</xdr:col>
      <xdr:colOff>528918</xdr:colOff>
      <xdr:row>307</xdr:row>
      <xdr:rowOff>165847</xdr:rowOff>
    </xdr:to>
    <xdr:graphicFrame macro="">
      <xdr:nvGraphicFramePr>
        <xdr:cNvPr id="30" name="Graphique 29">
          <a:extLst>
            <a:ext uri="{FF2B5EF4-FFF2-40B4-BE49-F238E27FC236}">
              <a16:creationId xmlns:a16="http://schemas.microsoft.com/office/drawing/2014/main" id="{65F91ECB-D522-4AE9-8FA5-592222E4AB9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9"/>
        </a:graphicData>
      </a:graphic>
    </xdr:graphicFrame>
    <xdr:clientData/>
  </xdr:twoCellAnchor>
  <xdr:twoCellAnchor>
    <xdr:from>
      <xdr:col>0</xdr:col>
      <xdr:colOff>201707</xdr:colOff>
      <xdr:row>292</xdr:row>
      <xdr:rowOff>22412</xdr:rowOff>
    </xdr:from>
    <xdr:to>
      <xdr:col>8</xdr:col>
      <xdr:colOff>116541</xdr:colOff>
      <xdr:row>307</xdr:row>
      <xdr:rowOff>116541</xdr:rowOff>
    </xdr:to>
    <xdr:graphicFrame macro="">
      <xdr:nvGraphicFramePr>
        <xdr:cNvPr id="31" name="Graphique 30">
          <a:extLst>
            <a:ext uri="{FF2B5EF4-FFF2-40B4-BE49-F238E27FC236}">
              <a16:creationId xmlns:a16="http://schemas.microsoft.com/office/drawing/2014/main" id="{4E6B1C30-B0B6-4172-8CE9-F1828EAC3F3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0"/>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3</xdr:col>
      <xdr:colOff>569259</xdr:colOff>
      <xdr:row>86</xdr:row>
      <xdr:rowOff>103095</xdr:rowOff>
    </xdr:from>
    <xdr:to>
      <xdr:col>11</xdr:col>
      <xdr:colOff>26895</xdr:colOff>
      <xdr:row>104</xdr:row>
      <xdr:rowOff>62753</xdr:rowOff>
    </xdr:to>
    <xdr:graphicFrame macro="">
      <xdr:nvGraphicFramePr>
        <xdr:cNvPr id="38" name="Graphique 37">
          <a:extLst>
            <a:ext uri="{FF2B5EF4-FFF2-40B4-BE49-F238E27FC236}">
              <a16:creationId xmlns:a16="http://schemas.microsoft.com/office/drawing/2014/main" id="{BAFAD860-1EEF-44F3-9DE8-4B99280D9D71}"/>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13</xdr:col>
      <xdr:colOff>121022</xdr:colOff>
      <xdr:row>86</xdr:row>
      <xdr:rowOff>22411</xdr:rowOff>
    </xdr:from>
    <xdr:to>
      <xdr:col>19</xdr:col>
      <xdr:colOff>1004046</xdr:colOff>
      <xdr:row>103</xdr:row>
      <xdr:rowOff>107576</xdr:rowOff>
    </xdr:to>
    <xdr:graphicFrame macro="">
      <xdr:nvGraphicFramePr>
        <xdr:cNvPr id="2" name="Graphique 1">
          <a:extLst>
            <a:ext uri="{FF2B5EF4-FFF2-40B4-BE49-F238E27FC236}">
              <a16:creationId xmlns:a16="http://schemas.microsoft.com/office/drawing/2014/main" id="{EBCC44DC-6D1A-4550-9072-2100379AA749}"/>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4</xdr:col>
      <xdr:colOff>76199</xdr:colOff>
      <xdr:row>137</xdr:row>
      <xdr:rowOff>129986</xdr:rowOff>
    </xdr:from>
    <xdr:to>
      <xdr:col>10</xdr:col>
      <xdr:colOff>833717</xdr:colOff>
      <xdr:row>154</xdr:row>
      <xdr:rowOff>71718</xdr:rowOff>
    </xdr:to>
    <xdr:graphicFrame macro="">
      <xdr:nvGraphicFramePr>
        <xdr:cNvPr id="3" name="Graphique 2">
          <a:extLst>
            <a:ext uri="{FF2B5EF4-FFF2-40B4-BE49-F238E27FC236}">
              <a16:creationId xmlns:a16="http://schemas.microsoft.com/office/drawing/2014/main" id="{CC402063-3A09-44E8-86A3-D505039ED637}"/>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13</xdr:col>
      <xdr:colOff>104093</xdr:colOff>
      <xdr:row>137</xdr:row>
      <xdr:rowOff>47812</xdr:rowOff>
    </xdr:from>
    <xdr:to>
      <xdr:col>19</xdr:col>
      <xdr:colOff>609600</xdr:colOff>
      <xdr:row>154</xdr:row>
      <xdr:rowOff>8467</xdr:rowOff>
    </xdr:to>
    <xdr:graphicFrame macro="">
      <xdr:nvGraphicFramePr>
        <xdr:cNvPr id="4" name="Graphique 3">
          <a:extLst>
            <a:ext uri="{FF2B5EF4-FFF2-40B4-BE49-F238E27FC236}">
              <a16:creationId xmlns:a16="http://schemas.microsoft.com/office/drawing/2014/main" id="{E72BC926-8074-4981-9F49-8967DD46D03C}"/>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23</xdr:col>
      <xdr:colOff>475130</xdr:colOff>
      <xdr:row>136</xdr:row>
      <xdr:rowOff>89649</xdr:rowOff>
    </xdr:from>
    <xdr:to>
      <xdr:col>29</xdr:col>
      <xdr:colOff>161364</xdr:colOff>
      <xdr:row>154</xdr:row>
      <xdr:rowOff>44823</xdr:rowOff>
    </xdr:to>
    <xdr:graphicFrame macro="">
      <xdr:nvGraphicFramePr>
        <xdr:cNvPr id="5" name="Graphique 4">
          <a:extLst>
            <a:ext uri="{FF2B5EF4-FFF2-40B4-BE49-F238E27FC236}">
              <a16:creationId xmlns:a16="http://schemas.microsoft.com/office/drawing/2014/main" id="{7D706F9D-A8D7-45AB-B626-420031C0020C}"/>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12</xdr:col>
      <xdr:colOff>711200</xdr:colOff>
      <xdr:row>189</xdr:row>
      <xdr:rowOff>149411</xdr:rowOff>
    </xdr:from>
    <xdr:to>
      <xdr:col>20</xdr:col>
      <xdr:colOff>220132</xdr:colOff>
      <xdr:row>206</xdr:row>
      <xdr:rowOff>76200</xdr:rowOff>
    </xdr:to>
    <xdr:graphicFrame macro="">
      <xdr:nvGraphicFramePr>
        <xdr:cNvPr id="43" name="Graphique 42">
          <a:extLst>
            <a:ext uri="{FF2B5EF4-FFF2-40B4-BE49-F238E27FC236}">
              <a16:creationId xmlns:a16="http://schemas.microsoft.com/office/drawing/2014/main" id="{F92720EF-EEB5-4F99-9907-9466EFFF5CA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23</xdr:col>
      <xdr:colOff>475130</xdr:colOff>
      <xdr:row>189</xdr:row>
      <xdr:rowOff>89649</xdr:rowOff>
    </xdr:from>
    <xdr:to>
      <xdr:col>29</xdr:col>
      <xdr:colOff>338667</xdr:colOff>
      <xdr:row>206</xdr:row>
      <xdr:rowOff>160867</xdr:rowOff>
    </xdr:to>
    <xdr:graphicFrame macro="">
      <xdr:nvGraphicFramePr>
        <xdr:cNvPr id="44" name="Graphique 43">
          <a:extLst>
            <a:ext uri="{FF2B5EF4-FFF2-40B4-BE49-F238E27FC236}">
              <a16:creationId xmlns:a16="http://schemas.microsoft.com/office/drawing/2014/main" id="{82A72B77-0FC8-496F-8A7B-B5BF464C30E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3</xdr:col>
      <xdr:colOff>550333</xdr:colOff>
      <xdr:row>189</xdr:row>
      <xdr:rowOff>169334</xdr:rowOff>
    </xdr:from>
    <xdr:to>
      <xdr:col>10</xdr:col>
      <xdr:colOff>778934</xdr:colOff>
      <xdr:row>207</xdr:row>
      <xdr:rowOff>101600</xdr:rowOff>
    </xdr:to>
    <xdr:graphicFrame macro="">
      <xdr:nvGraphicFramePr>
        <xdr:cNvPr id="6" name="Graphique 5">
          <a:extLst>
            <a:ext uri="{FF2B5EF4-FFF2-40B4-BE49-F238E27FC236}">
              <a16:creationId xmlns:a16="http://schemas.microsoft.com/office/drawing/2014/main" id="{56508078-13F1-4594-8E64-4B337A50DCE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4</xdr:col>
      <xdr:colOff>76199</xdr:colOff>
      <xdr:row>245</xdr:row>
      <xdr:rowOff>129986</xdr:rowOff>
    </xdr:from>
    <xdr:to>
      <xdr:col>10</xdr:col>
      <xdr:colOff>833717</xdr:colOff>
      <xdr:row>262</xdr:row>
      <xdr:rowOff>71718</xdr:rowOff>
    </xdr:to>
    <xdr:graphicFrame macro="">
      <xdr:nvGraphicFramePr>
        <xdr:cNvPr id="25" name="Graphique 24">
          <a:extLst>
            <a:ext uri="{FF2B5EF4-FFF2-40B4-BE49-F238E27FC236}">
              <a16:creationId xmlns:a16="http://schemas.microsoft.com/office/drawing/2014/main" id="{997EABCE-9565-4FDB-B6B0-696C181F0F0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12</xdr:col>
      <xdr:colOff>696759</xdr:colOff>
      <xdr:row>245</xdr:row>
      <xdr:rowOff>157878</xdr:rowOff>
    </xdr:from>
    <xdr:to>
      <xdr:col>20</xdr:col>
      <xdr:colOff>0</xdr:colOff>
      <xdr:row>262</xdr:row>
      <xdr:rowOff>118534</xdr:rowOff>
    </xdr:to>
    <xdr:graphicFrame macro="">
      <xdr:nvGraphicFramePr>
        <xdr:cNvPr id="26" name="Graphique 25">
          <a:extLst>
            <a:ext uri="{FF2B5EF4-FFF2-40B4-BE49-F238E27FC236}">
              <a16:creationId xmlns:a16="http://schemas.microsoft.com/office/drawing/2014/main" id="{FF559370-ED4A-4A87-835D-5D803906E86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xdr:col>
      <xdr:colOff>76199</xdr:colOff>
      <xdr:row>299</xdr:row>
      <xdr:rowOff>129986</xdr:rowOff>
    </xdr:from>
    <xdr:to>
      <xdr:col>10</xdr:col>
      <xdr:colOff>833717</xdr:colOff>
      <xdr:row>316</xdr:row>
      <xdr:rowOff>71718</xdr:rowOff>
    </xdr:to>
    <xdr:graphicFrame macro="">
      <xdr:nvGraphicFramePr>
        <xdr:cNvPr id="29" name="Graphique 28">
          <a:extLst>
            <a:ext uri="{FF2B5EF4-FFF2-40B4-BE49-F238E27FC236}">
              <a16:creationId xmlns:a16="http://schemas.microsoft.com/office/drawing/2014/main" id="{F5C22708-B0D3-4548-8959-72FC2CA8B7C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12</xdr:col>
      <xdr:colOff>696759</xdr:colOff>
      <xdr:row>299</xdr:row>
      <xdr:rowOff>157878</xdr:rowOff>
    </xdr:from>
    <xdr:to>
      <xdr:col>19</xdr:col>
      <xdr:colOff>465667</xdr:colOff>
      <xdr:row>316</xdr:row>
      <xdr:rowOff>118534</xdr:rowOff>
    </xdr:to>
    <xdr:graphicFrame macro="">
      <xdr:nvGraphicFramePr>
        <xdr:cNvPr id="30" name="Graphique 29">
          <a:extLst>
            <a:ext uri="{FF2B5EF4-FFF2-40B4-BE49-F238E27FC236}">
              <a16:creationId xmlns:a16="http://schemas.microsoft.com/office/drawing/2014/main" id="{F5A8536D-00AF-4682-99AA-954DE09F501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xdr:from>
      <xdr:col>4</xdr:col>
      <xdr:colOff>76199</xdr:colOff>
      <xdr:row>355</xdr:row>
      <xdr:rowOff>129986</xdr:rowOff>
    </xdr:from>
    <xdr:to>
      <xdr:col>10</xdr:col>
      <xdr:colOff>833717</xdr:colOff>
      <xdr:row>372</xdr:row>
      <xdr:rowOff>71718</xdr:rowOff>
    </xdr:to>
    <xdr:graphicFrame macro="">
      <xdr:nvGraphicFramePr>
        <xdr:cNvPr id="37" name="Graphique 36">
          <a:extLst>
            <a:ext uri="{FF2B5EF4-FFF2-40B4-BE49-F238E27FC236}">
              <a16:creationId xmlns:a16="http://schemas.microsoft.com/office/drawing/2014/main" id="{71EC5590-B20C-45FE-B6B9-1A3D70A8A5D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11</xdr:col>
      <xdr:colOff>140783</xdr:colOff>
      <xdr:row>356</xdr:row>
      <xdr:rowOff>136711</xdr:rowOff>
    </xdr:from>
    <xdr:to>
      <xdr:col>18</xdr:col>
      <xdr:colOff>19756</xdr:colOff>
      <xdr:row>373</xdr:row>
      <xdr:rowOff>104423</xdr:rowOff>
    </xdr:to>
    <xdr:graphicFrame macro="">
      <xdr:nvGraphicFramePr>
        <xdr:cNvPr id="39" name="Graphique 38">
          <a:extLst>
            <a:ext uri="{FF2B5EF4-FFF2-40B4-BE49-F238E27FC236}">
              <a16:creationId xmlns:a16="http://schemas.microsoft.com/office/drawing/2014/main" id="{EE77EA34-9FBB-4E0E-AF7A-FCCE3033569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4"/>
        </a:graphicData>
      </a:graphic>
    </xdr:graphicFrame>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_rels/pivotCacheDefinition2.xml.rels><?xml version="1.0" encoding="UTF-8" standalone="yes"?>
<Relationships xmlns="http://schemas.openxmlformats.org/package/2006/relationships"><Relationship Id="rId1" Type="http://schemas.openxmlformats.org/officeDocument/2006/relationships/pivotCacheRecords" Target="pivotCacheRecords2.xml"/></Relationships>
</file>

<file path=xl/pivotCache/_rels/pivotCacheDefinition3.xml.rels><?xml version="1.0" encoding="UTF-8" standalone="yes"?>
<Relationships xmlns="http://schemas.openxmlformats.org/package/2006/relationships"><Relationship Id="rId1" Type="http://schemas.openxmlformats.org/officeDocument/2006/relationships/pivotCacheRecords" Target="pivotCacheRecords3.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KF" refreshedDate="44618.615563425927" createdVersion="7" refreshedVersion="7" minRefreshableVersion="3" recordCount="48" xr:uid="{CDA67AEB-C707-498E-A349-6C313E1571A1}">
  <cacheSource type="worksheet">
    <worksheetSource ref="D1:F49" sheet="Quantitaive data (2)"/>
  </cacheSource>
  <cacheFields count="3">
    <cacheField name="S1Q3" numFmtId="0">
      <sharedItems containsSemiMixedTypes="0" containsString="0" containsNumber="1" containsInteger="1" minValue="1" maxValue="6" count="6">
        <n v="1"/>
        <n v="5"/>
        <n v="2"/>
        <n v="4"/>
        <n v="3"/>
        <n v="6"/>
      </sharedItems>
    </cacheField>
    <cacheField name="S2Q1" numFmtId="0">
      <sharedItems containsSemiMixedTypes="0" containsString="0" containsNumber="1" containsInteger="1" minValue="1" maxValue="2"/>
    </cacheField>
    <cacheField name="S2Q2" numFmtId="0">
      <sharedItems containsSemiMixedTypes="0" containsString="0" containsNumber="1" containsInteger="1" minValue="1" maxValue="5" count="5">
        <n v="2"/>
        <n v="1"/>
        <n v="3"/>
        <n v="4"/>
        <n v="5"/>
      </sharedItems>
    </cacheField>
  </cacheFields>
  <extLst>
    <ext xmlns:x14="http://schemas.microsoft.com/office/spreadsheetml/2009/9/main" uri="{725AE2AE-9491-48be-B2B4-4EB974FC3084}">
      <x14:pivotCacheDefinition/>
    </ext>
  </extLst>
</pivotCacheDefinition>
</file>

<file path=xl/pivotCache/pivotCacheDefinition2.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KF" refreshedDate="44618.652524305558" createdVersion="7" refreshedVersion="7" minRefreshableVersion="3" recordCount="48" xr:uid="{EC4E4670-A44C-4870-91B6-9B96C94105EB}">
  <cacheSource type="worksheet">
    <worksheetSource ref="D1:U49" sheet="Quantitaive data (2)"/>
  </cacheSource>
  <cacheFields count="18">
    <cacheField name="S1Q3" numFmtId="0">
      <sharedItems containsSemiMixedTypes="0" containsString="0" containsNumber="1" containsInteger="1" minValue="1" maxValue="6" count="6">
        <n v="1"/>
        <n v="5"/>
        <n v="2"/>
        <n v="4"/>
        <n v="3"/>
        <n v="6"/>
      </sharedItems>
    </cacheField>
    <cacheField name="S2Q1" numFmtId="0">
      <sharedItems containsSemiMixedTypes="0" containsString="0" containsNumber="1" containsInteger="1" minValue="1" maxValue="2"/>
    </cacheField>
    <cacheField name="S2Q2" numFmtId="0">
      <sharedItems containsSemiMixedTypes="0" containsString="0" containsNumber="1" containsInteger="1" minValue="1" maxValue="5"/>
    </cacheField>
    <cacheField name="S2Q3" numFmtId="0">
      <sharedItems containsString="0" containsBlank="1" containsNumber="1" containsInteger="1" minValue="0" maxValue="0"/>
    </cacheField>
    <cacheField name="S3Q1" numFmtId="0">
      <sharedItems containsSemiMixedTypes="0" containsString="0" containsNumber="1" containsInteger="1" minValue="1" maxValue="2" count="2">
        <n v="1"/>
        <n v="2"/>
      </sharedItems>
    </cacheField>
    <cacheField name="S3Q2" numFmtId="0">
      <sharedItems containsString="0" containsBlank="1" containsNumber="1" containsInteger="1" minValue="0" maxValue="0" count="2">
        <m/>
        <n v="0"/>
      </sharedItems>
    </cacheField>
    <cacheField name="S3Q3" numFmtId="0">
      <sharedItems containsSemiMixedTypes="0" containsString="0" containsNumber="1" containsInteger="1" minValue="1" maxValue="5" count="5">
        <n v="2"/>
        <n v="1"/>
        <n v="3"/>
        <n v="5"/>
        <n v="4"/>
      </sharedItems>
    </cacheField>
    <cacheField name="S3Q4" numFmtId="0">
      <sharedItems containsString="0" containsBlank="1" containsNumber="1" containsInteger="1" minValue="0" maxValue="0"/>
    </cacheField>
    <cacheField name="S3Q5" numFmtId="0">
      <sharedItems containsString="0" containsBlank="1" containsNumber="1" containsInteger="1" minValue="0" maxValue="0"/>
    </cacheField>
    <cacheField name="S3Q6" numFmtId="0">
      <sharedItems containsString="0" containsBlank="1" containsNumber="1" containsInteger="1" minValue="1" maxValue="3" count="4">
        <n v="3"/>
        <m/>
        <n v="2"/>
        <n v="1"/>
      </sharedItems>
    </cacheField>
    <cacheField name="S4Q1" numFmtId="0">
      <sharedItems containsString="0" containsBlank="1" containsNumber="1" containsInteger="1" minValue="1" maxValue="4" count="5">
        <n v="1"/>
        <n v="2"/>
        <n v="3"/>
        <m/>
        <n v="4"/>
      </sharedItems>
    </cacheField>
    <cacheField name="S4Q2" numFmtId="0">
      <sharedItems containsString="0" containsBlank="1" containsNumber="1" containsInteger="1" minValue="0" maxValue="0"/>
    </cacheField>
    <cacheField name="S4Q3" numFmtId="0">
      <sharedItems containsSemiMixedTypes="0" containsString="0" containsNumber="1" containsInteger="1" minValue="1" maxValue="4" count="4">
        <n v="2"/>
        <n v="1"/>
        <n v="4"/>
        <n v="3"/>
      </sharedItems>
    </cacheField>
    <cacheField name="S4Q4 " numFmtId="0">
      <sharedItems containsString="0" containsBlank="1" containsNumber="1" containsInteger="1" minValue="0" maxValue="0"/>
    </cacheField>
    <cacheField name="S4Q5" numFmtId="0">
      <sharedItems containsSemiMixedTypes="0" containsString="0" containsNumber="1" containsInteger="1" minValue="2" maxValue="5" count="4">
        <n v="3"/>
        <n v="4"/>
        <n v="2"/>
        <n v="5"/>
      </sharedItems>
    </cacheField>
    <cacheField name="S4Q6" numFmtId="0">
      <sharedItems containsString="0" containsBlank="1" containsNumber="1" containsInteger="1" minValue="0" maxValue="0"/>
    </cacheField>
    <cacheField name="S4Q7" numFmtId="0">
      <sharedItems containsString="0" containsBlank="1" containsNumber="1" containsInteger="1" minValue="0" maxValue="0"/>
    </cacheField>
    <cacheField name="S5Q1" numFmtId="0">
      <sharedItems containsSemiMixedTypes="0" containsString="0" containsNumber="1" containsInteger="1" minValue="1" maxValue="3" count="3">
        <n v="2"/>
        <n v="1"/>
        <n v="3"/>
      </sharedItems>
    </cacheField>
  </cacheFields>
  <extLst>
    <ext xmlns:x14="http://schemas.microsoft.com/office/spreadsheetml/2009/9/main" uri="{725AE2AE-9491-48be-B2B4-4EB974FC3084}">
      <x14:pivotCacheDefinition/>
    </ext>
  </extLst>
</pivotCacheDefinition>
</file>

<file path=xl/pivotCache/pivotCacheDefinition3.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KF" refreshedDate="44618.941284490742" createdVersion="7" refreshedVersion="7" minRefreshableVersion="3" recordCount="50" xr:uid="{0FEB4857-8E45-4DA3-9A10-C2FDC872F5ED}">
  <cacheSource type="worksheet">
    <worksheetSource ref="A1:AD51" sheet="Quantitaive data (2)"/>
  </cacheSource>
  <cacheFields count="30">
    <cacheField name="No " numFmtId="0">
      <sharedItems containsString="0" containsBlank="1" containsNumber="1" containsInteger="1" minValue="1" maxValue="48"/>
    </cacheField>
    <cacheField name="S1Q1" numFmtId="0">
      <sharedItems containsString="0" containsBlank="1" containsNumber="1" containsInteger="1" minValue="0" maxValue="0"/>
    </cacheField>
    <cacheField name="S1Q2" numFmtId="0">
      <sharedItems containsString="0" containsBlank="1" containsNumber="1" containsInteger="1" minValue="0" maxValue="0"/>
    </cacheField>
    <cacheField name="S1Q3" numFmtId="0">
      <sharedItems containsString="0" containsBlank="1" containsNumber="1" containsInteger="1" minValue="1" maxValue="48" count="8">
        <n v="1"/>
        <n v="5"/>
        <n v="2"/>
        <n v="4"/>
        <n v="3"/>
        <n v="6"/>
        <m/>
        <n v="48"/>
      </sharedItems>
    </cacheField>
    <cacheField name="S2Q1" numFmtId="0">
      <sharedItems containsString="0" containsBlank="1" containsNumber="1" containsInteger="1" minValue="1" maxValue="48"/>
    </cacheField>
    <cacheField name="S2Q2" numFmtId="0">
      <sharedItems containsString="0" containsBlank="1" containsNumber="1" containsInteger="1" minValue="1" maxValue="48"/>
    </cacheField>
    <cacheField name="S2Q3" numFmtId="0">
      <sharedItems containsString="0" containsBlank="1" containsNumber="1" containsInteger="1" minValue="0" maxValue="6"/>
    </cacheField>
    <cacheField name="S3Q1" numFmtId="0">
      <sharedItems containsString="0" containsBlank="1" containsNumber="1" containsInteger="1" minValue="1" maxValue="48"/>
    </cacheField>
    <cacheField name="S3Q2" numFmtId="0">
      <sharedItems containsString="0" containsBlank="1" containsNumber="1" containsInteger="1" minValue="0" maxValue="6"/>
    </cacheField>
    <cacheField name="S3Q3" numFmtId="0">
      <sharedItems containsString="0" containsBlank="1" containsNumber="1" containsInteger="1" minValue="1" maxValue="48"/>
    </cacheField>
    <cacheField name="S3Q4" numFmtId="0">
      <sharedItems containsString="0" containsBlank="1" containsNumber="1" containsInteger="1" minValue="0" maxValue="6"/>
    </cacheField>
    <cacheField name="S3Q5" numFmtId="0">
      <sharedItems containsString="0" containsBlank="1" containsNumber="1" containsInteger="1" minValue="0" maxValue="6"/>
    </cacheField>
    <cacheField name="S3Q6" numFmtId="0">
      <sharedItems containsString="0" containsBlank="1" containsNumber="1" containsInteger="1" minValue="1" maxValue="36"/>
    </cacheField>
    <cacheField name="S4Q1" numFmtId="0">
      <sharedItems containsString="0" containsBlank="1" containsNumber="1" containsInteger="1" minValue="1" maxValue="47"/>
    </cacheField>
    <cacheField name="S4Q2" numFmtId="0">
      <sharedItems containsString="0" containsBlank="1" containsNumber="1" containsInteger="1" minValue="0" maxValue="6"/>
    </cacheField>
    <cacheField name="S4Q3" numFmtId="0">
      <sharedItems containsString="0" containsBlank="1" containsNumber="1" containsInteger="1" minValue="1" maxValue="48"/>
    </cacheField>
    <cacheField name="S4Q4 " numFmtId="0">
      <sharedItems containsString="0" containsBlank="1" containsNumber="1" containsInteger="1" minValue="0" maxValue="6"/>
    </cacheField>
    <cacheField name="S4Q5" numFmtId="0">
      <sharedItems containsString="0" containsBlank="1" containsNumber="1" containsInteger="1" minValue="2" maxValue="48"/>
    </cacheField>
    <cacheField name="S4Q6" numFmtId="0">
      <sharedItems containsString="0" containsBlank="1" containsNumber="1" containsInteger="1" minValue="0" maxValue="6"/>
    </cacheField>
    <cacheField name="S4Q7" numFmtId="0">
      <sharedItems containsString="0" containsBlank="1" containsNumber="1" containsInteger="1" minValue="0" maxValue="6"/>
    </cacheField>
    <cacheField name="S5Q1" numFmtId="0">
      <sharedItems containsString="0" containsBlank="1" containsNumber="1" containsInteger="1" minValue="1" maxValue="48"/>
    </cacheField>
    <cacheField name="S5Q2" numFmtId="0">
      <sharedItems containsString="0" containsBlank="1" containsNumber="1" containsInteger="1" minValue="1" maxValue="48" count="7">
        <n v="4"/>
        <n v="5"/>
        <n v="2"/>
        <n v="3"/>
        <n v="1"/>
        <m/>
        <n v="48"/>
      </sharedItems>
    </cacheField>
    <cacheField name="S5Q3" numFmtId="0">
      <sharedItems containsString="0" containsBlank="1" containsNumber="1" containsInteger="1" minValue="0" maxValue="6"/>
    </cacheField>
    <cacheField name="S6Q1" numFmtId="0">
      <sharedItems containsString="0" containsBlank="1" containsNumber="1" containsInteger="1" minValue="1" maxValue="48" count="6">
        <n v="4"/>
        <n v="3"/>
        <n v="2"/>
        <n v="1"/>
        <m/>
        <n v="48"/>
      </sharedItems>
    </cacheField>
    <cacheField name="S6Q2" numFmtId="0">
      <sharedItems containsString="0" containsBlank="1" containsNumber="1" containsInteger="1" minValue="2" maxValue="48" count="5">
        <n v="2"/>
        <n v="3"/>
        <n v="4"/>
        <m/>
        <n v="48"/>
      </sharedItems>
    </cacheField>
    <cacheField name="S6Q3" numFmtId="0">
      <sharedItems containsString="0" containsBlank="1" containsNumber="1" containsInteger="1" minValue="0" maxValue="6"/>
    </cacheField>
    <cacheField name="S7Q1" numFmtId="0">
      <sharedItems containsString="0" containsBlank="1" containsNumber="1" containsInteger="1" minValue="1" maxValue="48" count="5">
        <n v="2"/>
        <n v="1"/>
        <n v="3"/>
        <m/>
        <n v="48"/>
      </sharedItems>
    </cacheField>
    <cacheField name="S7Q2" numFmtId="0">
      <sharedItems containsString="0" containsBlank="1" containsNumber="1" containsInteger="1" minValue="0" maxValue="6"/>
    </cacheField>
    <cacheField name="S7Q3" numFmtId="0">
      <sharedItems containsString="0" containsBlank="1" containsNumber="1" containsInteger="1" minValue="1" maxValue="48" count="6">
        <n v="2"/>
        <n v="1"/>
        <n v="3"/>
        <n v="4"/>
        <m/>
        <n v="48"/>
      </sharedItems>
    </cacheField>
    <cacheField name="S7Q4" numFmtId="0">
      <sharedItems containsString="0" containsBlank="1" containsNumber="1" containsInteger="1" minValue="0" maxValue="5"/>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48">
  <r>
    <x v="0"/>
    <n v="1"/>
    <x v="0"/>
  </r>
  <r>
    <x v="0"/>
    <n v="2"/>
    <x v="0"/>
  </r>
  <r>
    <x v="0"/>
    <n v="2"/>
    <x v="0"/>
  </r>
  <r>
    <x v="0"/>
    <n v="2"/>
    <x v="0"/>
  </r>
  <r>
    <x v="1"/>
    <n v="1"/>
    <x v="0"/>
  </r>
  <r>
    <x v="1"/>
    <n v="1"/>
    <x v="0"/>
  </r>
  <r>
    <x v="2"/>
    <n v="1"/>
    <x v="0"/>
  </r>
  <r>
    <x v="1"/>
    <n v="1"/>
    <x v="0"/>
  </r>
  <r>
    <x v="0"/>
    <n v="2"/>
    <x v="0"/>
  </r>
  <r>
    <x v="0"/>
    <n v="2"/>
    <x v="1"/>
  </r>
  <r>
    <x v="3"/>
    <n v="2"/>
    <x v="0"/>
  </r>
  <r>
    <x v="3"/>
    <n v="1"/>
    <x v="0"/>
  </r>
  <r>
    <x v="0"/>
    <n v="2"/>
    <x v="0"/>
  </r>
  <r>
    <x v="0"/>
    <n v="2"/>
    <x v="0"/>
  </r>
  <r>
    <x v="1"/>
    <n v="2"/>
    <x v="0"/>
  </r>
  <r>
    <x v="1"/>
    <n v="2"/>
    <x v="0"/>
  </r>
  <r>
    <x v="1"/>
    <n v="2"/>
    <x v="0"/>
  </r>
  <r>
    <x v="1"/>
    <n v="2"/>
    <x v="0"/>
  </r>
  <r>
    <x v="4"/>
    <n v="2"/>
    <x v="0"/>
  </r>
  <r>
    <x v="1"/>
    <n v="1"/>
    <x v="1"/>
  </r>
  <r>
    <x v="1"/>
    <n v="1"/>
    <x v="0"/>
  </r>
  <r>
    <x v="4"/>
    <n v="2"/>
    <x v="2"/>
  </r>
  <r>
    <x v="3"/>
    <n v="1"/>
    <x v="1"/>
  </r>
  <r>
    <x v="3"/>
    <n v="2"/>
    <x v="0"/>
  </r>
  <r>
    <x v="3"/>
    <n v="2"/>
    <x v="0"/>
  </r>
  <r>
    <x v="3"/>
    <n v="2"/>
    <x v="0"/>
  </r>
  <r>
    <x v="3"/>
    <n v="1"/>
    <x v="1"/>
  </r>
  <r>
    <x v="4"/>
    <n v="2"/>
    <x v="0"/>
  </r>
  <r>
    <x v="4"/>
    <n v="2"/>
    <x v="0"/>
  </r>
  <r>
    <x v="3"/>
    <n v="1"/>
    <x v="1"/>
  </r>
  <r>
    <x v="3"/>
    <n v="2"/>
    <x v="0"/>
  </r>
  <r>
    <x v="3"/>
    <n v="2"/>
    <x v="0"/>
  </r>
  <r>
    <x v="3"/>
    <n v="2"/>
    <x v="0"/>
  </r>
  <r>
    <x v="3"/>
    <n v="1"/>
    <x v="0"/>
  </r>
  <r>
    <x v="3"/>
    <n v="1"/>
    <x v="0"/>
  </r>
  <r>
    <x v="5"/>
    <n v="1"/>
    <x v="0"/>
  </r>
  <r>
    <x v="5"/>
    <n v="1"/>
    <x v="3"/>
  </r>
  <r>
    <x v="5"/>
    <n v="1"/>
    <x v="4"/>
  </r>
  <r>
    <x v="5"/>
    <n v="1"/>
    <x v="4"/>
  </r>
  <r>
    <x v="5"/>
    <n v="1"/>
    <x v="3"/>
  </r>
  <r>
    <x v="0"/>
    <n v="2"/>
    <x v="0"/>
  </r>
  <r>
    <x v="0"/>
    <n v="2"/>
    <x v="0"/>
  </r>
  <r>
    <x v="0"/>
    <n v="2"/>
    <x v="0"/>
  </r>
  <r>
    <x v="0"/>
    <n v="2"/>
    <x v="0"/>
  </r>
  <r>
    <x v="3"/>
    <n v="1"/>
    <x v="0"/>
  </r>
  <r>
    <x v="3"/>
    <n v="1"/>
    <x v="0"/>
  </r>
  <r>
    <x v="4"/>
    <n v="1"/>
    <x v="4"/>
  </r>
  <r>
    <x v="4"/>
    <n v="1"/>
    <x v="3"/>
  </r>
</pivotCacheRecords>
</file>

<file path=xl/pivotCache/pivotCacheRecords2.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48">
  <r>
    <x v="0"/>
    <n v="1"/>
    <n v="2"/>
    <m/>
    <x v="0"/>
    <x v="0"/>
    <x v="0"/>
    <m/>
    <m/>
    <x v="0"/>
    <x v="0"/>
    <m/>
    <x v="0"/>
    <m/>
    <x v="0"/>
    <m/>
    <m/>
    <x v="0"/>
  </r>
  <r>
    <x v="0"/>
    <n v="2"/>
    <n v="2"/>
    <m/>
    <x v="0"/>
    <x v="0"/>
    <x v="0"/>
    <m/>
    <m/>
    <x v="0"/>
    <x v="1"/>
    <m/>
    <x v="0"/>
    <m/>
    <x v="0"/>
    <m/>
    <m/>
    <x v="0"/>
  </r>
  <r>
    <x v="0"/>
    <n v="2"/>
    <n v="2"/>
    <m/>
    <x v="1"/>
    <x v="0"/>
    <x v="0"/>
    <m/>
    <m/>
    <x v="0"/>
    <x v="1"/>
    <m/>
    <x v="0"/>
    <m/>
    <x v="1"/>
    <m/>
    <m/>
    <x v="0"/>
  </r>
  <r>
    <x v="0"/>
    <n v="2"/>
    <n v="2"/>
    <m/>
    <x v="1"/>
    <x v="0"/>
    <x v="0"/>
    <m/>
    <m/>
    <x v="0"/>
    <x v="1"/>
    <m/>
    <x v="0"/>
    <m/>
    <x v="1"/>
    <m/>
    <m/>
    <x v="0"/>
  </r>
  <r>
    <x v="1"/>
    <n v="1"/>
    <n v="2"/>
    <m/>
    <x v="1"/>
    <x v="0"/>
    <x v="0"/>
    <m/>
    <m/>
    <x v="1"/>
    <x v="0"/>
    <m/>
    <x v="0"/>
    <m/>
    <x v="2"/>
    <m/>
    <m/>
    <x v="0"/>
  </r>
  <r>
    <x v="1"/>
    <n v="1"/>
    <n v="2"/>
    <m/>
    <x v="1"/>
    <x v="0"/>
    <x v="0"/>
    <m/>
    <m/>
    <x v="1"/>
    <x v="0"/>
    <m/>
    <x v="1"/>
    <m/>
    <x v="2"/>
    <m/>
    <m/>
    <x v="0"/>
  </r>
  <r>
    <x v="2"/>
    <n v="1"/>
    <n v="2"/>
    <m/>
    <x v="1"/>
    <x v="0"/>
    <x v="0"/>
    <m/>
    <m/>
    <x v="1"/>
    <x v="0"/>
    <m/>
    <x v="2"/>
    <m/>
    <x v="2"/>
    <m/>
    <m/>
    <x v="1"/>
  </r>
  <r>
    <x v="1"/>
    <n v="1"/>
    <n v="2"/>
    <m/>
    <x v="1"/>
    <x v="0"/>
    <x v="0"/>
    <m/>
    <m/>
    <x v="1"/>
    <x v="0"/>
    <m/>
    <x v="0"/>
    <m/>
    <x v="1"/>
    <m/>
    <m/>
    <x v="0"/>
  </r>
  <r>
    <x v="0"/>
    <n v="2"/>
    <n v="2"/>
    <m/>
    <x v="1"/>
    <x v="0"/>
    <x v="0"/>
    <m/>
    <m/>
    <x v="1"/>
    <x v="1"/>
    <m/>
    <x v="0"/>
    <m/>
    <x v="2"/>
    <m/>
    <m/>
    <x v="0"/>
  </r>
  <r>
    <x v="0"/>
    <n v="2"/>
    <n v="1"/>
    <m/>
    <x v="0"/>
    <x v="0"/>
    <x v="0"/>
    <m/>
    <m/>
    <x v="1"/>
    <x v="1"/>
    <m/>
    <x v="0"/>
    <m/>
    <x v="2"/>
    <m/>
    <m/>
    <x v="0"/>
  </r>
  <r>
    <x v="3"/>
    <n v="2"/>
    <n v="2"/>
    <m/>
    <x v="1"/>
    <x v="0"/>
    <x v="0"/>
    <m/>
    <m/>
    <x v="1"/>
    <x v="1"/>
    <m/>
    <x v="0"/>
    <m/>
    <x v="2"/>
    <m/>
    <m/>
    <x v="0"/>
  </r>
  <r>
    <x v="3"/>
    <n v="1"/>
    <n v="2"/>
    <m/>
    <x v="1"/>
    <x v="0"/>
    <x v="0"/>
    <m/>
    <m/>
    <x v="1"/>
    <x v="1"/>
    <m/>
    <x v="0"/>
    <m/>
    <x v="2"/>
    <m/>
    <m/>
    <x v="0"/>
  </r>
  <r>
    <x v="0"/>
    <n v="2"/>
    <n v="2"/>
    <m/>
    <x v="1"/>
    <x v="0"/>
    <x v="0"/>
    <m/>
    <m/>
    <x v="1"/>
    <x v="1"/>
    <m/>
    <x v="0"/>
    <m/>
    <x v="2"/>
    <m/>
    <m/>
    <x v="0"/>
  </r>
  <r>
    <x v="0"/>
    <n v="2"/>
    <n v="2"/>
    <m/>
    <x v="1"/>
    <x v="0"/>
    <x v="0"/>
    <m/>
    <m/>
    <x v="1"/>
    <x v="1"/>
    <m/>
    <x v="0"/>
    <m/>
    <x v="2"/>
    <m/>
    <m/>
    <x v="0"/>
  </r>
  <r>
    <x v="1"/>
    <n v="2"/>
    <n v="2"/>
    <m/>
    <x v="1"/>
    <x v="0"/>
    <x v="0"/>
    <m/>
    <m/>
    <x v="1"/>
    <x v="1"/>
    <m/>
    <x v="0"/>
    <m/>
    <x v="2"/>
    <m/>
    <m/>
    <x v="0"/>
  </r>
  <r>
    <x v="1"/>
    <n v="2"/>
    <n v="2"/>
    <m/>
    <x v="1"/>
    <x v="0"/>
    <x v="0"/>
    <m/>
    <m/>
    <x v="1"/>
    <x v="1"/>
    <m/>
    <x v="0"/>
    <m/>
    <x v="2"/>
    <m/>
    <m/>
    <x v="0"/>
  </r>
  <r>
    <x v="1"/>
    <n v="2"/>
    <n v="2"/>
    <m/>
    <x v="1"/>
    <x v="0"/>
    <x v="0"/>
    <m/>
    <m/>
    <x v="0"/>
    <x v="1"/>
    <m/>
    <x v="0"/>
    <m/>
    <x v="2"/>
    <m/>
    <m/>
    <x v="0"/>
  </r>
  <r>
    <x v="1"/>
    <n v="2"/>
    <n v="2"/>
    <m/>
    <x v="1"/>
    <x v="0"/>
    <x v="0"/>
    <m/>
    <m/>
    <x v="0"/>
    <x v="1"/>
    <m/>
    <x v="0"/>
    <m/>
    <x v="2"/>
    <m/>
    <m/>
    <x v="0"/>
  </r>
  <r>
    <x v="4"/>
    <n v="2"/>
    <n v="2"/>
    <m/>
    <x v="1"/>
    <x v="0"/>
    <x v="0"/>
    <m/>
    <m/>
    <x v="0"/>
    <x v="1"/>
    <m/>
    <x v="0"/>
    <m/>
    <x v="2"/>
    <m/>
    <m/>
    <x v="0"/>
  </r>
  <r>
    <x v="1"/>
    <n v="1"/>
    <n v="1"/>
    <m/>
    <x v="1"/>
    <x v="0"/>
    <x v="0"/>
    <m/>
    <m/>
    <x v="0"/>
    <x v="1"/>
    <m/>
    <x v="0"/>
    <m/>
    <x v="0"/>
    <m/>
    <m/>
    <x v="1"/>
  </r>
  <r>
    <x v="1"/>
    <n v="1"/>
    <n v="2"/>
    <m/>
    <x v="0"/>
    <x v="0"/>
    <x v="0"/>
    <m/>
    <m/>
    <x v="0"/>
    <x v="1"/>
    <m/>
    <x v="0"/>
    <m/>
    <x v="2"/>
    <m/>
    <m/>
    <x v="0"/>
  </r>
  <r>
    <x v="4"/>
    <n v="2"/>
    <n v="3"/>
    <m/>
    <x v="1"/>
    <x v="0"/>
    <x v="0"/>
    <m/>
    <m/>
    <x v="0"/>
    <x v="1"/>
    <m/>
    <x v="0"/>
    <m/>
    <x v="0"/>
    <m/>
    <m/>
    <x v="0"/>
  </r>
  <r>
    <x v="3"/>
    <n v="1"/>
    <n v="1"/>
    <m/>
    <x v="0"/>
    <x v="0"/>
    <x v="1"/>
    <m/>
    <m/>
    <x v="0"/>
    <x v="0"/>
    <m/>
    <x v="0"/>
    <m/>
    <x v="0"/>
    <m/>
    <m/>
    <x v="0"/>
  </r>
  <r>
    <x v="3"/>
    <n v="2"/>
    <n v="2"/>
    <n v="0"/>
    <x v="1"/>
    <x v="1"/>
    <x v="2"/>
    <n v="0"/>
    <n v="0"/>
    <x v="0"/>
    <x v="0"/>
    <n v="0"/>
    <x v="1"/>
    <n v="0"/>
    <x v="0"/>
    <n v="0"/>
    <n v="0"/>
    <x v="0"/>
  </r>
  <r>
    <x v="3"/>
    <n v="2"/>
    <n v="2"/>
    <m/>
    <x v="1"/>
    <x v="0"/>
    <x v="2"/>
    <m/>
    <m/>
    <x v="0"/>
    <x v="0"/>
    <m/>
    <x v="1"/>
    <m/>
    <x v="0"/>
    <m/>
    <m/>
    <x v="0"/>
  </r>
  <r>
    <x v="3"/>
    <n v="2"/>
    <n v="2"/>
    <m/>
    <x v="1"/>
    <x v="0"/>
    <x v="2"/>
    <m/>
    <m/>
    <x v="0"/>
    <x v="0"/>
    <m/>
    <x v="1"/>
    <m/>
    <x v="0"/>
    <m/>
    <m/>
    <x v="1"/>
  </r>
  <r>
    <x v="3"/>
    <n v="1"/>
    <n v="1"/>
    <m/>
    <x v="1"/>
    <x v="0"/>
    <x v="0"/>
    <m/>
    <m/>
    <x v="2"/>
    <x v="0"/>
    <m/>
    <x v="1"/>
    <m/>
    <x v="0"/>
    <m/>
    <m/>
    <x v="0"/>
  </r>
  <r>
    <x v="4"/>
    <n v="2"/>
    <n v="2"/>
    <m/>
    <x v="1"/>
    <x v="0"/>
    <x v="0"/>
    <m/>
    <m/>
    <x v="0"/>
    <x v="1"/>
    <m/>
    <x v="3"/>
    <m/>
    <x v="0"/>
    <m/>
    <m/>
    <x v="0"/>
  </r>
  <r>
    <x v="4"/>
    <n v="2"/>
    <n v="2"/>
    <m/>
    <x v="0"/>
    <x v="0"/>
    <x v="2"/>
    <m/>
    <m/>
    <x v="0"/>
    <x v="2"/>
    <m/>
    <x v="0"/>
    <m/>
    <x v="0"/>
    <m/>
    <m/>
    <x v="0"/>
  </r>
  <r>
    <x v="3"/>
    <n v="1"/>
    <n v="1"/>
    <m/>
    <x v="1"/>
    <x v="0"/>
    <x v="0"/>
    <m/>
    <m/>
    <x v="0"/>
    <x v="0"/>
    <m/>
    <x v="0"/>
    <m/>
    <x v="2"/>
    <m/>
    <m/>
    <x v="2"/>
  </r>
  <r>
    <x v="3"/>
    <n v="2"/>
    <n v="2"/>
    <m/>
    <x v="0"/>
    <x v="0"/>
    <x v="0"/>
    <m/>
    <m/>
    <x v="0"/>
    <x v="0"/>
    <m/>
    <x v="0"/>
    <m/>
    <x v="1"/>
    <m/>
    <m/>
    <x v="0"/>
  </r>
  <r>
    <x v="3"/>
    <n v="2"/>
    <n v="2"/>
    <n v="0"/>
    <x v="0"/>
    <x v="1"/>
    <x v="0"/>
    <n v="0"/>
    <n v="0"/>
    <x v="0"/>
    <x v="0"/>
    <n v="0"/>
    <x v="0"/>
    <n v="0"/>
    <x v="1"/>
    <n v="0"/>
    <n v="0"/>
    <x v="0"/>
  </r>
  <r>
    <x v="3"/>
    <n v="2"/>
    <n v="2"/>
    <m/>
    <x v="1"/>
    <x v="0"/>
    <x v="0"/>
    <m/>
    <m/>
    <x v="0"/>
    <x v="1"/>
    <m/>
    <x v="0"/>
    <m/>
    <x v="0"/>
    <m/>
    <m/>
    <x v="0"/>
  </r>
  <r>
    <x v="3"/>
    <n v="1"/>
    <n v="2"/>
    <n v="0"/>
    <x v="1"/>
    <x v="1"/>
    <x v="0"/>
    <n v="0"/>
    <n v="0"/>
    <x v="0"/>
    <x v="1"/>
    <n v="0"/>
    <x v="0"/>
    <n v="0"/>
    <x v="0"/>
    <n v="0"/>
    <n v="0"/>
    <x v="0"/>
  </r>
  <r>
    <x v="3"/>
    <n v="1"/>
    <n v="2"/>
    <m/>
    <x v="1"/>
    <x v="0"/>
    <x v="0"/>
    <m/>
    <m/>
    <x v="0"/>
    <x v="1"/>
    <m/>
    <x v="0"/>
    <m/>
    <x v="0"/>
    <m/>
    <m/>
    <x v="1"/>
  </r>
  <r>
    <x v="5"/>
    <n v="1"/>
    <n v="2"/>
    <m/>
    <x v="1"/>
    <x v="0"/>
    <x v="0"/>
    <m/>
    <m/>
    <x v="0"/>
    <x v="3"/>
    <m/>
    <x v="0"/>
    <m/>
    <x v="2"/>
    <m/>
    <m/>
    <x v="0"/>
  </r>
  <r>
    <x v="5"/>
    <n v="1"/>
    <n v="4"/>
    <m/>
    <x v="0"/>
    <x v="0"/>
    <x v="3"/>
    <m/>
    <m/>
    <x v="3"/>
    <x v="1"/>
    <m/>
    <x v="0"/>
    <m/>
    <x v="3"/>
    <m/>
    <m/>
    <x v="1"/>
  </r>
  <r>
    <x v="5"/>
    <n v="1"/>
    <n v="5"/>
    <m/>
    <x v="0"/>
    <x v="0"/>
    <x v="0"/>
    <m/>
    <m/>
    <x v="3"/>
    <x v="1"/>
    <m/>
    <x v="0"/>
    <m/>
    <x v="1"/>
    <m/>
    <m/>
    <x v="1"/>
  </r>
  <r>
    <x v="5"/>
    <n v="1"/>
    <n v="5"/>
    <m/>
    <x v="1"/>
    <x v="0"/>
    <x v="1"/>
    <m/>
    <m/>
    <x v="2"/>
    <x v="0"/>
    <m/>
    <x v="0"/>
    <m/>
    <x v="1"/>
    <m/>
    <m/>
    <x v="1"/>
  </r>
  <r>
    <x v="5"/>
    <n v="1"/>
    <n v="4"/>
    <m/>
    <x v="1"/>
    <x v="0"/>
    <x v="1"/>
    <m/>
    <m/>
    <x v="2"/>
    <x v="0"/>
    <m/>
    <x v="0"/>
    <m/>
    <x v="1"/>
    <m/>
    <m/>
    <x v="1"/>
  </r>
  <r>
    <x v="0"/>
    <n v="2"/>
    <n v="2"/>
    <m/>
    <x v="1"/>
    <x v="0"/>
    <x v="4"/>
    <m/>
    <m/>
    <x v="2"/>
    <x v="1"/>
    <m/>
    <x v="0"/>
    <m/>
    <x v="2"/>
    <m/>
    <m/>
    <x v="0"/>
  </r>
  <r>
    <x v="0"/>
    <n v="2"/>
    <n v="2"/>
    <n v="0"/>
    <x v="1"/>
    <x v="1"/>
    <x v="4"/>
    <n v="0"/>
    <n v="0"/>
    <x v="2"/>
    <x v="1"/>
    <n v="0"/>
    <x v="0"/>
    <n v="0"/>
    <x v="2"/>
    <n v="0"/>
    <n v="0"/>
    <x v="0"/>
  </r>
  <r>
    <x v="0"/>
    <n v="2"/>
    <n v="2"/>
    <n v="0"/>
    <x v="1"/>
    <x v="1"/>
    <x v="4"/>
    <n v="0"/>
    <n v="0"/>
    <x v="2"/>
    <x v="1"/>
    <n v="0"/>
    <x v="0"/>
    <n v="0"/>
    <x v="2"/>
    <n v="0"/>
    <n v="0"/>
    <x v="0"/>
  </r>
  <r>
    <x v="0"/>
    <n v="2"/>
    <n v="2"/>
    <n v="0"/>
    <x v="1"/>
    <x v="1"/>
    <x v="4"/>
    <n v="0"/>
    <n v="0"/>
    <x v="2"/>
    <x v="1"/>
    <n v="0"/>
    <x v="0"/>
    <n v="0"/>
    <x v="2"/>
    <n v="0"/>
    <n v="0"/>
    <x v="0"/>
  </r>
  <r>
    <x v="3"/>
    <n v="1"/>
    <n v="2"/>
    <m/>
    <x v="0"/>
    <x v="0"/>
    <x v="0"/>
    <m/>
    <m/>
    <x v="0"/>
    <x v="1"/>
    <m/>
    <x v="0"/>
    <m/>
    <x v="0"/>
    <m/>
    <m/>
    <x v="0"/>
  </r>
  <r>
    <x v="3"/>
    <n v="1"/>
    <n v="2"/>
    <m/>
    <x v="0"/>
    <x v="0"/>
    <x v="1"/>
    <m/>
    <m/>
    <x v="0"/>
    <x v="0"/>
    <m/>
    <x v="1"/>
    <m/>
    <x v="0"/>
    <m/>
    <m/>
    <x v="1"/>
  </r>
  <r>
    <x v="4"/>
    <n v="1"/>
    <n v="5"/>
    <m/>
    <x v="0"/>
    <x v="0"/>
    <x v="1"/>
    <m/>
    <m/>
    <x v="3"/>
    <x v="0"/>
    <m/>
    <x v="2"/>
    <m/>
    <x v="1"/>
    <m/>
    <m/>
    <x v="0"/>
  </r>
  <r>
    <x v="4"/>
    <n v="1"/>
    <n v="4"/>
    <m/>
    <x v="1"/>
    <x v="0"/>
    <x v="0"/>
    <m/>
    <m/>
    <x v="2"/>
    <x v="4"/>
    <m/>
    <x v="0"/>
    <m/>
    <x v="2"/>
    <m/>
    <m/>
    <x v="1"/>
  </r>
</pivotCacheRecords>
</file>

<file path=xl/pivotCache/pivotCacheRecords3.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50">
  <r>
    <n v="1"/>
    <m/>
    <m/>
    <x v="0"/>
    <n v="1"/>
    <n v="2"/>
    <m/>
    <n v="1"/>
    <m/>
    <n v="2"/>
    <m/>
    <m/>
    <n v="3"/>
    <n v="1"/>
    <m/>
    <n v="2"/>
    <m/>
    <n v="3"/>
    <m/>
    <m/>
    <n v="2"/>
    <x v="0"/>
    <m/>
    <x v="0"/>
    <x v="0"/>
    <m/>
    <x v="0"/>
    <m/>
    <x v="0"/>
    <m/>
  </r>
  <r>
    <n v="2"/>
    <m/>
    <m/>
    <x v="0"/>
    <n v="2"/>
    <n v="2"/>
    <m/>
    <n v="1"/>
    <m/>
    <n v="2"/>
    <m/>
    <m/>
    <n v="3"/>
    <n v="2"/>
    <m/>
    <n v="2"/>
    <m/>
    <n v="3"/>
    <m/>
    <m/>
    <n v="2"/>
    <x v="0"/>
    <m/>
    <x v="0"/>
    <x v="0"/>
    <m/>
    <x v="1"/>
    <m/>
    <x v="0"/>
    <m/>
  </r>
  <r>
    <n v="3"/>
    <m/>
    <m/>
    <x v="0"/>
    <n v="2"/>
    <n v="2"/>
    <m/>
    <n v="2"/>
    <m/>
    <n v="2"/>
    <m/>
    <m/>
    <n v="3"/>
    <n v="2"/>
    <m/>
    <n v="2"/>
    <m/>
    <n v="4"/>
    <m/>
    <m/>
    <n v="2"/>
    <x v="0"/>
    <m/>
    <x v="1"/>
    <x v="1"/>
    <m/>
    <x v="0"/>
    <m/>
    <x v="0"/>
    <m/>
  </r>
  <r>
    <n v="4"/>
    <m/>
    <m/>
    <x v="0"/>
    <n v="2"/>
    <n v="2"/>
    <m/>
    <n v="2"/>
    <m/>
    <n v="2"/>
    <m/>
    <m/>
    <n v="3"/>
    <n v="2"/>
    <m/>
    <n v="2"/>
    <m/>
    <n v="4"/>
    <m/>
    <m/>
    <n v="2"/>
    <x v="0"/>
    <m/>
    <x v="1"/>
    <x v="1"/>
    <m/>
    <x v="0"/>
    <m/>
    <x v="0"/>
    <m/>
  </r>
  <r>
    <n v="5"/>
    <m/>
    <m/>
    <x v="1"/>
    <n v="1"/>
    <n v="2"/>
    <m/>
    <n v="2"/>
    <m/>
    <n v="2"/>
    <m/>
    <m/>
    <m/>
    <n v="1"/>
    <m/>
    <n v="2"/>
    <m/>
    <n v="2"/>
    <m/>
    <m/>
    <n v="2"/>
    <x v="0"/>
    <m/>
    <x v="0"/>
    <x v="2"/>
    <m/>
    <x v="0"/>
    <m/>
    <x v="0"/>
    <m/>
  </r>
  <r>
    <n v="6"/>
    <m/>
    <m/>
    <x v="1"/>
    <n v="1"/>
    <n v="2"/>
    <m/>
    <n v="2"/>
    <m/>
    <n v="2"/>
    <m/>
    <m/>
    <m/>
    <n v="1"/>
    <m/>
    <n v="1"/>
    <m/>
    <n v="2"/>
    <m/>
    <m/>
    <n v="2"/>
    <x v="1"/>
    <m/>
    <x v="0"/>
    <x v="2"/>
    <m/>
    <x v="0"/>
    <m/>
    <x v="1"/>
    <m/>
  </r>
  <r>
    <n v="7"/>
    <m/>
    <m/>
    <x v="2"/>
    <n v="1"/>
    <n v="2"/>
    <m/>
    <n v="2"/>
    <m/>
    <n v="2"/>
    <m/>
    <m/>
    <m/>
    <n v="1"/>
    <m/>
    <n v="4"/>
    <m/>
    <n v="2"/>
    <m/>
    <m/>
    <n v="1"/>
    <x v="0"/>
    <m/>
    <x v="2"/>
    <x v="0"/>
    <m/>
    <x v="0"/>
    <m/>
    <x v="0"/>
    <m/>
  </r>
  <r>
    <n v="8"/>
    <m/>
    <m/>
    <x v="1"/>
    <n v="1"/>
    <n v="2"/>
    <m/>
    <n v="2"/>
    <m/>
    <n v="2"/>
    <m/>
    <m/>
    <m/>
    <n v="1"/>
    <m/>
    <n v="2"/>
    <m/>
    <n v="4"/>
    <m/>
    <m/>
    <n v="2"/>
    <x v="0"/>
    <m/>
    <x v="2"/>
    <x v="0"/>
    <m/>
    <x v="0"/>
    <m/>
    <x v="0"/>
    <m/>
  </r>
  <r>
    <n v="9"/>
    <m/>
    <m/>
    <x v="0"/>
    <n v="2"/>
    <n v="2"/>
    <m/>
    <n v="2"/>
    <m/>
    <n v="2"/>
    <m/>
    <m/>
    <m/>
    <n v="2"/>
    <m/>
    <n v="2"/>
    <m/>
    <n v="2"/>
    <m/>
    <m/>
    <n v="2"/>
    <x v="0"/>
    <m/>
    <x v="2"/>
    <x v="0"/>
    <m/>
    <x v="0"/>
    <m/>
    <x v="0"/>
    <m/>
  </r>
  <r>
    <n v="10"/>
    <m/>
    <m/>
    <x v="0"/>
    <n v="2"/>
    <n v="1"/>
    <m/>
    <n v="1"/>
    <m/>
    <n v="2"/>
    <m/>
    <m/>
    <m/>
    <n v="2"/>
    <m/>
    <n v="2"/>
    <m/>
    <n v="2"/>
    <m/>
    <m/>
    <n v="2"/>
    <x v="1"/>
    <m/>
    <x v="2"/>
    <x v="0"/>
    <m/>
    <x v="0"/>
    <m/>
    <x v="0"/>
    <m/>
  </r>
  <r>
    <n v="11"/>
    <m/>
    <m/>
    <x v="3"/>
    <n v="2"/>
    <n v="2"/>
    <m/>
    <n v="2"/>
    <m/>
    <n v="2"/>
    <m/>
    <m/>
    <m/>
    <n v="2"/>
    <m/>
    <n v="2"/>
    <m/>
    <n v="2"/>
    <m/>
    <m/>
    <n v="2"/>
    <x v="0"/>
    <m/>
    <x v="2"/>
    <x v="2"/>
    <m/>
    <x v="0"/>
    <m/>
    <x v="0"/>
    <m/>
  </r>
  <r>
    <n v="12"/>
    <m/>
    <m/>
    <x v="3"/>
    <n v="1"/>
    <n v="2"/>
    <m/>
    <n v="2"/>
    <m/>
    <n v="2"/>
    <m/>
    <m/>
    <m/>
    <n v="2"/>
    <m/>
    <n v="2"/>
    <m/>
    <n v="2"/>
    <m/>
    <m/>
    <n v="2"/>
    <x v="0"/>
    <m/>
    <x v="2"/>
    <x v="2"/>
    <m/>
    <x v="0"/>
    <m/>
    <x v="0"/>
    <m/>
  </r>
  <r>
    <n v="13"/>
    <m/>
    <m/>
    <x v="0"/>
    <n v="2"/>
    <n v="2"/>
    <m/>
    <n v="2"/>
    <m/>
    <n v="2"/>
    <m/>
    <m/>
    <m/>
    <n v="2"/>
    <m/>
    <n v="2"/>
    <m/>
    <n v="2"/>
    <m/>
    <m/>
    <n v="2"/>
    <x v="0"/>
    <m/>
    <x v="1"/>
    <x v="1"/>
    <m/>
    <x v="0"/>
    <m/>
    <x v="0"/>
    <m/>
  </r>
  <r>
    <n v="14"/>
    <m/>
    <m/>
    <x v="0"/>
    <n v="2"/>
    <n v="2"/>
    <m/>
    <n v="2"/>
    <m/>
    <n v="2"/>
    <m/>
    <m/>
    <m/>
    <n v="2"/>
    <m/>
    <n v="2"/>
    <m/>
    <n v="2"/>
    <m/>
    <m/>
    <n v="2"/>
    <x v="0"/>
    <m/>
    <x v="2"/>
    <x v="1"/>
    <m/>
    <x v="0"/>
    <m/>
    <x v="0"/>
    <m/>
  </r>
  <r>
    <n v="15"/>
    <m/>
    <m/>
    <x v="1"/>
    <n v="2"/>
    <n v="2"/>
    <m/>
    <n v="2"/>
    <m/>
    <n v="2"/>
    <m/>
    <m/>
    <m/>
    <n v="2"/>
    <m/>
    <n v="2"/>
    <m/>
    <n v="2"/>
    <m/>
    <m/>
    <n v="2"/>
    <x v="0"/>
    <m/>
    <x v="2"/>
    <x v="2"/>
    <m/>
    <x v="0"/>
    <m/>
    <x v="0"/>
    <m/>
  </r>
  <r>
    <n v="16"/>
    <m/>
    <m/>
    <x v="1"/>
    <n v="2"/>
    <n v="2"/>
    <m/>
    <n v="2"/>
    <m/>
    <n v="2"/>
    <m/>
    <m/>
    <m/>
    <n v="2"/>
    <m/>
    <n v="2"/>
    <m/>
    <n v="2"/>
    <m/>
    <m/>
    <n v="2"/>
    <x v="2"/>
    <m/>
    <x v="2"/>
    <x v="1"/>
    <m/>
    <x v="0"/>
    <m/>
    <x v="2"/>
    <m/>
  </r>
  <r>
    <n v="17"/>
    <m/>
    <m/>
    <x v="1"/>
    <n v="2"/>
    <n v="2"/>
    <m/>
    <n v="2"/>
    <m/>
    <n v="2"/>
    <m/>
    <m/>
    <n v="3"/>
    <n v="2"/>
    <m/>
    <n v="2"/>
    <m/>
    <n v="2"/>
    <m/>
    <m/>
    <n v="2"/>
    <x v="2"/>
    <m/>
    <x v="2"/>
    <x v="0"/>
    <m/>
    <x v="1"/>
    <m/>
    <x v="0"/>
    <m/>
  </r>
  <r>
    <n v="18"/>
    <m/>
    <m/>
    <x v="1"/>
    <n v="2"/>
    <n v="2"/>
    <m/>
    <n v="2"/>
    <m/>
    <n v="2"/>
    <m/>
    <m/>
    <n v="3"/>
    <n v="2"/>
    <m/>
    <n v="2"/>
    <m/>
    <n v="2"/>
    <m/>
    <m/>
    <n v="2"/>
    <x v="2"/>
    <m/>
    <x v="1"/>
    <x v="1"/>
    <m/>
    <x v="0"/>
    <m/>
    <x v="2"/>
    <m/>
  </r>
  <r>
    <n v="19"/>
    <m/>
    <m/>
    <x v="4"/>
    <n v="2"/>
    <n v="2"/>
    <m/>
    <n v="2"/>
    <m/>
    <n v="2"/>
    <m/>
    <m/>
    <n v="3"/>
    <n v="2"/>
    <m/>
    <n v="2"/>
    <m/>
    <n v="2"/>
    <m/>
    <m/>
    <n v="2"/>
    <x v="2"/>
    <m/>
    <x v="1"/>
    <x v="1"/>
    <m/>
    <x v="2"/>
    <m/>
    <x v="2"/>
    <m/>
  </r>
  <r>
    <n v="20"/>
    <m/>
    <m/>
    <x v="1"/>
    <n v="1"/>
    <n v="1"/>
    <m/>
    <n v="2"/>
    <m/>
    <n v="2"/>
    <m/>
    <m/>
    <n v="3"/>
    <n v="2"/>
    <m/>
    <n v="2"/>
    <m/>
    <n v="3"/>
    <m/>
    <m/>
    <n v="1"/>
    <x v="2"/>
    <m/>
    <x v="1"/>
    <x v="1"/>
    <m/>
    <x v="2"/>
    <m/>
    <x v="0"/>
    <m/>
  </r>
  <r>
    <n v="21"/>
    <m/>
    <m/>
    <x v="1"/>
    <n v="1"/>
    <n v="2"/>
    <m/>
    <n v="1"/>
    <m/>
    <n v="2"/>
    <m/>
    <m/>
    <n v="3"/>
    <n v="2"/>
    <m/>
    <n v="2"/>
    <m/>
    <n v="2"/>
    <m/>
    <m/>
    <n v="2"/>
    <x v="3"/>
    <m/>
    <x v="1"/>
    <x v="1"/>
    <m/>
    <x v="0"/>
    <m/>
    <x v="0"/>
    <m/>
  </r>
  <r>
    <n v="22"/>
    <m/>
    <m/>
    <x v="4"/>
    <n v="2"/>
    <n v="3"/>
    <m/>
    <n v="2"/>
    <m/>
    <n v="2"/>
    <m/>
    <m/>
    <n v="3"/>
    <n v="2"/>
    <m/>
    <n v="2"/>
    <m/>
    <n v="3"/>
    <m/>
    <m/>
    <n v="2"/>
    <x v="2"/>
    <m/>
    <x v="1"/>
    <x v="1"/>
    <m/>
    <x v="2"/>
    <m/>
    <x v="2"/>
    <m/>
  </r>
  <r>
    <n v="23"/>
    <m/>
    <m/>
    <x v="3"/>
    <n v="1"/>
    <n v="1"/>
    <m/>
    <n v="1"/>
    <m/>
    <n v="1"/>
    <m/>
    <m/>
    <n v="3"/>
    <n v="1"/>
    <m/>
    <n v="2"/>
    <m/>
    <n v="3"/>
    <m/>
    <m/>
    <n v="2"/>
    <x v="2"/>
    <m/>
    <x v="1"/>
    <x v="1"/>
    <m/>
    <x v="0"/>
    <m/>
    <x v="0"/>
    <m/>
  </r>
  <r>
    <n v="24"/>
    <n v="0"/>
    <n v="0"/>
    <x v="3"/>
    <n v="2"/>
    <n v="2"/>
    <n v="0"/>
    <n v="2"/>
    <n v="0"/>
    <n v="3"/>
    <n v="0"/>
    <n v="0"/>
    <n v="3"/>
    <n v="1"/>
    <n v="0"/>
    <n v="1"/>
    <n v="0"/>
    <n v="3"/>
    <n v="0"/>
    <n v="0"/>
    <n v="2"/>
    <x v="3"/>
    <n v="0"/>
    <x v="1"/>
    <x v="1"/>
    <n v="0"/>
    <x v="1"/>
    <n v="0"/>
    <x v="0"/>
    <m/>
  </r>
  <r>
    <n v="25"/>
    <m/>
    <m/>
    <x v="3"/>
    <n v="2"/>
    <n v="2"/>
    <m/>
    <n v="2"/>
    <m/>
    <n v="3"/>
    <m/>
    <m/>
    <n v="3"/>
    <n v="1"/>
    <m/>
    <n v="1"/>
    <m/>
    <n v="3"/>
    <m/>
    <m/>
    <n v="2"/>
    <x v="3"/>
    <m/>
    <x v="1"/>
    <x v="1"/>
    <m/>
    <x v="1"/>
    <m/>
    <x v="0"/>
    <m/>
  </r>
  <r>
    <n v="26"/>
    <m/>
    <m/>
    <x v="3"/>
    <n v="2"/>
    <n v="2"/>
    <m/>
    <n v="2"/>
    <m/>
    <n v="3"/>
    <m/>
    <m/>
    <n v="3"/>
    <n v="1"/>
    <m/>
    <n v="1"/>
    <m/>
    <n v="3"/>
    <m/>
    <m/>
    <n v="1"/>
    <x v="3"/>
    <m/>
    <x v="2"/>
    <x v="1"/>
    <m/>
    <x v="1"/>
    <m/>
    <x v="0"/>
    <m/>
  </r>
  <r>
    <n v="27"/>
    <m/>
    <m/>
    <x v="3"/>
    <n v="1"/>
    <n v="1"/>
    <m/>
    <n v="2"/>
    <m/>
    <n v="2"/>
    <m/>
    <m/>
    <n v="2"/>
    <n v="1"/>
    <m/>
    <n v="1"/>
    <m/>
    <n v="3"/>
    <m/>
    <m/>
    <n v="2"/>
    <x v="2"/>
    <m/>
    <x v="1"/>
    <x v="1"/>
    <m/>
    <x v="0"/>
    <m/>
    <x v="0"/>
    <m/>
  </r>
  <r>
    <n v="28"/>
    <m/>
    <m/>
    <x v="4"/>
    <n v="2"/>
    <n v="2"/>
    <m/>
    <n v="2"/>
    <m/>
    <n v="2"/>
    <m/>
    <m/>
    <n v="3"/>
    <n v="2"/>
    <m/>
    <n v="3"/>
    <m/>
    <n v="3"/>
    <m/>
    <m/>
    <n v="2"/>
    <x v="2"/>
    <m/>
    <x v="1"/>
    <x v="1"/>
    <m/>
    <x v="0"/>
    <m/>
    <x v="0"/>
    <m/>
  </r>
  <r>
    <n v="29"/>
    <m/>
    <m/>
    <x v="4"/>
    <n v="2"/>
    <n v="2"/>
    <m/>
    <n v="1"/>
    <m/>
    <n v="3"/>
    <m/>
    <m/>
    <n v="3"/>
    <n v="3"/>
    <m/>
    <n v="2"/>
    <m/>
    <n v="3"/>
    <m/>
    <m/>
    <n v="2"/>
    <x v="2"/>
    <m/>
    <x v="1"/>
    <x v="1"/>
    <m/>
    <x v="0"/>
    <m/>
    <x v="0"/>
    <m/>
  </r>
  <r>
    <n v="30"/>
    <m/>
    <m/>
    <x v="3"/>
    <n v="1"/>
    <n v="1"/>
    <m/>
    <n v="2"/>
    <m/>
    <n v="2"/>
    <m/>
    <m/>
    <n v="3"/>
    <n v="1"/>
    <m/>
    <n v="2"/>
    <m/>
    <n v="2"/>
    <m/>
    <m/>
    <n v="3"/>
    <x v="3"/>
    <m/>
    <x v="1"/>
    <x v="1"/>
    <m/>
    <x v="0"/>
    <m/>
    <x v="0"/>
    <m/>
  </r>
  <r>
    <n v="31"/>
    <m/>
    <m/>
    <x v="3"/>
    <n v="2"/>
    <n v="2"/>
    <m/>
    <n v="1"/>
    <m/>
    <n v="2"/>
    <m/>
    <m/>
    <n v="3"/>
    <n v="1"/>
    <m/>
    <n v="2"/>
    <m/>
    <n v="4"/>
    <m/>
    <m/>
    <n v="2"/>
    <x v="2"/>
    <m/>
    <x v="1"/>
    <x v="1"/>
    <m/>
    <x v="0"/>
    <m/>
    <x v="0"/>
    <m/>
  </r>
  <r>
    <n v="32"/>
    <m/>
    <m/>
    <x v="3"/>
    <n v="2"/>
    <n v="2"/>
    <n v="0"/>
    <n v="1"/>
    <n v="0"/>
    <n v="2"/>
    <n v="0"/>
    <n v="0"/>
    <n v="3"/>
    <n v="1"/>
    <n v="0"/>
    <n v="2"/>
    <n v="0"/>
    <n v="4"/>
    <n v="0"/>
    <n v="0"/>
    <n v="2"/>
    <x v="2"/>
    <n v="0"/>
    <x v="1"/>
    <x v="1"/>
    <n v="0"/>
    <x v="0"/>
    <n v="0"/>
    <x v="0"/>
    <n v="0"/>
  </r>
  <r>
    <n v="33"/>
    <m/>
    <m/>
    <x v="3"/>
    <n v="2"/>
    <n v="2"/>
    <m/>
    <n v="2"/>
    <m/>
    <n v="2"/>
    <m/>
    <m/>
    <n v="3"/>
    <n v="2"/>
    <m/>
    <n v="2"/>
    <m/>
    <n v="3"/>
    <m/>
    <m/>
    <n v="2"/>
    <x v="2"/>
    <m/>
    <x v="1"/>
    <x v="1"/>
    <m/>
    <x v="0"/>
    <m/>
    <x v="0"/>
    <m/>
  </r>
  <r>
    <n v="34"/>
    <n v="0"/>
    <n v="0"/>
    <x v="3"/>
    <n v="1"/>
    <n v="2"/>
    <n v="0"/>
    <n v="2"/>
    <n v="0"/>
    <n v="2"/>
    <n v="0"/>
    <n v="0"/>
    <n v="3"/>
    <n v="2"/>
    <n v="0"/>
    <n v="2"/>
    <n v="0"/>
    <n v="3"/>
    <n v="0"/>
    <n v="0"/>
    <n v="2"/>
    <x v="2"/>
    <n v="0"/>
    <x v="1"/>
    <x v="1"/>
    <n v="0"/>
    <x v="0"/>
    <n v="0"/>
    <x v="0"/>
    <n v="0"/>
  </r>
  <r>
    <n v="35"/>
    <m/>
    <m/>
    <x v="3"/>
    <n v="1"/>
    <n v="2"/>
    <m/>
    <n v="2"/>
    <m/>
    <n v="2"/>
    <m/>
    <m/>
    <n v="3"/>
    <n v="2"/>
    <m/>
    <n v="2"/>
    <m/>
    <n v="3"/>
    <m/>
    <m/>
    <n v="1"/>
    <x v="4"/>
    <m/>
    <x v="3"/>
    <x v="0"/>
    <m/>
    <x v="0"/>
    <m/>
    <x v="0"/>
    <m/>
  </r>
  <r>
    <n v="36"/>
    <m/>
    <m/>
    <x v="5"/>
    <n v="1"/>
    <n v="2"/>
    <m/>
    <n v="2"/>
    <m/>
    <n v="2"/>
    <m/>
    <m/>
    <n v="3"/>
    <m/>
    <m/>
    <n v="2"/>
    <m/>
    <n v="2"/>
    <m/>
    <m/>
    <n v="2"/>
    <x v="2"/>
    <m/>
    <x v="1"/>
    <x v="1"/>
    <m/>
    <x v="0"/>
    <m/>
    <x v="0"/>
    <m/>
  </r>
  <r>
    <n v="37"/>
    <m/>
    <m/>
    <x v="5"/>
    <n v="1"/>
    <n v="4"/>
    <m/>
    <n v="1"/>
    <m/>
    <n v="5"/>
    <m/>
    <m/>
    <n v="1"/>
    <n v="2"/>
    <m/>
    <n v="2"/>
    <m/>
    <n v="5"/>
    <m/>
    <m/>
    <n v="1"/>
    <x v="2"/>
    <m/>
    <x v="3"/>
    <x v="0"/>
    <m/>
    <x v="2"/>
    <m/>
    <x v="3"/>
    <m/>
  </r>
  <r>
    <n v="38"/>
    <m/>
    <m/>
    <x v="5"/>
    <n v="1"/>
    <n v="5"/>
    <m/>
    <n v="1"/>
    <m/>
    <n v="2"/>
    <m/>
    <m/>
    <n v="1"/>
    <n v="2"/>
    <m/>
    <n v="2"/>
    <m/>
    <n v="4"/>
    <m/>
    <m/>
    <n v="1"/>
    <x v="2"/>
    <m/>
    <x v="3"/>
    <x v="0"/>
    <m/>
    <x v="0"/>
    <m/>
    <x v="1"/>
    <m/>
  </r>
  <r>
    <n v="39"/>
    <m/>
    <m/>
    <x v="5"/>
    <n v="1"/>
    <n v="5"/>
    <m/>
    <n v="2"/>
    <m/>
    <n v="1"/>
    <m/>
    <m/>
    <n v="2"/>
    <n v="1"/>
    <m/>
    <n v="2"/>
    <m/>
    <n v="4"/>
    <m/>
    <m/>
    <n v="1"/>
    <x v="4"/>
    <m/>
    <x v="3"/>
    <x v="0"/>
    <m/>
    <x v="0"/>
    <m/>
    <x v="1"/>
    <m/>
  </r>
  <r>
    <n v="40"/>
    <m/>
    <m/>
    <x v="5"/>
    <n v="1"/>
    <n v="4"/>
    <m/>
    <n v="2"/>
    <m/>
    <n v="1"/>
    <m/>
    <m/>
    <n v="2"/>
    <n v="1"/>
    <m/>
    <n v="2"/>
    <m/>
    <n v="4"/>
    <m/>
    <m/>
    <n v="1"/>
    <x v="4"/>
    <m/>
    <x v="3"/>
    <x v="0"/>
    <m/>
    <x v="0"/>
    <m/>
    <x v="1"/>
    <m/>
  </r>
  <r>
    <n v="41"/>
    <m/>
    <m/>
    <x v="0"/>
    <n v="2"/>
    <n v="2"/>
    <m/>
    <n v="2"/>
    <m/>
    <n v="4"/>
    <m/>
    <m/>
    <n v="2"/>
    <n v="2"/>
    <m/>
    <n v="2"/>
    <m/>
    <n v="2"/>
    <m/>
    <m/>
    <n v="2"/>
    <x v="2"/>
    <m/>
    <x v="3"/>
    <x v="1"/>
    <m/>
    <x v="0"/>
    <m/>
    <x v="1"/>
    <m/>
  </r>
  <r>
    <n v="42"/>
    <n v="0"/>
    <n v="0"/>
    <x v="0"/>
    <n v="2"/>
    <n v="2"/>
    <n v="0"/>
    <n v="2"/>
    <n v="0"/>
    <n v="4"/>
    <n v="0"/>
    <n v="0"/>
    <n v="2"/>
    <n v="2"/>
    <n v="0"/>
    <n v="2"/>
    <n v="0"/>
    <n v="2"/>
    <n v="0"/>
    <n v="0"/>
    <n v="2"/>
    <x v="3"/>
    <n v="0"/>
    <x v="3"/>
    <x v="1"/>
    <n v="0"/>
    <x v="0"/>
    <n v="0"/>
    <x v="1"/>
    <n v="0"/>
  </r>
  <r>
    <n v="43"/>
    <n v="0"/>
    <n v="0"/>
    <x v="0"/>
    <n v="2"/>
    <n v="2"/>
    <n v="0"/>
    <n v="2"/>
    <n v="0"/>
    <n v="4"/>
    <n v="0"/>
    <n v="0"/>
    <n v="2"/>
    <n v="2"/>
    <n v="0"/>
    <n v="2"/>
    <n v="0"/>
    <n v="2"/>
    <n v="0"/>
    <n v="0"/>
    <n v="2"/>
    <x v="3"/>
    <n v="0"/>
    <x v="3"/>
    <x v="1"/>
    <n v="0"/>
    <x v="0"/>
    <n v="0"/>
    <x v="1"/>
    <n v="0"/>
  </r>
  <r>
    <n v="44"/>
    <n v="0"/>
    <n v="0"/>
    <x v="0"/>
    <n v="2"/>
    <n v="2"/>
    <n v="0"/>
    <n v="2"/>
    <n v="0"/>
    <n v="4"/>
    <n v="0"/>
    <n v="0"/>
    <n v="2"/>
    <n v="2"/>
    <n v="0"/>
    <n v="2"/>
    <n v="0"/>
    <n v="2"/>
    <n v="0"/>
    <n v="0"/>
    <n v="2"/>
    <x v="3"/>
    <n v="0"/>
    <x v="3"/>
    <x v="1"/>
    <n v="0"/>
    <x v="0"/>
    <n v="0"/>
    <x v="1"/>
    <n v="0"/>
  </r>
  <r>
    <n v="45"/>
    <m/>
    <m/>
    <x v="3"/>
    <n v="1"/>
    <n v="2"/>
    <m/>
    <n v="1"/>
    <m/>
    <n v="2"/>
    <m/>
    <m/>
    <n v="3"/>
    <n v="2"/>
    <m/>
    <n v="2"/>
    <m/>
    <n v="3"/>
    <m/>
    <m/>
    <n v="2"/>
    <x v="2"/>
    <m/>
    <x v="1"/>
    <x v="1"/>
    <m/>
    <x v="0"/>
    <m/>
    <x v="0"/>
    <m/>
  </r>
  <r>
    <n v="46"/>
    <m/>
    <m/>
    <x v="3"/>
    <n v="1"/>
    <n v="2"/>
    <m/>
    <n v="1"/>
    <m/>
    <n v="1"/>
    <m/>
    <m/>
    <n v="3"/>
    <n v="1"/>
    <m/>
    <n v="1"/>
    <m/>
    <n v="3"/>
    <m/>
    <m/>
    <n v="1"/>
    <x v="2"/>
    <m/>
    <x v="3"/>
    <x v="0"/>
    <m/>
    <x v="1"/>
    <m/>
    <x v="3"/>
    <m/>
  </r>
  <r>
    <n v="47"/>
    <m/>
    <m/>
    <x v="4"/>
    <n v="1"/>
    <n v="5"/>
    <m/>
    <n v="1"/>
    <m/>
    <n v="1"/>
    <m/>
    <m/>
    <n v="1"/>
    <n v="1"/>
    <m/>
    <n v="4"/>
    <m/>
    <n v="4"/>
    <m/>
    <m/>
    <n v="2"/>
    <x v="2"/>
    <m/>
    <x v="3"/>
    <x v="2"/>
    <m/>
    <x v="1"/>
    <m/>
    <x v="3"/>
    <m/>
  </r>
  <r>
    <n v="48"/>
    <m/>
    <m/>
    <x v="4"/>
    <n v="1"/>
    <n v="4"/>
    <m/>
    <n v="2"/>
    <m/>
    <n v="2"/>
    <m/>
    <m/>
    <n v="2"/>
    <n v="4"/>
    <m/>
    <n v="2"/>
    <m/>
    <n v="2"/>
    <m/>
    <m/>
    <n v="1"/>
    <x v="2"/>
    <m/>
    <x v="2"/>
    <x v="2"/>
    <m/>
    <x v="1"/>
    <m/>
    <x v="3"/>
    <m/>
  </r>
  <r>
    <m/>
    <m/>
    <m/>
    <x v="6"/>
    <m/>
    <m/>
    <m/>
    <m/>
    <m/>
    <m/>
    <m/>
    <m/>
    <m/>
    <m/>
    <m/>
    <m/>
    <m/>
    <m/>
    <m/>
    <m/>
    <m/>
    <x v="5"/>
    <m/>
    <x v="4"/>
    <x v="3"/>
    <m/>
    <x v="3"/>
    <m/>
    <x v="4"/>
    <m/>
  </r>
  <r>
    <m/>
    <m/>
    <m/>
    <x v="7"/>
    <n v="48"/>
    <n v="48"/>
    <n v="6"/>
    <n v="48"/>
    <n v="6"/>
    <n v="48"/>
    <n v="6"/>
    <n v="6"/>
    <n v="36"/>
    <n v="47"/>
    <n v="6"/>
    <n v="48"/>
    <n v="6"/>
    <n v="48"/>
    <n v="6"/>
    <n v="6"/>
    <n v="48"/>
    <x v="6"/>
    <n v="6"/>
    <x v="5"/>
    <x v="4"/>
    <n v="6"/>
    <x v="4"/>
    <n v="6"/>
    <x v="5"/>
    <n v="5"/>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2.xml.rels><?xml version="1.0" encoding="UTF-8" standalone="yes"?>
<Relationships xmlns="http://schemas.openxmlformats.org/package/2006/relationships"><Relationship Id="rId1" Type="http://schemas.openxmlformats.org/officeDocument/2006/relationships/pivotCacheDefinition" Target="../pivotCache/pivotCacheDefinition3.xml"/></Relationships>
</file>

<file path=xl/pivotTables/_rels/pivotTable3.xml.rels><?xml version="1.0" encoding="UTF-8" standalone="yes"?>
<Relationships xmlns="http://schemas.openxmlformats.org/package/2006/relationships"><Relationship Id="rId1" Type="http://schemas.openxmlformats.org/officeDocument/2006/relationships/pivotCacheDefinition" Target="../pivotCache/pivotCacheDefinition3.xml"/></Relationships>
</file>

<file path=xl/pivotTables/_rels/pivotTable4.xml.rels><?xml version="1.0" encoding="UTF-8" standalone="yes"?>
<Relationships xmlns="http://schemas.openxmlformats.org/package/2006/relationships"><Relationship Id="rId1" Type="http://schemas.openxmlformats.org/officeDocument/2006/relationships/pivotCacheDefinition" Target="../pivotCache/pivotCacheDefinition3.xml"/></Relationships>
</file>

<file path=xl/pivotTables/_rels/pivotTable5.xml.rels><?xml version="1.0" encoding="UTF-8" standalone="yes"?>
<Relationships xmlns="http://schemas.openxmlformats.org/package/2006/relationships"><Relationship Id="rId1" Type="http://schemas.openxmlformats.org/officeDocument/2006/relationships/pivotCacheDefinition" Target="../pivotCache/pivotCacheDefinition2.xml"/></Relationships>
</file>

<file path=xl/pivotTables/_rels/pivotTable6.xml.rels><?xml version="1.0" encoding="UTF-8" standalone="yes"?>
<Relationships xmlns="http://schemas.openxmlformats.org/package/2006/relationships"><Relationship Id="rId1" Type="http://schemas.openxmlformats.org/officeDocument/2006/relationships/pivotCacheDefinition" Target="../pivotCache/pivotCacheDefinition2.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EDBC21A9-951F-48D1-B234-87A3B14E7D5F}" name="Tableau croisé dynamique15" cacheId="0" applyNumberFormats="0" applyBorderFormats="0" applyFontFormats="0" applyPatternFormats="0" applyAlignmentFormats="0" applyWidthHeightFormats="1" dataCaption="Valeurs" updatedVersion="7" minRefreshableVersion="3" useAutoFormatting="1" itemPrintTitles="1" createdVersion="7" indent="0" outline="1" outlineData="1" multipleFieldFilters="0">
  <location ref="Y66:AE74" firstHeaderRow="1" firstDataRow="2" firstDataCol="1"/>
  <pivotFields count="3">
    <pivotField axis="axisRow" showAll="0">
      <items count="7">
        <item x="0"/>
        <item x="2"/>
        <item x="4"/>
        <item x="3"/>
        <item x="1"/>
        <item x="5"/>
        <item t="default"/>
      </items>
    </pivotField>
    <pivotField showAll="0"/>
    <pivotField axis="axisCol" dataField="1" showAll="0">
      <items count="6">
        <item x="1"/>
        <item x="0"/>
        <item x="2"/>
        <item x="3"/>
        <item x="4"/>
        <item t="default"/>
      </items>
    </pivotField>
  </pivotFields>
  <rowFields count="1">
    <field x="0"/>
  </rowFields>
  <rowItems count="7">
    <i>
      <x/>
    </i>
    <i>
      <x v="1"/>
    </i>
    <i>
      <x v="2"/>
    </i>
    <i>
      <x v="3"/>
    </i>
    <i>
      <x v="4"/>
    </i>
    <i>
      <x v="5"/>
    </i>
    <i t="grand">
      <x/>
    </i>
  </rowItems>
  <colFields count="1">
    <field x="2"/>
  </colFields>
  <colItems count="6">
    <i>
      <x/>
    </i>
    <i>
      <x v="1"/>
    </i>
    <i>
      <x v="2"/>
    </i>
    <i>
      <x v="3"/>
    </i>
    <i>
      <x v="4"/>
    </i>
    <i t="grand">
      <x/>
    </i>
  </colItems>
  <dataFields count="1">
    <dataField name="Nombre de S2Q2" fld="2" subtotal="count" baseField="0" baseItem="0"/>
  </data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2.xml><?xml version="1.0" encoding="utf-8"?>
<pivotTableDefinition xmlns="http://schemas.openxmlformats.org/spreadsheetml/2006/main" xmlns:mc="http://schemas.openxmlformats.org/markup-compatibility/2006" xmlns:xr="http://schemas.microsoft.com/office/spreadsheetml/2014/revision" mc:Ignorable="xr" xr:uid="{9280BF72-3F45-4666-8AE4-07EAFAE705BE}" name="Tableau croisé dynamique8" cacheId="2" applyNumberFormats="0" applyBorderFormats="0" applyFontFormats="0" applyPatternFormats="0" applyAlignmentFormats="0" applyWidthHeightFormats="1" dataCaption="Valeurs" updatedVersion="7" minRefreshableVersion="3" useAutoFormatting="1" itemPrintTitles="1" createdVersion="7" indent="0" outline="1" outlineData="1" multipleFieldFilters="0">
  <location ref="Y336:AF346" firstHeaderRow="1" firstDataRow="2" firstDataCol="1"/>
  <pivotFields count="30">
    <pivotField showAll="0"/>
    <pivotField showAll="0"/>
    <pivotField showAll="0"/>
    <pivotField axis="axisRow" showAll="0">
      <items count="9">
        <item x="0"/>
        <item x="2"/>
        <item x="4"/>
        <item x="3"/>
        <item x="1"/>
        <item x="5"/>
        <item x="7"/>
        <item x="6"/>
        <item t="default"/>
      </items>
    </pivotField>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items count="8">
        <item x="4"/>
        <item x="2"/>
        <item x="3"/>
        <item x="0"/>
        <item x="1"/>
        <item x="6"/>
        <item x="5"/>
        <item t="default"/>
      </items>
    </pivotField>
    <pivotField showAll="0"/>
    <pivotField showAll="0"/>
    <pivotField showAll="0"/>
    <pivotField showAll="0"/>
    <pivotField showAll="0">
      <items count="6">
        <item x="1"/>
        <item x="0"/>
        <item x="2"/>
        <item x="4"/>
        <item x="3"/>
        <item t="default"/>
      </items>
    </pivotField>
    <pivotField showAll="0"/>
    <pivotField axis="axisCol" dataField="1" showAll="0">
      <items count="7">
        <item x="1"/>
        <item x="0"/>
        <item x="2"/>
        <item x="3"/>
        <item x="5"/>
        <item x="4"/>
        <item t="default"/>
      </items>
    </pivotField>
    <pivotField showAll="0"/>
  </pivotFields>
  <rowFields count="1">
    <field x="3"/>
  </rowFields>
  <rowItems count="9">
    <i>
      <x/>
    </i>
    <i>
      <x v="1"/>
    </i>
    <i>
      <x v="2"/>
    </i>
    <i>
      <x v="3"/>
    </i>
    <i>
      <x v="4"/>
    </i>
    <i>
      <x v="5"/>
    </i>
    <i>
      <x v="6"/>
    </i>
    <i>
      <x v="7"/>
    </i>
    <i t="grand">
      <x/>
    </i>
  </rowItems>
  <colFields count="1">
    <field x="28"/>
  </colFields>
  <colItems count="7">
    <i>
      <x/>
    </i>
    <i>
      <x v="1"/>
    </i>
    <i>
      <x v="2"/>
    </i>
    <i>
      <x v="3"/>
    </i>
    <i>
      <x v="4"/>
    </i>
    <i>
      <x v="5"/>
    </i>
    <i t="grand">
      <x/>
    </i>
  </colItems>
  <dataFields count="1">
    <dataField name="Nombre de S7Q3" fld="28" subtotal="count" baseField="3" baseItem="0"/>
  </data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3.xml><?xml version="1.0" encoding="utf-8"?>
<pivotTableDefinition xmlns="http://schemas.openxmlformats.org/spreadsheetml/2006/main" xmlns:mc="http://schemas.openxmlformats.org/markup-compatibility/2006" xmlns:xr="http://schemas.microsoft.com/office/spreadsheetml/2014/revision" mc:Ignorable="xr" xr:uid="{9927B49B-C247-4A83-B343-F952F8DFF675}" name="Tableau croisé dynamique7" cacheId="2" applyNumberFormats="0" applyBorderFormats="0" applyFontFormats="0" applyPatternFormats="0" applyAlignmentFormats="0" applyWidthHeightFormats="1" dataCaption="Valeurs" updatedVersion="7" minRefreshableVersion="3" useAutoFormatting="1" itemPrintTitles="1" createdVersion="7" indent="0" outline="1" outlineData="1" multipleFieldFilters="0">
  <location ref="Y280:AE290" firstHeaderRow="1" firstDataRow="2" firstDataCol="1"/>
  <pivotFields count="30">
    <pivotField showAll="0"/>
    <pivotField showAll="0"/>
    <pivotField showAll="0"/>
    <pivotField axis="axisRow" showAll="0">
      <items count="9">
        <item x="0"/>
        <item x="2"/>
        <item x="4"/>
        <item x="3"/>
        <item x="1"/>
        <item x="5"/>
        <item x="7"/>
        <item x="6"/>
        <item t="default"/>
      </items>
    </pivotField>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items count="8">
        <item x="4"/>
        <item x="2"/>
        <item x="3"/>
        <item x="0"/>
        <item x="1"/>
        <item x="6"/>
        <item x="5"/>
        <item t="default"/>
      </items>
    </pivotField>
    <pivotField showAll="0"/>
    <pivotField showAll="0">
      <items count="7">
        <item x="3"/>
        <item x="2"/>
        <item x="1"/>
        <item x="0"/>
        <item x="5"/>
        <item x="4"/>
        <item t="default"/>
      </items>
    </pivotField>
    <pivotField axis="axisCol" dataField="1" showAll="0">
      <items count="6">
        <item x="0"/>
        <item x="1"/>
        <item x="2"/>
        <item x="4"/>
        <item x="3"/>
        <item t="default"/>
      </items>
    </pivotField>
    <pivotField showAll="0"/>
    <pivotField showAll="0"/>
    <pivotField showAll="0"/>
    <pivotField showAll="0"/>
    <pivotField showAll="0"/>
  </pivotFields>
  <rowFields count="1">
    <field x="3"/>
  </rowFields>
  <rowItems count="9">
    <i>
      <x/>
    </i>
    <i>
      <x v="1"/>
    </i>
    <i>
      <x v="2"/>
    </i>
    <i>
      <x v="3"/>
    </i>
    <i>
      <x v="4"/>
    </i>
    <i>
      <x v="5"/>
    </i>
    <i>
      <x v="6"/>
    </i>
    <i>
      <x v="7"/>
    </i>
    <i t="grand">
      <x/>
    </i>
  </rowItems>
  <colFields count="1">
    <field x="24"/>
  </colFields>
  <colItems count="6">
    <i>
      <x/>
    </i>
    <i>
      <x v="1"/>
    </i>
    <i>
      <x v="2"/>
    </i>
    <i>
      <x v="3"/>
    </i>
    <i>
      <x v="4"/>
    </i>
    <i t="grand">
      <x/>
    </i>
  </colItems>
  <dataFields count="1">
    <dataField name="Nombre de S6Q2" fld="24" subtotal="count" baseField="3" baseItem="0"/>
  </data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4.xml><?xml version="1.0" encoding="utf-8"?>
<pivotTableDefinition xmlns="http://schemas.openxmlformats.org/spreadsheetml/2006/main" xmlns:mc="http://schemas.openxmlformats.org/markup-compatibility/2006" xmlns:xr="http://schemas.microsoft.com/office/spreadsheetml/2014/revision" mc:Ignorable="xr" xr:uid="{B1486BE1-065C-49F8-B5B8-0D173F132ED9}" name="Tableau croisé dynamique6" cacheId="2" applyNumberFormats="0" applyBorderFormats="0" applyFontFormats="0" applyPatternFormats="0" applyAlignmentFormats="0" applyWidthHeightFormats="1" dataCaption="Valeurs" updatedVersion="7" minRefreshableVersion="3" useAutoFormatting="1" itemPrintTitles="1" createdVersion="7" indent="0" outline="1" outlineData="1" multipleFieldFilters="0">
  <location ref="Y226:AG236" firstHeaderRow="1" firstDataRow="2" firstDataCol="1"/>
  <pivotFields count="30">
    <pivotField showAll="0"/>
    <pivotField showAll="0"/>
    <pivotField showAll="0"/>
    <pivotField axis="axisRow" showAll="0">
      <items count="9">
        <item x="0"/>
        <item x="2"/>
        <item x="4"/>
        <item x="3"/>
        <item x="1"/>
        <item x="5"/>
        <item x="7"/>
        <item x="6"/>
        <item t="default"/>
      </items>
    </pivotField>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axis="axisCol" dataField="1" showAll="0">
      <items count="8">
        <item x="4"/>
        <item x="2"/>
        <item x="3"/>
        <item x="0"/>
        <item x="1"/>
        <item x="6"/>
        <item x="5"/>
        <item t="default"/>
      </items>
    </pivotField>
    <pivotField showAll="0"/>
    <pivotField showAll="0"/>
    <pivotField showAll="0"/>
    <pivotField showAll="0"/>
    <pivotField showAll="0"/>
    <pivotField showAll="0"/>
    <pivotField showAll="0"/>
    <pivotField showAll="0"/>
  </pivotFields>
  <rowFields count="1">
    <field x="3"/>
  </rowFields>
  <rowItems count="9">
    <i>
      <x/>
    </i>
    <i>
      <x v="1"/>
    </i>
    <i>
      <x v="2"/>
    </i>
    <i>
      <x v="3"/>
    </i>
    <i>
      <x v="4"/>
    </i>
    <i>
      <x v="5"/>
    </i>
    <i>
      <x v="6"/>
    </i>
    <i>
      <x v="7"/>
    </i>
    <i t="grand">
      <x/>
    </i>
  </rowItems>
  <colFields count="1">
    <field x="21"/>
  </colFields>
  <colItems count="8">
    <i>
      <x/>
    </i>
    <i>
      <x v="1"/>
    </i>
    <i>
      <x v="2"/>
    </i>
    <i>
      <x v="3"/>
    </i>
    <i>
      <x v="4"/>
    </i>
    <i>
      <x v="5"/>
    </i>
    <i>
      <x v="6"/>
    </i>
    <i t="grand">
      <x/>
    </i>
  </colItems>
  <dataFields count="1">
    <dataField name="Nombre de S5Q2" fld="21" subtotal="count" baseField="3" baseItem="0"/>
  </data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5.xml><?xml version="1.0" encoding="utf-8"?>
<pivotTableDefinition xmlns="http://schemas.openxmlformats.org/spreadsheetml/2006/main" xmlns:mc="http://schemas.openxmlformats.org/markup-compatibility/2006" xmlns:xr="http://schemas.microsoft.com/office/spreadsheetml/2014/revision" mc:Ignorable="xr" xr:uid="{F73E8871-FF09-4EF9-95BA-631D92F56B2F}" name="Tableau croisé dynamique16" cacheId="1" applyNumberFormats="0" applyBorderFormats="0" applyFontFormats="0" applyPatternFormats="0" applyAlignmentFormats="0" applyWidthHeightFormats="1" dataCaption="Valeurs" updatedVersion="7" minRefreshableVersion="3" useAutoFormatting="1" itemPrintTitles="1" createdVersion="7" indent="0" outline="1" outlineData="1" multipleFieldFilters="0">
  <location ref="AJ171:AO179" firstHeaderRow="1" firstDataRow="2" firstDataCol="1"/>
  <pivotFields count="18">
    <pivotField axis="axisRow" showAll="0">
      <items count="7">
        <item x="0"/>
        <item x="2"/>
        <item x="4"/>
        <item x="3"/>
        <item x="1"/>
        <item x="5"/>
        <item t="default"/>
      </items>
    </pivotField>
    <pivotField showAll="0"/>
    <pivotField showAll="0"/>
    <pivotField showAll="0"/>
    <pivotField showAll="0">
      <items count="3">
        <item x="0"/>
        <item x="1"/>
        <item t="default"/>
      </items>
    </pivotField>
    <pivotField showAll="0">
      <items count="3">
        <item x="1"/>
        <item x="0"/>
        <item t="default"/>
      </items>
    </pivotField>
    <pivotField showAll="0">
      <items count="6">
        <item x="1"/>
        <item x="0"/>
        <item x="2"/>
        <item x="4"/>
        <item x="3"/>
        <item t="default"/>
      </items>
    </pivotField>
    <pivotField showAll="0"/>
    <pivotField showAll="0"/>
    <pivotField showAll="0">
      <items count="5">
        <item x="3"/>
        <item x="2"/>
        <item x="0"/>
        <item x="1"/>
        <item t="default"/>
      </items>
    </pivotField>
    <pivotField showAll="0">
      <items count="6">
        <item x="0"/>
        <item x="1"/>
        <item x="2"/>
        <item x="4"/>
        <item x="3"/>
        <item t="default"/>
      </items>
    </pivotField>
    <pivotField showAll="0"/>
    <pivotField showAll="0">
      <items count="5">
        <item x="1"/>
        <item x="0"/>
        <item x="3"/>
        <item x="2"/>
        <item t="default"/>
      </items>
    </pivotField>
    <pivotField showAll="0"/>
    <pivotField axis="axisCol" dataField="1" showAll="0">
      <items count="5">
        <item x="2"/>
        <item x="0"/>
        <item x="1"/>
        <item x="3"/>
        <item t="default"/>
      </items>
    </pivotField>
    <pivotField showAll="0"/>
    <pivotField showAll="0"/>
    <pivotField showAll="0"/>
  </pivotFields>
  <rowFields count="1">
    <field x="0"/>
  </rowFields>
  <rowItems count="7">
    <i>
      <x/>
    </i>
    <i>
      <x v="1"/>
    </i>
    <i>
      <x v="2"/>
    </i>
    <i>
      <x v="3"/>
    </i>
    <i>
      <x v="4"/>
    </i>
    <i>
      <x v="5"/>
    </i>
    <i t="grand">
      <x/>
    </i>
  </rowItems>
  <colFields count="1">
    <field x="14"/>
  </colFields>
  <colItems count="5">
    <i>
      <x/>
    </i>
    <i>
      <x v="1"/>
    </i>
    <i>
      <x v="2"/>
    </i>
    <i>
      <x v="3"/>
    </i>
    <i t="grand">
      <x/>
    </i>
  </colItems>
  <dataFields count="1">
    <dataField name="Nombre de S4Q5" fld="14" subtotal="count" baseField="0" baseItem="0"/>
  </dataFields>
  <formats count="1">
    <format dxfId="0">
      <pivotArea type="all" dataOnly="0" outline="0" fieldPosition="0"/>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6.xml><?xml version="1.0" encoding="utf-8"?>
<pivotTableDefinition xmlns="http://schemas.openxmlformats.org/spreadsheetml/2006/main" xmlns:mc="http://schemas.openxmlformats.org/markup-compatibility/2006" xmlns:xr="http://schemas.microsoft.com/office/spreadsheetml/2014/revision" mc:Ignorable="xr" xr:uid="{6CCF3D61-FA39-45D1-B6AF-5F9CF4754B6B}" name="Tableau croisé dynamique5" cacheId="1" applyNumberFormats="0" applyBorderFormats="0" applyFontFormats="0" applyPatternFormats="0" applyAlignmentFormats="0" applyWidthHeightFormats="1" dataCaption="Valeurs" updatedVersion="7" minRefreshableVersion="3" useAutoFormatting="1" itemPrintTitles="1" createdVersion="7" indent="0" outline="1" outlineData="1" multipleFieldFilters="0">
  <location ref="AJ118:AO126" firstHeaderRow="1" firstDataRow="2" firstDataCol="1"/>
  <pivotFields count="18">
    <pivotField axis="axisRow" showAll="0">
      <items count="7">
        <item x="0"/>
        <item x="2"/>
        <item x="4"/>
        <item x="3"/>
        <item x="1"/>
        <item x="5"/>
        <item t="default"/>
      </items>
    </pivotField>
    <pivotField showAll="0"/>
    <pivotField showAll="0"/>
    <pivotField showAll="0"/>
    <pivotField showAll="0">
      <items count="3">
        <item x="0"/>
        <item x="1"/>
        <item t="default"/>
      </items>
    </pivotField>
    <pivotField showAll="0">
      <items count="3">
        <item x="1"/>
        <item x="0"/>
        <item t="default"/>
      </items>
    </pivotField>
    <pivotField showAll="0">
      <items count="6">
        <item x="1"/>
        <item x="0"/>
        <item x="2"/>
        <item x="4"/>
        <item x="3"/>
        <item t="default"/>
      </items>
    </pivotField>
    <pivotField showAll="0"/>
    <pivotField showAll="0"/>
    <pivotField axis="axisCol" dataField="1" showAll="0">
      <items count="5">
        <item x="3"/>
        <item x="2"/>
        <item x="0"/>
        <item x="1"/>
        <item t="default"/>
      </items>
    </pivotField>
    <pivotField showAll="0"/>
    <pivotField showAll="0"/>
    <pivotField showAll="0"/>
    <pivotField showAll="0"/>
    <pivotField showAll="0"/>
    <pivotField showAll="0"/>
    <pivotField showAll="0"/>
    <pivotField showAll="0"/>
  </pivotFields>
  <rowFields count="1">
    <field x="0"/>
  </rowFields>
  <rowItems count="7">
    <i>
      <x/>
    </i>
    <i>
      <x v="1"/>
    </i>
    <i>
      <x v="2"/>
    </i>
    <i>
      <x v="3"/>
    </i>
    <i>
      <x v="4"/>
    </i>
    <i>
      <x v="5"/>
    </i>
    <i t="grand">
      <x/>
    </i>
  </rowItems>
  <colFields count="1">
    <field x="9"/>
  </colFields>
  <colItems count="5">
    <i>
      <x/>
    </i>
    <i>
      <x v="1"/>
    </i>
    <i>
      <x v="2"/>
    </i>
    <i>
      <x v="3"/>
    </i>
    <i t="grand">
      <x/>
    </i>
  </colItems>
  <dataFields count="1">
    <dataField name="Nombre de S3Q6" fld="9" subtotal="count" baseField="0" baseItem="0"/>
  </dataFields>
  <formats count="1">
    <format dxfId="1">
      <pivotArea type="all" dataOnly="0" outline="0" fieldPosition="0"/>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8" Type="http://schemas.openxmlformats.org/officeDocument/2006/relationships/drawing" Target="../drawings/drawing2.xml"/><Relationship Id="rId3" Type="http://schemas.openxmlformats.org/officeDocument/2006/relationships/pivotTable" Target="../pivotTables/pivotTable3.xml"/><Relationship Id="rId7" Type="http://schemas.openxmlformats.org/officeDocument/2006/relationships/printerSettings" Target="../printerSettings/printerSettings3.bin"/><Relationship Id="rId2" Type="http://schemas.openxmlformats.org/officeDocument/2006/relationships/pivotTable" Target="../pivotTables/pivotTable2.xml"/><Relationship Id="rId1" Type="http://schemas.openxmlformats.org/officeDocument/2006/relationships/pivotTable" Target="../pivotTables/pivotTable1.xml"/><Relationship Id="rId6" Type="http://schemas.openxmlformats.org/officeDocument/2006/relationships/pivotTable" Target="../pivotTables/pivotTable6.xml"/><Relationship Id="rId5" Type="http://schemas.openxmlformats.org/officeDocument/2006/relationships/pivotTable" Target="../pivotTables/pivotTable5.xml"/><Relationship Id="rId4" Type="http://schemas.openxmlformats.org/officeDocument/2006/relationships/pivotTable" Target="../pivotTables/pivotTable4.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D60"/>
  <sheetViews>
    <sheetView zoomScale="85" zoomScaleNormal="85" workbookViewId="0">
      <selection activeCell="G30" sqref="G30"/>
    </sheetView>
  </sheetViews>
  <sheetFormatPr defaultColWidth="8.85546875" defaultRowHeight="15" x14ac:dyDescent="0.25"/>
  <cols>
    <col min="1" max="1" width="8.85546875" style="8" customWidth="1"/>
  </cols>
  <sheetData>
    <row r="1" spans="1:30" x14ac:dyDescent="0.25">
      <c r="A1" s="8" t="s">
        <v>0</v>
      </c>
      <c r="B1" t="s">
        <v>1</v>
      </c>
      <c r="C1" t="s">
        <v>2</v>
      </c>
      <c r="D1" t="s">
        <v>3</v>
      </c>
      <c r="E1" t="s">
        <v>4</v>
      </c>
      <c r="F1" t="s">
        <v>5</v>
      </c>
      <c r="G1" t="s">
        <v>6</v>
      </c>
      <c r="H1" t="s">
        <v>7</v>
      </c>
      <c r="I1" t="s">
        <v>8</v>
      </c>
      <c r="J1" t="s">
        <v>9</v>
      </c>
      <c r="K1" t="s">
        <v>10</v>
      </c>
      <c r="L1" t="s">
        <v>11</v>
      </c>
      <c r="M1" t="s">
        <v>12</v>
      </c>
      <c r="N1" t="s">
        <v>13</v>
      </c>
      <c r="O1" t="s">
        <v>14</v>
      </c>
      <c r="P1" t="s">
        <v>15</v>
      </c>
      <c r="Q1" t="s">
        <v>16</v>
      </c>
      <c r="R1" t="s">
        <v>17</v>
      </c>
      <c r="S1" t="s">
        <v>18</v>
      </c>
      <c r="T1" t="s">
        <v>19</v>
      </c>
      <c r="U1" t="s">
        <v>20</v>
      </c>
      <c r="V1" t="s">
        <v>21</v>
      </c>
      <c r="W1" t="s">
        <v>22</v>
      </c>
      <c r="X1" t="s">
        <v>23</v>
      </c>
      <c r="Y1" t="s">
        <v>24</v>
      </c>
      <c r="Z1" t="s">
        <v>25</v>
      </c>
      <c r="AA1" t="s">
        <v>26</v>
      </c>
      <c r="AB1" t="s">
        <v>27</v>
      </c>
      <c r="AC1" t="s">
        <v>28</v>
      </c>
      <c r="AD1" t="s">
        <v>29</v>
      </c>
    </row>
    <row r="2" spans="1:30" x14ac:dyDescent="0.25">
      <c r="A2" s="8">
        <v>1</v>
      </c>
      <c r="D2">
        <v>1</v>
      </c>
      <c r="E2">
        <v>1</v>
      </c>
      <c r="F2">
        <v>2</v>
      </c>
      <c r="H2">
        <v>1</v>
      </c>
      <c r="J2">
        <v>2</v>
      </c>
      <c r="M2">
        <v>3</v>
      </c>
      <c r="N2">
        <v>1</v>
      </c>
      <c r="P2">
        <v>2</v>
      </c>
      <c r="R2">
        <v>3</v>
      </c>
      <c r="U2">
        <v>2</v>
      </c>
      <c r="V2">
        <v>4</v>
      </c>
      <c r="X2">
        <v>4</v>
      </c>
      <c r="Y2">
        <v>2</v>
      </c>
      <c r="AA2">
        <v>2</v>
      </c>
      <c r="AC2">
        <v>2</v>
      </c>
    </row>
    <row r="3" spans="1:30" x14ac:dyDescent="0.25">
      <c r="A3" s="8">
        <v>2</v>
      </c>
      <c r="D3">
        <v>1</v>
      </c>
      <c r="E3">
        <v>2</v>
      </c>
      <c r="F3">
        <v>2</v>
      </c>
      <c r="H3">
        <v>1</v>
      </c>
      <c r="J3">
        <v>2</v>
      </c>
      <c r="M3">
        <v>3</v>
      </c>
      <c r="N3">
        <v>2</v>
      </c>
      <c r="P3">
        <v>2</v>
      </c>
      <c r="R3">
        <v>3</v>
      </c>
      <c r="U3">
        <v>2</v>
      </c>
      <c r="V3">
        <v>4</v>
      </c>
      <c r="X3">
        <v>4</v>
      </c>
      <c r="Y3">
        <v>2</v>
      </c>
      <c r="AA3">
        <v>1</v>
      </c>
      <c r="AC3">
        <v>2</v>
      </c>
    </row>
    <row r="4" spans="1:30" x14ac:dyDescent="0.25">
      <c r="A4" s="8">
        <v>3</v>
      </c>
      <c r="D4">
        <v>1</v>
      </c>
      <c r="E4">
        <v>2</v>
      </c>
      <c r="F4">
        <v>2</v>
      </c>
      <c r="H4">
        <v>2</v>
      </c>
      <c r="J4">
        <v>2</v>
      </c>
      <c r="M4">
        <v>3</v>
      </c>
      <c r="N4">
        <v>2</v>
      </c>
      <c r="P4">
        <v>2</v>
      </c>
      <c r="R4">
        <v>4</v>
      </c>
      <c r="U4">
        <v>2</v>
      </c>
      <c r="V4">
        <v>4</v>
      </c>
      <c r="X4">
        <v>3</v>
      </c>
      <c r="Y4">
        <v>3</v>
      </c>
      <c r="AA4">
        <v>2</v>
      </c>
      <c r="AC4">
        <v>2</v>
      </c>
    </row>
    <row r="5" spans="1:30" x14ac:dyDescent="0.25">
      <c r="A5" s="8">
        <v>4</v>
      </c>
      <c r="D5">
        <v>1</v>
      </c>
      <c r="E5">
        <v>2</v>
      </c>
      <c r="F5">
        <v>2</v>
      </c>
      <c r="H5">
        <v>2</v>
      </c>
      <c r="J5">
        <v>2</v>
      </c>
      <c r="M5">
        <v>3</v>
      </c>
      <c r="N5">
        <v>2</v>
      </c>
      <c r="P5">
        <v>2</v>
      </c>
      <c r="R5">
        <v>4</v>
      </c>
      <c r="U5">
        <v>2</v>
      </c>
      <c r="V5">
        <v>4</v>
      </c>
      <c r="X5">
        <v>3</v>
      </c>
      <c r="Y5">
        <v>3</v>
      </c>
      <c r="AA5">
        <v>2</v>
      </c>
      <c r="AC5">
        <v>2</v>
      </c>
    </row>
    <row r="6" spans="1:30" x14ac:dyDescent="0.25">
      <c r="A6" s="8">
        <v>5</v>
      </c>
      <c r="D6">
        <v>5</v>
      </c>
      <c r="E6">
        <v>1</v>
      </c>
      <c r="F6">
        <v>2</v>
      </c>
      <c r="H6">
        <v>2</v>
      </c>
      <c r="J6">
        <v>2</v>
      </c>
      <c r="N6">
        <v>1</v>
      </c>
      <c r="P6">
        <v>2</v>
      </c>
      <c r="R6">
        <v>2</v>
      </c>
      <c r="U6">
        <v>2</v>
      </c>
      <c r="V6">
        <v>4</v>
      </c>
      <c r="X6">
        <v>4</v>
      </c>
      <c r="Y6">
        <v>4</v>
      </c>
      <c r="AA6">
        <v>2</v>
      </c>
      <c r="AC6">
        <v>2</v>
      </c>
    </row>
    <row r="7" spans="1:30" x14ac:dyDescent="0.25">
      <c r="A7" s="8">
        <v>6</v>
      </c>
      <c r="D7">
        <v>5</v>
      </c>
      <c r="E7">
        <v>1</v>
      </c>
      <c r="F7">
        <v>2</v>
      </c>
      <c r="H7">
        <v>2</v>
      </c>
      <c r="J7">
        <v>2</v>
      </c>
      <c r="N7">
        <v>1</v>
      </c>
      <c r="P7">
        <v>1</v>
      </c>
      <c r="R7">
        <v>2</v>
      </c>
      <c r="U7">
        <v>2</v>
      </c>
      <c r="V7">
        <v>5</v>
      </c>
      <c r="X7">
        <v>4</v>
      </c>
      <c r="Y7">
        <v>4</v>
      </c>
      <c r="AA7">
        <v>2</v>
      </c>
      <c r="AC7">
        <v>1</v>
      </c>
    </row>
    <row r="8" spans="1:30" x14ac:dyDescent="0.25">
      <c r="A8" s="8">
        <v>7</v>
      </c>
      <c r="D8">
        <v>2</v>
      </c>
      <c r="E8">
        <v>1</v>
      </c>
      <c r="F8">
        <v>2</v>
      </c>
      <c r="H8">
        <v>2</v>
      </c>
      <c r="J8">
        <v>2</v>
      </c>
      <c r="N8">
        <v>1</v>
      </c>
      <c r="P8">
        <v>4</v>
      </c>
      <c r="R8">
        <v>2</v>
      </c>
      <c r="U8">
        <v>1</v>
      </c>
      <c r="V8">
        <v>4</v>
      </c>
      <c r="X8">
        <v>2</v>
      </c>
      <c r="Y8">
        <v>2</v>
      </c>
      <c r="AA8">
        <v>2</v>
      </c>
      <c r="AC8">
        <v>2</v>
      </c>
    </row>
    <row r="9" spans="1:30" x14ac:dyDescent="0.25">
      <c r="A9" s="8">
        <v>8</v>
      </c>
      <c r="D9">
        <v>5</v>
      </c>
      <c r="E9">
        <v>1</v>
      </c>
      <c r="F9">
        <v>2</v>
      </c>
      <c r="H9">
        <v>2</v>
      </c>
      <c r="J9">
        <v>2</v>
      </c>
      <c r="N9">
        <v>1</v>
      </c>
      <c r="P9">
        <v>2</v>
      </c>
      <c r="R9">
        <v>4</v>
      </c>
      <c r="U9">
        <v>2</v>
      </c>
      <c r="V9">
        <v>4</v>
      </c>
      <c r="X9">
        <v>2</v>
      </c>
      <c r="Y9">
        <v>2</v>
      </c>
      <c r="AA9">
        <v>2</v>
      </c>
      <c r="AC9">
        <v>2</v>
      </c>
    </row>
    <row r="10" spans="1:30" x14ac:dyDescent="0.25">
      <c r="A10" s="8">
        <v>9</v>
      </c>
      <c r="D10">
        <v>1</v>
      </c>
      <c r="E10">
        <v>2</v>
      </c>
      <c r="F10">
        <v>2</v>
      </c>
      <c r="H10">
        <v>2</v>
      </c>
      <c r="J10">
        <v>2</v>
      </c>
      <c r="N10">
        <v>2</v>
      </c>
      <c r="P10">
        <v>2</v>
      </c>
      <c r="R10">
        <v>2</v>
      </c>
      <c r="U10">
        <v>2</v>
      </c>
      <c r="V10">
        <v>4</v>
      </c>
      <c r="X10">
        <v>2</v>
      </c>
      <c r="Y10">
        <v>2</v>
      </c>
      <c r="AA10">
        <v>2</v>
      </c>
      <c r="AC10">
        <v>2</v>
      </c>
    </row>
    <row r="11" spans="1:30" x14ac:dyDescent="0.25">
      <c r="A11" s="8">
        <v>10</v>
      </c>
      <c r="D11">
        <v>1</v>
      </c>
      <c r="E11">
        <v>2</v>
      </c>
      <c r="F11">
        <v>1</v>
      </c>
      <c r="H11">
        <v>1</v>
      </c>
      <c r="J11">
        <v>2</v>
      </c>
      <c r="N11">
        <v>2</v>
      </c>
      <c r="P11">
        <v>2</v>
      </c>
      <c r="R11">
        <v>2</v>
      </c>
      <c r="U11">
        <v>2</v>
      </c>
      <c r="V11">
        <v>5</v>
      </c>
      <c r="X11">
        <v>2</v>
      </c>
      <c r="Y11">
        <v>2</v>
      </c>
      <c r="AA11">
        <v>2</v>
      </c>
      <c r="AC11">
        <v>2</v>
      </c>
    </row>
    <row r="12" spans="1:30" x14ac:dyDescent="0.25">
      <c r="A12" s="8">
        <v>11</v>
      </c>
      <c r="D12">
        <v>4</v>
      </c>
      <c r="E12">
        <v>2</v>
      </c>
      <c r="F12">
        <v>2</v>
      </c>
      <c r="H12">
        <v>2</v>
      </c>
      <c r="J12">
        <v>2</v>
      </c>
      <c r="N12">
        <v>2</v>
      </c>
      <c r="P12">
        <v>2</v>
      </c>
      <c r="R12">
        <v>2</v>
      </c>
      <c r="U12">
        <v>2</v>
      </c>
      <c r="V12">
        <v>4</v>
      </c>
      <c r="X12">
        <v>2</v>
      </c>
      <c r="Y12">
        <v>4</v>
      </c>
      <c r="AA12">
        <v>2</v>
      </c>
      <c r="AC12">
        <v>2</v>
      </c>
    </row>
    <row r="13" spans="1:30" x14ac:dyDescent="0.25">
      <c r="A13" s="8">
        <v>12</v>
      </c>
      <c r="D13">
        <v>4</v>
      </c>
      <c r="E13">
        <v>1</v>
      </c>
      <c r="F13">
        <v>2</v>
      </c>
      <c r="H13">
        <v>2</v>
      </c>
      <c r="J13">
        <v>2</v>
      </c>
      <c r="N13">
        <v>2</v>
      </c>
      <c r="P13">
        <v>2</v>
      </c>
      <c r="R13">
        <v>2</v>
      </c>
      <c r="U13">
        <v>2</v>
      </c>
      <c r="V13">
        <v>4</v>
      </c>
      <c r="X13">
        <v>2</v>
      </c>
      <c r="Y13">
        <v>4</v>
      </c>
      <c r="AA13">
        <v>2</v>
      </c>
      <c r="AC13">
        <v>2</v>
      </c>
    </row>
    <row r="14" spans="1:30" x14ac:dyDescent="0.25">
      <c r="A14" s="8">
        <v>13</v>
      </c>
      <c r="D14">
        <v>1</v>
      </c>
      <c r="E14">
        <v>2</v>
      </c>
      <c r="F14">
        <v>2</v>
      </c>
      <c r="H14">
        <v>2</v>
      </c>
      <c r="J14">
        <v>2</v>
      </c>
      <c r="N14">
        <v>2</v>
      </c>
      <c r="P14">
        <v>2</v>
      </c>
      <c r="R14">
        <v>2</v>
      </c>
      <c r="U14">
        <v>2</v>
      </c>
      <c r="V14">
        <v>4</v>
      </c>
      <c r="X14">
        <v>3</v>
      </c>
      <c r="Y14">
        <v>3</v>
      </c>
      <c r="AA14">
        <v>2</v>
      </c>
      <c r="AC14">
        <v>2</v>
      </c>
    </row>
    <row r="15" spans="1:30" x14ac:dyDescent="0.25">
      <c r="A15" s="8">
        <v>14</v>
      </c>
      <c r="D15">
        <v>1</v>
      </c>
      <c r="E15">
        <v>2</v>
      </c>
      <c r="F15">
        <v>2</v>
      </c>
      <c r="H15">
        <v>2</v>
      </c>
      <c r="J15">
        <v>2</v>
      </c>
      <c r="N15">
        <v>2</v>
      </c>
      <c r="P15">
        <v>2</v>
      </c>
      <c r="R15">
        <v>2</v>
      </c>
      <c r="U15">
        <v>2</v>
      </c>
      <c r="V15">
        <v>4</v>
      </c>
      <c r="X15">
        <v>2</v>
      </c>
      <c r="Y15">
        <v>3</v>
      </c>
      <c r="AA15">
        <v>2</v>
      </c>
      <c r="AC15">
        <v>2</v>
      </c>
    </row>
    <row r="16" spans="1:30" x14ac:dyDescent="0.25">
      <c r="A16" s="8">
        <v>15</v>
      </c>
      <c r="D16">
        <v>5</v>
      </c>
      <c r="E16">
        <v>2</v>
      </c>
      <c r="F16">
        <v>2</v>
      </c>
      <c r="H16">
        <v>2</v>
      </c>
      <c r="J16">
        <v>2</v>
      </c>
      <c r="N16">
        <v>2</v>
      </c>
      <c r="P16">
        <v>2</v>
      </c>
      <c r="R16">
        <v>2</v>
      </c>
      <c r="U16">
        <v>2</v>
      </c>
      <c r="V16">
        <v>4</v>
      </c>
      <c r="X16">
        <v>2</v>
      </c>
      <c r="Y16">
        <v>4</v>
      </c>
      <c r="AA16">
        <v>2</v>
      </c>
      <c r="AC16">
        <v>2</v>
      </c>
    </row>
    <row r="17" spans="1:29" x14ac:dyDescent="0.25">
      <c r="A17" s="8">
        <v>16</v>
      </c>
      <c r="D17">
        <v>5</v>
      </c>
      <c r="E17">
        <v>2</v>
      </c>
      <c r="F17">
        <v>2</v>
      </c>
      <c r="H17">
        <v>2</v>
      </c>
      <c r="J17">
        <v>2</v>
      </c>
      <c r="N17">
        <v>2</v>
      </c>
      <c r="P17">
        <v>2</v>
      </c>
      <c r="R17">
        <v>2</v>
      </c>
      <c r="U17">
        <v>2</v>
      </c>
      <c r="V17">
        <v>2</v>
      </c>
      <c r="X17">
        <v>2</v>
      </c>
      <c r="Y17">
        <v>3</v>
      </c>
      <c r="AA17">
        <v>2</v>
      </c>
      <c r="AC17">
        <v>3</v>
      </c>
    </row>
    <row r="18" spans="1:29" x14ac:dyDescent="0.25">
      <c r="A18" s="8">
        <v>17</v>
      </c>
      <c r="D18">
        <v>5</v>
      </c>
      <c r="E18">
        <v>2</v>
      </c>
      <c r="F18">
        <v>2</v>
      </c>
      <c r="H18">
        <v>2</v>
      </c>
      <c r="J18">
        <v>2</v>
      </c>
      <c r="M18">
        <v>3</v>
      </c>
      <c r="N18">
        <v>2</v>
      </c>
      <c r="P18">
        <v>2</v>
      </c>
      <c r="R18">
        <v>2</v>
      </c>
      <c r="U18">
        <v>2</v>
      </c>
      <c r="V18">
        <v>2</v>
      </c>
      <c r="X18">
        <v>2</v>
      </c>
      <c r="Y18">
        <v>2</v>
      </c>
      <c r="AA18">
        <v>1</v>
      </c>
      <c r="AC18">
        <v>2</v>
      </c>
    </row>
    <row r="19" spans="1:29" x14ac:dyDescent="0.25">
      <c r="A19" s="8">
        <v>18</v>
      </c>
      <c r="D19">
        <v>5</v>
      </c>
      <c r="E19">
        <v>2</v>
      </c>
      <c r="F19">
        <v>2</v>
      </c>
      <c r="H19">
        <v>2</v>
      </c>
      <c r="J19">
        <v>2</v>
      </c>
      <c r="M19">
        <v>3</v>
      </c>
      <c r="N19">
        <v>2</v>
      </c>
      <c r="P19">
        <v>2</v>
      </c>
      <c r="R19">
        <v>2</v>
      </c>
      <c r="U19">
        <v>2</v>
      </c>
      <c r="V19">
        <v>2</v>
      </c>
      <c r="X19">
        <v>3</v>
      </c>
      <c r="Y19">
        <v>3</v>
      </c>
      <c r="AA19">
        <v>2</v>
      </c>
      <c r="AC19">
        <v>3</v>
      </c>
    </row>
    <row r="20" spans="1:29" x14ac:dyDescent="0.25">
      <c r="A20" s="8">
        <v>19</v>
      </c>
      <c r="D20">
        <v>3</v>
      </c>
      <c r="E20">
        <v>2</v>
      </c>
      <c r="F20">
        <v>2</v>
      </c>
      <c r="H20">
        <v>2</v>
      </c>
      <c r="J20">
        <v>2</v>
      </c>
      <c r="M20">
        <v>3</v>
      </c>
      <c r="N20">
        <v>2</v>
      </c>
      <c r="P20">
        <v>2</v>
      </c>
      <c r="R20">
        <v>2</v>
      </c>
      <c r="U20">
        <v>2</v>
      </c>
      <c r="V20">
        <v>2</v>
      </c>
      <c r="X20">
        <v>3</v>
      </c>
      <c r="Y20">
        <v>3</v>
      </c>
      <c r="AA20">
        <v>3</v>
      </c>
      <c r="AC20">
        <v>3</v>
      </c>
    </row>
    <row r="21" spans="1:29" x14ac:dyDescent="0.25">
      <c r="A21" s="8">
        <v>20</v>
      </c>
      <c r="D21">
        <v>5</v>
      </c>
      <c r="E21">
        <v>1</v>
      </c>
      <c r="F21">
        <v>1</v>
      </c>
      <c r="H21">
        <v>2</v>
      </c>
      <c r="J21">
        <v>2</v>
      </c>
      <c r="M21">
        <v>3</v>
      </c>
      <c r="N21">
        <v>2</v>
      </c>
      <c r="P21">
        <v>2</v>
      </c>
      <c r="R21">
        <v>3</v>
      </c>
      <c r="U21">
        <v>1</v>
      </c>
      <c r="V21">
        <v>2</v>
      </c>
      <c r="X21">
        <v>3</v>
      </c>
      <c r="Y21">
        <v>3</v>
      </c>
      <c r="AA21">
        <v>3</v>
      </c>
      <c r="AC21">
        <v>2</v>
      </c>
    </row>
    <row r="22" spans="1:29" x14ac:dyDescent="0.25">
      <c r="A22" s="8">
        <v>21</v>
      </c>
      <c r="D22">
        <v>5</v>
      </c>
      <c r="E22">
        <v>1</v>
      </c>
      <c r="F22">
        <v>2</v>
      </c>
      <c r="H22">
        <v>1</v>
      </c>
      <c r="J22">
        <v>2</v>
      </c>
      <c r="M22">
        <v>3</v>
      </c>
      <c r="N22">
        <v>2</v>
      </c>
      <c r="P22">
        <v>2</v>
      </c>
      <c r="R22">
        <v>2</v>
      </c>
      <c r="U22">
        <v>2</v>
      </c>
      <c r="V22">
        <v>3</v>
      </c>
      <c r="X22">
        <v>3</v>
      </c>
      <c r="Y22">
        <v>3</v>
      </c>
      <c r="AA22">
        <v>2</v>
      </c>
      <c r="AC22">
        <v>2</v>
      </c>
    </row>
    <row r="23" spans="1:29" x14ac:dyDescent="0.25">
      <c r="A23" s="8">
        <v>22</v>
      </c>
      <c r="D23">
        <v>3</v>
      </c>
      <c r="E23">
        <v>2</v>
      </c>
      <c r="F23">
        <v>3</v>
      </c>
      <c r="H23">
        <v>2</v>
      </c>
      <c r="J23">
        <v>2</v>
      </c>
      <c r="M23">
        <v>3</v>
      </c>
      <c r="N23">
        <v>2</v>
      </c>
      <c r="P23">
        <v>2</v>
      </c>
      <c r="R23">
        <v>3</v>
      </c>
      <c r="U23">
        <v>2</v>
      </c>
      <c r="V23">
        <v>2</v>
      </c>
      <c r="X23">
        <v>3</v>
      </c>
      <c r="Y23">
        <v>3</v>
      </c>
      <c r="AA23">
        <v>3</v>
      </c>
      <c r="AC23">
        <v>3</v>
      </c>
    </row>
    <row r="24" spans="1:29" x14ac:dyDescent="0.25">
      <c r="A24" s="8">
        <v>23</v>
      </c>
      <c r="D24">
        <v>4</v>
      </c>
      <c r="E24">
        <v>1</v>
      </c>
      <c r="F24">
        <v>1</v>
      </c>
      <c r="H24">
        <v>1</v>
      </c>
      <c r="J24">
        <v>1</v>
      </c>
      <c r="M24">
        <v>3</v>
      </c>
      <c r="N24">
        <v>1</v>
      </c>
      <c r="P24">
        <v>2</v>
      </c>
      <c r="R24">
        <v>3</v>
      </c>
      <c r="U24">
        <v>2</v>
      </c>
      <c r="V24">
        <v>2</v>
      </c>
      <c r="X24">
        <v>3</v>
      </c>
      <c r="Y24">
        <v>3</v>
      </c>
      <c r="AA24">
        <v>2</v>
      </c>
      <c r="AC24">
        <v>2</v>
      </c>
    </row>
    <row r="25" spans="1:29" x14ac:dyDescent="0.25">
      <c r="A25" s="8">
        <v>24</v>
      </c>
      <c r="B25">
        <f t="shared" ref="B25:AC25" si="0">B26</f>
        <v>0</v>
      </c>
      <c r="C25">
        <f t="shared" si="0"/>
        <v>0</v>
      </c>
      <c r="D25">
        <f t="shared" si="0"/>
        <v>4</v>
      </c>
      <c r="E25">
        <f t="shared" si="0"/>
        <v>2</v>
      </c>
      <c r="F25">
        <f t="shared" si="0"/>
        <v>2</v>
      </c>
      <c r="G25">
        <f t="shared" si="0"/>
        <v>0</v>
      </c>
      <c r="H25">
        <f t="shared" si="0"/>
        <v>2</v>
      </c>
      <c r="I25">
        <f t="shared" si="0"/>
        <v>0</v>
      </c>
      <c r="J25">
        <f t="shared" si="0"/>
        <v>3</v>
      </c>
      <c r="K25">
        <f t="shared" si="0"/>
        <v>0</v>
      </c>
      <c r="L25">
        <f t="shared" si="0"/>
        <v>0</v>
      </c>
      <c r="M25">
        <f t="shared" si="0"/>
        <v>3</v>
      </c>
      <c r="N25">
        <f t="shared" si="0"/>
        <v>1</v>
      </c>
      <c r="O25">
        <f t="shared" si="0"/>
        <v>0</v>
      </c>
      <c r="P25">
        <f t="shared" si="0"/>
        <v>1</v>
      </c>
      <c r="Q25">
        <f t="shared" si="0"/>
        <v>0</v>
      </c>
      <c r="R25">
        <f t="shared" si="0"/>
        <v>3</v>
      </c>
      <c r="S25">
        <f t="shared" si="0"/>
        <v>0</v>
      </c>
      <c r="T25">
        <f t="shared" si="0"/>
        <v>0</v>
      </c>
      <c r="U25">
        <f t="shared" si="0"/>
        <v>2</v>
      </c>
      <c r="V25">
        <f t="shared" si="0"/>
        <v>3</v>
      </c>
      <c r="W25">
        <f t="shared" si="0"/>
        <v>0</v>
      </c>
      <c r="X25">
        <f t="shared" si="0"/>
        <v>3</v>
      </c>
      <c r="Y25">
        <f t="shared" si="0"/>
        <v>3</v>
      </c>
      <c r="Z25">
        <f t="shared" si="0"/>
        <v>0</v>
      </c>
      <c r="AA25">
        <f t="shared" si="0"/>
        <v>1</v>
      </c>
      <c r="AB25">
        <f t="shared" si="0"/>
        <v>0</v>
      </c>
      <c r="AC25">
        <f t="shared" si="0"/>
        <v>2</v>
      </c>
    </row>
    <row r="26" spans="1:29" x14ac:dyDescent="0.25">
      <c r="A26" s="8">
        <v>25</v>
      </c>
      <c r="D26">
        <v>4</v>
      </c>
      <c r="E26">
        <v>2</v>
      </c>
      <c r="F26">
        <v>2</v>
      </c>
      <c r="H26">
        <v>2</v>
      </c>
      <c r="J26">
        <v>3</v>
      </c>
      <c r="M26">
        <v>3</v>
      </c>
      <c r="N26">
        <v>1</v>
      </c>
      <c r="P26">
        <v>1</v>
      </c>
      <c r="R26">
        <v>3</v>
      </c>
      <c r="U26">
        <v>2</v>
      </c>
      <c r="V26">
        <v>3</v>
      </c>
      <c r="X26">
        <v>3</v>
      </c>
      <c r="Y26">
        <v>3</v>
      </c>
      <c r="AA26">
        <v>1</v>
      </c>
      <c r="AC26">
        <v>2</v>
      </c>
    </row>
    <row r="27" spans="1:29" x14ac:dyDescent="0.25">
      <c r="A27" s="8">
        <v>26</v>
      </c>
      <c r="D27">
        <v>4</v>
      </c>
      <c r="E27">
        <v>2</v>
      </c>
      <c r="F27">
        <v>2</v>
      </c>
      <c r="H27">
        <v>2</v>
      </c>
      <c r="J27">
        <v>3</v>
      </c>
      <c r="M27">
        <v>3</v>
      </c>
      <c r="N27">
        <v>1</v>
      </c>
      <c r="P27">
        <v>1</v>
      </c>
      <c r="R27">
        <v>3</v>
      </c>
      <c r="U27">
        <v>1</v>
      </c>
      <c r="V27">
        <v>3</v>
      </c>
      <c r="X27">
        <v>2</v>
      </c>
      <c r="Y27">
        <v>3</v>
      </c>
      <c r="AA27">
        <v>1</v>
      </c>
      <c r="AC27">
        <v>2</v>
      </c>
    </row>
    <row r="28" spans="1:29" x14ac:dyDescent="0.25">
      <c r="A28" s="8">
        <v>27</v>
      </c>
      <c r="D28">
        <v>4</v>
      </c>
      <c r="E28">
        <v>1</v>
      </c>
      <c r="F28">
        <v>1</v>
      </c>
      <c r="H28">
        <v>2</v>
      </c>
      <c r="J28">
        <v>2</v>
      </c>
      <c r="M28">
        <v>2</v>
      </c>
      <c r="N28">
        <v>1</v>
      </c>
      <c r="P28">
        <v>1</v>
      </c>
      <c r="R28">
        <v>3</v>
      </c>
      <c r="U28">
        <v>2</v>
      </c>
      <c r="V28">
        <v>2</v>
      </c>
      <c r="X28">
        <v>3</v>
      </c>
      <c r="Y28">
        <v>3</v>
      </c>
      <c r="AA28">
        <v>2</v>
      </c>
      <c r="AC28">
        <v>2</v>
      </c>
    </row>
    <row r="29" spans="1:29" x14ac:dyDescent="0.25">
      <c r="A29" s="8">
        <v>28</v>
      </c>
      <c r="D29">
        <v>3</v>
      </c>
      <c r="E29">
        <v>2</v>
      </c>
      <c r="F29">
        <v>2</v>
      </c>
      <c r="H29">
        <v>2</v>
      </c>
      <c r="J29">
        <v>2</v>
      </c>
      <c r="M29">
        <v>3</v>
      </c>
      <c r="N29">
        <v>2</v>
      </c>
      <c r="P29">
        <v>3</v>
      </c>
      <c r="R29">
        <v>3</v>
      </c>
      <c r="U29">
        <v>2</v>
      </c>
      <c r="V29">
        <v>2</v>
      </c>
      <c r="X29">
        <v>3</v>
      </c>
      <c r="Y29">
        <v>3</v>
      </c>
      <c r="AA29">
        <v>2</v>
      </c>
      <c r="AC29">
        <v>2</v>
      </c>
    </row>
    <row r="30" spans="1:29" x14ac:dyDescent="0.25">
      <c r="A30" s="8">
        <v>29</v>
      </c>
      <c r="D30">
        <v>3</v>
      </c>
      <c r="E30">
        <v>2</v>
      </c>
      <c r="F30">
        <v>2</v>
      </c>
      <c r="H30">
        <v>1</v>
      </c>
      <c r="J30">
        <v>3</v>
      </c>
      <c r="M30">
        <v>3</v>
      </c>
      <c r="N30">
        <v>3</v>
      </c>
      <c r="P30">
        <v>2</v>
      </c>
      <c r="R30">
        <v>3</v>
      </c>
      <c r="U30">
        <v>2</v>
      </c>
      <c r="V30">
        <v>2</v>
      </c>
      <c r="X30">
        <v>3</v>
      </c>
      <c r="Y30">
        <v>3</v>
      </c>
      <c r="AA30">
        <v>2</v>
      </c>
      <c r="AC30">
        <v>2</v>
      </c>
    </row>
    <row r="31" spans="1:29" x14ac:dyDescent="0.25">
      <c r="A31" s="8">
        <v>30</v>
      </c>
      <c r="D31">
        <v>4</v>
      </c>
      <c r="E31">
        <v>1</v>
      </c>
      <c r="F31">
        <v>1</v>
      </c>
      <c r="H31">
        <v>2</v>
      </c>
      <c r="J31">
        <v>2</v>
      </c>
      <c r="M31">
        <v>3</v>
      </c>
      <c r="N31">
        <v>1</v>
      </c>
      <c r="P31">
        <v>2</v>
      </c>
      <c r="R31">
        <v>2</v>
      </c>
      <c r="U31">
        <v>3</v>
      </c>
      <c r="V31">
        <v>3</v>
      </c>
      <c r="X31">
        <v>3</v>
      </c>
      <c r="Y31">
        <v>3</v>
      </c>
      <c r="AA31">
        <v>2</v>
      </c>
      <c r="AC31">
        <v>2</v>
      </c>
    </row>
    <row r="32" spans="1:29" x14ac:dyDescent="0.25">
      <c r="A32" s="8">
        <v>31</v>
      </c>
      <c r="D32">
        <v>4</v>
      </c>
      <c r="E32">
        <v>2</v>
      </c>
      <c r="F32">
        <v>2</v>
      </c>
      <c r="H32">
        <v>1</v>
      </c>
      <c r="J32">
        <v>2</v>
      </c>
      <c r="M32">
        <v>3</v>
      </c>
      <c r="N32">
        <v>1</v>
      </c>
      <c r="P32">
        <v>2</v>
      </c>
      <c r="R32">
        <v>4</v>
      </c>
      <c r="U32">
        <v>2</v>
      </c>
      <c r="V32">
        <v>2</v>
      </c>
      <c r="X32">
        <v>3</v>
      </c>
      <c r="Y32">
        <v>3</v>
      </c>
      <c r="AA32">
        <v>2</v>
      </c>
      <c r="AC32">
        <v>2</v>
      </c>
    </row>
    <row r="33" spans="1:30" x14ac:dyDescent="0.25">
      <c r="A33" s="8">
        <v>32</v>
      </c>
      <c r="D33">
        <f t="shared" ref="D33:AD33" si="1">D32</f>
        <v>4</v>
      </c>
      <c r="E33">
        <f t="shared" si="1"/>
        <v>2</v>
      </c>
      <c r="F33">
        <f t="shared" si="1"/>
        <v>2</v>
      </c>
      <c r="G33">
        <f t="shared" si="1"/>
        <v>0</v>
      </c>
      <c r="H33">
        <f t="shared" si="1"/>
        <v>1</v>
      </c>
      <c r="I33">
        <f t="shared" si="1"/>
        <v>0</v>
      </c>
      <c r="J33">
        <f t="shared" si="1"/>
        <v>2</v>
      </c>
      <c r="K33">
        <f t="shared" si="1"/>
        <v>0</v>
      </c>
      <c r="L33">
        <f t="shared" si="1"/>
        <v>0</v>
      </c>
      <c r="M33">
        <f t="shared" si="1"/>
        <v>3</v>
      </c>
      <c r="N33">
        <f t="shared" si="1"/>
        <v>1</v>
      </c>
      <c r="O33">
        <f t="shared" si="1"/>
        <v>0</v>
      </c>
      <c r="P33">
        <f t="shared" si="1"/>
        <v>2</v>
      </c>
      <c r="Q33">
        <f t="shared" si="1"/>
        <v>0</v>
      </c>
      <c r="R33">
        <f t="shared" si="1"/>
        <v>4</v>
      </c>
      <c r="S33">
        <f t="shared" si="1"/>
        <v>0</v>
      </c>
      <c r="T33">
        <f t="shared" si="1"/>
        <v>0</v>
      </c>
      <c r="U33">
        <f t="shared" si="1"/>
        <v>2</v>
      </c>
      <c r="V33">
        <f t="shared" si="1"/>
        <v>2</v>
      </c>
      <c r="W33">
        <f t="shared" si="1"/>
        <v>0</v>
      </c>
      <c r="X33">
        <f t="shared" si="1"/>
        <v>3</v>
      </c>
      <c r="Y33">
        <f t="shared" si="1"/>
        <v>3</v>
      </c>
      <c r="Z33">
        <f t="shared" si="1"/>
        <v>0</v>
      </c>
      <c r="AA33">
        <f t="shared" si="1"/>
        <v>2</v>
      </c>
      <c r="AB33">
        <f t="shared" si="1"/>
        <v>0</v>
      </c>
      <c r="AC33">
        <f t="shared" si="1"/>
        <v>2</v>
      </c>
      <c r="AD33">
        <f t="shared" si="1"/>
        <v>0</v>
      </c>
    </row>
    <row r="34" spans="1:30" x14ac:dyDescent="0.25">
      <c r="A34" s="8">
        <v>33</v>
      </c>
      <c r="D34">
        <v>4</v>
      </c>
      <c r="E34">
        <v>2</v>
      </c>
      <c r="F34">
        <v>2</v>
      </c>
      <c r="H34">
        <v>2</v>
      </c>
      <c r="J34">
        <v>2</v>
      </c>
      <c r="M34">
        <v>3</v>
      </c>
      <c r="N34">
        <v>2</v>
      </c>
      <c r="P34">
        <v>2</v>
      </c>
      <c r="R34">
        <v>3</v>
      </c>
      <c r="U34">
        <v>2</v>
      </c>
      <c r="V34">
        <v>2</v>
      </c>
      <c r="X34">
        <v>3</v>
      </c>
      <c r="Y34">
        <v>3</v>
      </c>
      <c r="AA34">
        <v>2</v>
      </c>
      <c r="AC34">
        <v>2</v>
      </c>
    </row>
    <row r="35" spans="1:30" x14ac:dyDescent="0.25">
      <c r="A35" s="8">
        <v>34</v>
      </c>
      <c r="B35">
        <f t="shared" ref="B35:AD35" si="2">B34</f>
        <v>0</v>
      </c>
      <c r="C35">
        <f t="shared" si="2"/>
        <v>0</v>
      </c>
      <c r="D35">
        <f t="shared" si="2"/>
        <v>4</v>
      </c>
      <c r="E35">
        <v>1</v>
      </c>
      <c r="F35">
        <f t="shared" si="2"/>
        <v>2</v>
      </c>
      <c r="G35">
        <f t="shared" si="2"/>
        <v>0</v>
      </c>
      <c r="H35">
        <f t="shared" si="2"/>
        <v>2</v>
      </c>
      <c r="I35">
        <f t="shared" si="2"/>
        <v>0</v>
      </c>
      <c r="J35">
        <f t="shared" si="2"/>
        <v>2</v>
      </c>
      <c r="K35">
        <f t="shared" si="2"/>
        <v>0</v>
      </c>
      <c r="L35">
        <f t="shared" si="2"/>
        <v>0</v>
      </c>
      <c r="M35">
        <f t="shared" si="2"/>
        <v>3</v>
      </c>
      <c r="N35">
        <f t="shared" si="2"/>
        <v>2</v>
      </c>
      <c r="O35">
        <f t="shared" si="2"/>
        <v>0</v>
      </c>
      <c r="P35">
        <f t="shared" si="2"/>
        <v>2</v>
      </c>
      <c r="Q35">
        <f t="shared" si="2"/>
        <v>0</v>
      </c>
      <c r="R35">
        <f t="shared" si="2"/>
        <v>3</v>
      </c>
      <c r="S35">
        <f t="shared" si="2"/>
        <v>0</v>
      </c>
      <c r="T35">
        <f t="shared" si="2"/>
        <v>0</v>
      </c>
      <c r="U35">
        <f t="shared" si="2"/>
        <v>2</v>
      </c>
      <c r="V35">
        <f t="shared" si="2"/>
        <v>2</v>
      </c>
      <c r="W35">
        <f t="shared" si="2"/>
        <v>0</v>
      </c>
      <c r="X35">
        <f t="shared" si="2"/>
        <v>3</v>
      </c>
      <c r="Y35">
        <f t="shared" si="2"/>
        <v>3</v>
      </c>
      <c r="Z35">
        <f t="shared" si="2"/>
        <v>0</v>
      </c>
      <c r="AA35">
        <f t="shared" si="2"/>
        <v>2</v>
      </c>
      <c r="AB35">
        <f t="shared" si="2"/>
        <v>0</v>
      </c>
      <c r="AC35">
        <f t="shared" si="2"/>
        <v>2</v>
      </c>
      <c r="AD35">
        <f t="shared" si="2"/>
        <v>0</v>
      </c>
    </row>
    <row r="36" spans="1:30" x14ac:dyDescent="0.25">
      <c r="A36" s="8">
        <v>35</v>
      </c>
      <c r="D36">
        <v>4</v>
      </c>
      <c r="E36">
        <v>1</v>
      </c>
      <c r="F36">
        <v>2</v>
      </c>
      <c r="H36">
        <v>2</v>
      </c>
      <c r="J36">
        <v>2</v>
      </c>
      <c r="M36">
        <v>3</v>
      </c>
      <c r="N36">
        <v>2</v>
      </c>
      <c r="P36">
        <v>2</v>
      </c>
      <c r="R36">
        <v>3</v>
      </c>
      <c r="U36">
        <v>1</v>
      </c>
      <c r="V36">
        <v>1</v>
      </c>
      <c r="X36">
        <v>1</v>
      </c>
      <c r="Y36">
        <v>2</v>
      </c>
      <c r="AA36">
        <v>2</v>
      </c>
      <c r="AC36">
        <v>2</v>
      </c>
    </row>
    <row r="37" spans="1:30" x14ac:dyDescent="0.25">
      <c r="A37" s="8">
        <v>36</v>
      </c>
      <c r="D37">
        <v>6</v>
      </c>
      <c r="E37">
        <v>1</v>
      </c>
      <c r="F37">
        <v>2</v>
      </c>
      <c r="H37">
        <v>2</v>
      </c>
      <c r="J37">
        <v>2</v>
      </c>
      <c r="M37">
        <v>3</v>
      </c>
      <c r="P37">
        <v>2</v>
      </c>
      <c r="R37">
        <v>2</v>
      </c>
      <c r="U37">
        <v>2</v>
      </c>
      <c r="V37">
        <v>2</v>
      </c>
      <c r="X37">
        <v>3</v>
      </c>
      <c r="Y37">
        <v>3</v>
      </c>
      <c r="AA37">
        <v>2</v>
      </c>
      <c r="AC37">
        <v>2</v>
      </c>
    </row>
    <row r="38" spans="1:30" x14ac:dyDescent="0.25">
      <c r="A38" s="8">
        <v>37</v>
      </c>
      <c r="D38">
        <v>6</v>
      </c>
      <c r="E38">
        <v>1</v>
      </c>
      <c r="F38">
        <v>4</v>
      </c>
      <c r="H38">
        <v>1</v>
      </c>
      <c r="J38">
        <v>5</v>
      </c>
      <c r="M38">
        <v>1</v>
      </c>
      <c r="N38">
        <v>2</v>
      </c>
      <c r="P38">
        <v>2</v>
      </c>
      <c r="R38">
        <v>5</v>
      </c>
      <c r="U38">
        <v>1</v>
      </c>
      <c r="V38">
        <v>2</v>
      </c>
      <c r="X38">
        <v>1</v>
      </c>
      <c r="Y38">
        <v>2</v>
      </c>
      <c r="AA38">
        <v>3</v>
      </c>
      <c r="AC38">
        <v>4</v>
      </c>
    </row>
    <row r="39" spans="1:30" x14ac:dyDescent="0.25">
      <c r="A39" s="8">
        <v>38</v>
      </c>
      <c r="D39">
        <v>6</v>
      </c>
      <c r="E39">
        <v>1</v>
      </c>
      <c r="F39">
        <v>5</v>
      </c>
      <c r="H39">
        <v>1</v>
      </c>
      <c r="J39">
        <v>2</v>
      </c>
      <c r="M39">
        <v>1</v>
      </c>
      <c r="N39">
        <v>2</v>
      </c>
      <c r="P39">
        <v>2</v>
      </c>
      <c r="R39">
        <v>4</v>
      </c>
      <c r="U39">
        <v>1</v>
      </c>
      <c r="V39">
        <v>2</v>
      </c>
      <c r="X39">
        <v>1</v>
      </c>
      <c r="Y39">
        <v>2</v>
      </c>
      <c r="AA39">
        <v>2</v>
      </c>
      <c r="AC39">
        <v>1</v>
      </c>
    </row>
    <row r="40" spans="1:30" x14ac:dyDescent="0.25">
      <c r="A40" s="8">
        <v>39</v>
      </c>
      <c r="D40">
        <v>6</v>
      </c>
      <c r="E40">
        <v>1</v>
      </c>
      <c r="F40">
        <v>5</v>
      </c>
      <c r="H40">
        <v>2</v>
      </c>
      <c r="J40">
        <v>1</v>
      </c>
      <c r="M40">
        <v>2</v>
      </c>
      <c r="N40">
        <v>1</v>
      </c>
      <c r="P40">
        <v>2</v>
      </c>
      <c r="R40">
        <v>4</v>
      </c>
      <c r="U40">
        <v>1</v>
      </c>
      <c r="V40">
        <v>1</v>
      </c>
      <c r="X40">
        <v>1</v>
      </c>
      <c r="Y40">
        <v>2</v>
      </c>
      <c r="AA40">
        <v>2</v>
      </c>
      <c r="AC40">
        <v>1</v>
      </c>
    </row>
    <row r="41" spans="1:30" x14ac:dyDescent="0.25">
      <c r="A41" s="8">
        <v>40</v>
      </c>
      <c r="D41">
        <v>6</v>
      </c>
      <c r="E41">
        <v>1</v>
      </c>
      <c r="F41">
        <v>4</v>
      </c>
      <c r="H41">
        <v>2</v>
      </c>
      <c r="J41">
        <v>1</v>
      </c>
      <c r="M41">
        <v>2</v>
      </c>
      <c r="N41">
        <v>1</v>
      </c>
      <c r="P41">
        <v>2</v>
      </c>
      <c r="R41">
        <v>4</v>
      </c>
      <c r="U41">
        <v>1</v>
      </c>
      <c r="V41">
        <v>1</v>
      </c>
      <c r="X41">
        <v>1</v>
      </c>
      <c r="Y41">
        <v>2</v>
      </c>
      <c r="AA41">
        <v>2</v>
      </c>
      <c r="AC41">
        <v>1</v>
      </c>
    </row>
    <row r="42" spans="1:30" x14ac:dyDescent="0.25">
      <c r="A42" s="8">
        <v>41</v>
      </c>
      <c r="D42">
        <v>1</v>
      </c>
      <c r="E42">
        <v>2</v>
      </c>
      <c r="F42">
        <v>2</v>
      </c>
      <c r="H42">
        <v>2</v>
      </c>
      <c r="J42">
        <v>4</v>
      </c>
      <c r="M42">
        <v>2</v>
      </c>
      <c r="N42">
        <v>2</v>
      </c>
      <c r="P42">
        <v>2</v>
      </c>
      <c r="R42">
        <v>2</v>
      </c>
      <c r="U42">
        <v>2</v>
      </c>
      <c r="V42">
        <v>2</v>
      </c>
      <c r="X42">
        <v>1</v>
      </c>
      <c r="Y42">
        <v>3</v>
      </c>
      <c r="AA42">
        <v>2</v>
      </c>
      <c r="AC42">
        <v>1</v>
      </c>
    </row>
    <row r="43" spans="1:30" x14ac:dyDescent="0.25">
      <c r="A43" s="8">
        <v>42</v>
      </c>
      <c r="B43">
        <f t="shared" ref="B43:AD43" si="3">B42</f>
        <v>0</v>
      </c>
      <c r="C43">
        <f t="shared" si="3"/>
        <v>0</v>
      </c>
      <c r="D43">
        <f t="shared" si="3"/>
        <v>1</v>
      </c>
      <c r="E43">
        <f t="shared" si="3"/>
        <v>2</v>
      </c>
      <c r="F43">
        <f t="shared" si="3"/>
        <v>2</v>
      </c>
      <c r="G43">
        <f t="shared" si="3"/>
        <v>0</v>
      </c>
      <c r="H43">
        <f t="shared" si="3"/>
        <v>2</v>
      </c>
      <c r="I43">
        <f t="shared" si="3"/>
        <v>0</v>
      </c>
      <c r="J43">
        <f t="shared" si="3"/>
        <v>4</v>
      </c>
      <c r="K43">
        <f t="shared" si="3"/>
        <v>0</v>
      </c>
      <c r="L43">
        <f t="shared" si="3"/>
        <v>0</v>
      </c>
      <c r="M43">
        <f t="shared" si="3"/>
        <v>2</v>
      </c>
      <c r="N43">
        <f t="shared" si="3"/>
        <v>2</v>
      </c>
      <c r="O43">
        <f t="shared" si="3"/>
        <v>0</v>
      </c>
      <c r="P43">
        <f t="shared" si="3"/>
        <v>2</v>
      </c>
      <c r="Q43">
        <f t="shared" si="3"/>
        <v>0</v>
      </c>
      <c r="R43">
        <f t="shared" si="3"/>
        <v>2</v>
      </c>
      <c r="S43">
        <f t="shared" si="3"/>
        <v>0</v>
      </c>
      <c r="T43">
        <f t="shared" si="3"/>
        <v>0</v>
      </c>
      <c r="U43">
        <f t="shared" si="3"/>
        <v>2</v>
      </c>
      <c r="V43">
        <v>3</v>
      </c>
      <c r="W43">
        <f t="shared" si="3"/>
        <v>0</v>
      </c>
      <c r="X43">
        <f t="shared" si="3"/>
        <v>1</v>
      </c>
      <c r="Y43">
        <v>3</v>
      </c>
      <c r="Z43">
        <f t="shared" si="3"/>
        <v>0</v>
      </c>
      <c r="AA43">
        <f t="shared" si="3"/>
        <v>2</v>
      </c>
      <c r="AB43">
        <f t="shared" si="3"/>
        <v>0</v>
      </c>
      <c r="AC43">
        <f t="shared" si="3"/>
        <v>1</v>
      </c>
      <c r="AD43">
        <f t="shared" si="3"/>
        <v>0</v>
      </c>
    </row>
    <row r="44" spans="1:30" x14ac:dyDescent="0.25">
      <c r="A44" s="8">
        <v>43</v>
      </c>
      <c r="B44">
        <f t="shared" ref="B44:AD44" si="4">B42</f>
        <v>0</v>
      </c>
      <c r="C44">
        <f t="shared" si="4"/>
        <v>0</v>
      </c>
      <c r="D44">
        <f t="shared" si="4"/>
        <v>1</v>
      </c>
      <c r="E44">
        <f t="shared" si="4"/>
        <v>2</v>
      </c>
      <c r="F44">
        <f t="shared" si="4"/>
        <v>2</v>
      </c>
      <c r="G44">
        <f t="shared" si="4"/>
        <v>0</v>
      </c>
      <c r="H44">
        <f t="shared" si="4"/>
        <v>2</v>
      </c>
      <c r="I44">
        <f t="shared" si="4"/>
        <v>0</v>
      </c>
      <c r="J44">
        <f t="shared" si="4"/>
        <v>4</v>
      </c>
      <c r="K44">
        <f t="shared" si="4"/>
        <v>0</v>
      </c>
      <c r="L44">
        <f t="shared" si="4"/>
        <v>0</v>
      </c>
      <c r="M44">
        <f t="shared" si="4"/>
        <v>2</v>
      </c>
      <c r="N44">
        <f t="shared" si="4"/>
        <v>2</v>
      </c>
      <c r="O44">
        <f t="shared" si="4"/>
        <v>0</v>
      </c>
      <c r="P44">
        <f t="shared" si="4"/>
        <v>2</v>
      </c>
      <c r="Q44">
        <f t="shared" si="4"/>
        <v>0</v>
      </c>
      <c r="R44">
        <f t="shared" si="4"/>
        <v>2</v>
      </c>
      <c r="S44">
        <f t="shared" si="4"/>
        <v>0</v>
      </c>
      <c r="T44">
        <f t="shared" si="4"/>
        <v>0</v>
      </c>
      <c r="U44">
        <f t="shared" si="4"/>
        <v>2</v>
      </c>
      <c r="V44">
        <v>3</v>
      </c>
      <c r="W44">
        <f t="shared" si="4"/>
        <v>0</v>
      </c>
      <c r="X44">
        <f t="shared" si="4"/>
        <v>1</v>
      </c>
      <c r="Y44">
        <v>3</v>
      </c>
      <c r="Z44">
        <f t="shared" si="4"/>
        <v>0</v>
      </c>
      <c r="AA44">
        <f t="shared" si="4"/>
        <v>2</v>
      </c>
      <c r="AB44">
        <f t="shared" si="4"/>
        <v>0</v>
      </c>
      <c r="AC44">
        <f t="shared" si="4"/>
        <v>1</v>
      </c>
      <c r="AD44">
        <f t="shared" si="4"/>
        <v>0</v>
      </c>
    </row>
    <row r="45" spans="1:30" x14ac:dyDescent="0.25">
      <c r="A45" s="8">
        <v>44</v>
      </c>
      <c r="B45">
        <f t="shared" ref="B45:AD45" si="5">B42</f>
        <v>0</v>
      </c>
      <c r="C45">
        <f t="shared" si="5"/>
        <v>0</v>
      </c>
      <c r="D45">
        <f t="shared" si="5"/>
        <v>1</v>
      </c>
      <c r="E45">
        <f t="shared" si="5"/>
        <v>2</v>
      </c>
      <c r="F45">
        <f t="shared" si="5"/>
        <v>2</v>
      </c>
      <c r="G45">
        <f t="shared" si="5"/>
        <v>0</v>
      </c>
      <c r="H45">
        <f t="shared" si="5"/>
        <v>2</v>
      </c>
      <c r="I45">
        <f t="shared" si="5"/>
        <v>0</v>
      </c>
      <c r="J45">
        <f t="shared" si="5"/>
        <v>4</v>
      </c>
      <c r="K45">
        <f t="shared" si="5"/>
        <v>0</v>
      </c>
      <c r="L45">
        <f t="shared" si="5"/>
        <v>0</v>
      </c>
      <c r="M45">
        <f t="shared" si="5"/>
        <v>2</v>
      </c>
      <c r="N45">
        <f t="shared" si="5"/>
        <v>2</v>
      </c>
      <c r="O45">
        <f t="shared" si="5"/>
        <v>0</v>
      </c>
      <c r="P45">
        <f t="shared" si="5"/>
        <v>2</v>
      </c>
      <c r="Q45">
        <f t="shared" si="5"/>
        <v>0</v>
      </c>
      <c r="R45">
        <f t="shared" si="5"/>
        <v>2</v>
      </c>
      <c r="S45">
        <f t="shared" si="5"/>
        <v>0</v>
      </c>
      <c r="T45">
        <f t="shared" si="5"/>
        <v>0</v>
      </c>
      <c r="U45">
        <f t="shared" si="5"/>
        <v>2</v>
      </c>
      <c r="V45">
        <v>3</v>
      </c>
      <c r="W45">
        <f t="shared" si="5"/>
        <v>0</v>
      </c>
      <c r="X45">
        <f t="shared" si="5"/>
        <v>1</v>
      </c>
      <c r="Y45">
        <v>3</v>
      </c>
      <c r="Z45">
        <f t="shared" si="5"/>
        <v>0</v>
      </c>
      <c r="AA45">
        <f t="shared" si="5"/>
        <v>2</v>
      </c>
      <c r="AB45">
        <f t="shared" si="5"/>
        <v>0</v>
      </c>
      <c r="AC45">
        <f t="shared" si="5"/>
        <v>1</v>
      </c>
      <c r="AD45">
        <f t="shared" si="5"/>
        <v>0</v>
      </c>
    </row>
    <row r="46" spans="1:30" x14ac:dyDescent="0.25">
      <c r="A46" s="8">
        <v>45</v>
      </c>
      <c r="D46">
        <v>4</v>
      </c>
      <c r="E46">
        <v>1</v>
      </c>
      <c r="F46">
        <v>2</v>
      </c>
      <c r="H46">
        <v>1</v>
      </c>
      <c r="J46">
        <v>2</v>
      </c>
      <c r="M46">
        <v>3</v>
      </c>
      <c r="N46">
        <v>2</v>
      </c>
      <c r="P46">
        <v>2</v>
      </c>
      <c r="R46">
        <v>3</v>
      </c>
      <c r="U46">
        <v>2</v>
      </c>
      <c r="V46">
        <v>2</v>
      </c>
      <c r="X46">
        <v>3</v>
      </c>
      <c r="Y46">
        <v>3</v>
      </c>
      <c r="AA46">
        <v>2</v>
      </c>
      <c r="AC46">
        <v>2</v>
      </c>
    </row>
    <row r="47" spans="1:30" x14ac:dyDescent="0.25">
      <c r="A47" s="8">
        <v>46</v>
      </c>
      <c r="D47">
        <v>4</v>
      </c>
      <c r="E47">
        <v>1</v>
      </c>
      <c r="F47">
        <v>2</v>
      </c>
      <c r="H47">
        <v>1</v>
      </c>
      <c r="J47">
        <v>1</v>
      </c>
      <c r="M47">
        <v>3</v>
      </c>
      <c r="N47">
        <v>1</v>
      </c>
      <c r="P47">
        <v>1</v>
      </c>
      <c r="R47">
        <v>3</v>
      </c>
      <c r="U47">
        <v>1</v>
      </c>
      <c r="V47">
        <v>2</v>
      </c>
      <c r="X47">
        <v>1</v>
      </c>
      <c r="Y47">
        <v>2</v>
      </c>
      <c r="AA47">
        <v>1</v>
      </c>
      <c r="AC47">
        <v>4</v>
      </c>
    </row>
    <row r="48" spans="1:30" x14ac:dyDescent="0.25">
      <c r="A48" s="8">
        <v>47</v>
      </c>
      <c r="D48">
        <v>3</v>
      </c>
      <c r="E48">
        <v>1</v>
      </c>
      <c r="F48">
        <v>5</v>
      </c>
      <c r="H48">
        <v>1</v>
      </c>
      <c r="J48">
        <v>1</v>
      </c>
      <c r="M48">
        <v>1</v>
      </c>
      <c r="N48">
        <v>1</v>
      </c>
      <c r="P48">
        <v>4</v>
      </c>
      <c r="R48">
        <v>4</v>
      </c>
      <c r="U48">
        <v>2</v>
      </c>
      <c r="V48">
        <v>2</v>
      </c>
      <c r="X48">
        <v>1</v>
      </c>
      <c r="Y48">
        <v>4</v>
      </c>
      <c r="AA48">
        <v>1</v>
      </c>
      <c r="AC48">
        <v>4</v>
      </c>
    </row>
    <row r="49" spans="1:29" x14ac:dyDescent="0.25">
      <c r="A49" s="8">
        <v>48</v>
      </c>
      <c r="D49">
        <v>3</v>
      </c>
      <c r="E49">
        <v>1</v>
      </c>
      <c r="F49">
        <v>4</v>
      </c>
      <c r="H49">
        <v>2</v>
      </c>
      <c r="J49">
        <v>2</v>
      </c>
      <c r="M49">
        <v>2</v>
      </c>
      <c r="N49">
        <v>4</v>
      </c>
      <c r="P49">
        <v>2</v>
      </c>
      <c r="R49">
        <v>2</v>
      </c>
      <c r="U49">
        <v>1</v>
      </c>
      <c r="V49">
        <v>2</v>
      </c>
      <c r="X49">
        <v>2</v>
      </c>
      <c r="Y49">
        <v>4</v>
      </c>
      <c r="AA49">
        <v>1</v>
      </c>
      <c r="AC49">
        <v>4</v>
      </c>
    </row>
    <row r="60" spans="1:29" x14ac:dyDescent="0.25">
      <c r="AB60" t="e">
        <f>+_AAB58:AB60</f>
        <v>#NAME?</v>
      </c>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2A239D-31D0-475B-B423-05E1B7E389B1}">
  <dimension ref="A1:AD276"/>
  <sheetViews>
    <sheetView zoomScale="85" zoomScaleNormal="85" workbookViewId="0">
      <pane ySplit="1" topLeftCell="A41" activePane="bottomLeft" state="frozen"/>
      <selection pane="bottomLeft" activeCell="D53" sqref="D53:F61"/>
    </sheetView>
  </sheetViews>
  <sheetFormatPr defaultColWidth="8.85546875" defaultRowHeight="15" x14ac:dyDescent="0.25"/>
  <cols>
    <col min="1" max="1" width="8.85546875" style="9" customWidth="1"/>
    <col min="2" max="3" width="8.85546875" style="10" hidden="1" customWidth="1"/>
    <col min="4" max="16384" width="8.85546875" style="10"/>
  </cols>
  <sheetData>
    <row r="1" spans="1:30" x14ac:dyDescent="0.25">
      <c r="A1" s="9" t="s">
        <v>0</v>
      </c>
      <c r="B1" s="10" t="s">
        <v>1</v>
      </c>
      <c r="C1" s="10" t="s">
        <v>2</v>
      </c>
      <c r="D1" s="10" t="s">
        <v>3</v>
      </c>
      <c r="E1" s="10" t="s">
        <v>4</v>
      </c>
      <c r="F1" s="10" t="s">
        <v>5</v>
      </c>
      <c r="G1" s="10" t="s">
        <v>6</v>
      </c>
      <c r="H1" s="10" t="s">
        <v>7</v>
      </c>
      <c r="I1" s="10" t="s">
        <v>8</v>
      </c>
      <c r="J1" s="10" t="s">
        <v>9</v>
      </c>
      <c r="K1" s="10" t="s">
        <v>10</v>
      </c>
      <c r="L1" s="10" t="s">
        <v>11</v>
      </c>
      <c r="M1" s="10" t="s">
        <v>12</v>
      </c>
      <c r="N1" s="10" t="s">
        <v>13</v>
      </c>
      <c r="O1" s="10" t="s">
        <v>14</v>
      </c>
      <c r="P1" s="10" t="s">
        <v>15</v>
      </c>
      <c r="Q1" s="10" t="s">
        <v>16</v>
      </c>
      <c r="R1" s="10" t="s">
        <v>17</v>
      </c>
      <c r="S1" s="10" t="s">
        <v>18</v>
      </c>
      <c r="T1" s="10" t="s">
        <v>19</v>
      </c>
      <c r="U1" s="10" t="s">
        <v>20</v>
      </c>
      <c r="V1" s="10" t="s">
        <v>21</v>
      </c>
      <c r="W1" s="10" t="s">
        <v>22</v>
      </c>
      <c r="X1" s="10" t="s">
        <v>23</v>
      </c>
      <c r="Y1" s="10" t="s">
        <v>24</v>
      </c>
      <c r="Z1" s="10" t="s">
        <v>25</v>
      </c>
      <c r="AA1" s="10" t="s">
        <v>26</v>
      </c>
      <c r="AB1" s="10" t="s">
        <v>27</v>
      </c>
      <c r="AC1" s="10" t="s">
        <v>28</v>
      </c>
      <c r="AD1" s="10" t="s">
        <v>29</v>
      </c>
    </row>
    <row r="2" spans="1:30" x14ac:dyDescent="0.25">
      <c r="A2" s="9">
        <v>1</v>
      </c>
      <c r="D2" s="10">
        <v>1</v>
      </c>
      <c r="E2" s="10">
        <v>1</v>
      </c>
      <c r="F2" s="10">
        <v>2</v>
      </c>
      <c r="H2" s="10">
        <v>1</v>
      </c>
      <c r="J2" s="10">
        <v>2</v>
      </c>
      <c r="M2" s="10">
        <v>3</v>
      </c>
      <c r="N2" s="10">
        <v>1</v>
      </c>
      <c r="P2" s="10">
        <v>2</v>
      </c>
      <c r="R2" s="10">
        <v>3</v>
      </c>
      <c r="U2" s="10">
        <v>2</v>
      </c>
      <c r="V2" s="10">
        <v>4</v>
      </c>
      <c r="X2" s="10">
        <v>4</v>
      </c>
      <c r="Y2" s="10">
        <v>2</v>
      </c>
      <c r="AA2" s="10">
        <v>2</v>
      </c>
      <c r="AC2" s="10">
        <v>2</v>
      </c>
    </row>
    <row r="3" spans="1:30" x14ac:dyDescent="0.25">
      <c r="A3" s="9">
        <v>2</v>
      </c>
      <c r="D3" s="10">
        <v>1</v>
      </c>
      <c r="E3" s="10">
        <v>2</v>
      </c>
      <c r="F3" s="10">
        <v>2</v>
      </c>
      <c r="H3" s="10">
        <v>1</v>
      </c>
      <c r="J3" s="10">
        <v>2</v>
      </c>
      <c r="M3" s="10">
        <v>3</v>
      </c>
      <c r="N3" s="10">
        <v>2</v>
      </c>
      <c r="P3" s="10">
        <v>2</v>
      </c>
      <c r="R3" s="10">
        <v>3</v>
      </c>
      <c r="U3" s="10">
        <v>2</v>
      </c>
      <c r="V3" s="10">
        <v>4</v>
      </c>
      <c r="X3" s="10">
        <v>4</v>
      </c>
      <c r="Y3" s="10">
        <v>2</v>
      </c>
      <c r="AA3" s="10">
        <v>1</v>
      </c>
      <c r="AC3" s="10">
        <v>2</v>
      </c>
    </row>
    <row r="4" spans="1:30" x14ac:dyDescent="0.25">
      <c r="A4" s="9">
        <v>3</v>
      </c>
      <c r="D4" s="10">
        <v>1</v>
      </c>
      <c r="E4" s="10">
        <v>2</v>
      </c>
      <c r="F4" s="10">
        <v>2</v>
      </c>
      <c r="H4" s="10">
        <v>2</v>
      </c>
      <c r="J4" s="10">
        <v>2</v>
      </c>
      <c r="M4" s="10">
        <v>3</v>
      </c>
      <c r="N4" s="10">
        <v>2</v>
      </c>
      <c r="P4" s="10">
        <v>2</v>
      </c>
      <c r="R4" s="10">
        <v>4</v>
      </c>
      <c r="U4" s="10">
        <v>2</v>
      </c>
      <c r="V4" s="10">
        <v>4</v>
      </c>
      <c r="X4" s="10">
        <v>3</v>
      </c>
      <c r="Y4" s="10">
        <v>3</v>
      </c>
      <c r="AA4" s="10">
        <v>2</v>
      </c>
      <c r="AC4" s="10">
        <v>2</v>
      </c>
    </row>
    <row r="5" spans="1:30" x14ac:dyDescent="0.25">
      <c r="A5" s="9">
        <v>4</v>
      </c>
      <c r="D5" s="10">
        <v>1</v>
      </c>
      <c r="E5" s="10">
        <v>2</v>
      </c>
      <c r="F5" s="10">
        <v>2</v>
      </c>
      <c r="H5" s="10">
        <v>2</v>
      </c>
      <c r="J5" s="10">
        <v>2</v>
      </c>
      <c r="M5" s="10">
        <v>3</v>
      </c>
      <c r="N5" s="10">
        <v>2</v>
      </c>
      <c r="P5" s="10">
        <v>2</v>
      </c>
      <c r="R5" s="10">
        <v>4</v>
      </c>
      <c r="U5" s="10">
        <v>2</v>
      </c>
      <c r="V5" s="10">
        <v>4</v>
      </c>
      <c r="X5" s="10">
        <v>3</v>
      </c>
      <c r="Y5" s="10">
        <v>3</v>
      </c>
      <c r="AA5" s="10">
        <v>2</v>
      </c>
      <c r="AC5" s="10">
        <v>2</v>
      </c>
    </row>
    <row r="6" spans="1:30" x14ac:dyDescent="0.25">
      <c r="A6" s="9">
        <v>5</v>
      </c>
      <c r="D6" s="10">
        <v>5</v>
      </c>
      <c r="E6" s="10">
        <v>1</v>
      </c>
      <c r="F6" s="10">
        <v>2</v>
      </c>
      <c r="H6" s="10">
        <v>2</v>
      </c>
      <c r="J6" s="10">
        <v>2</v>
      </c>
      <c r="N6" s="10">
        <v>1</v>
      </c>
      <c r="P6" s="10">
        <v>2</v>
      </c>
      <c r="R6" s="10">
        <v>2</v>
      </c>
      <c r="U6" s="10">
        <v>2</v>
      </c>
      <c r="V6" s="10">
        <v>4</v>
      </c>
      <c r="X6" s="10">
        <v>4</v>
      </c>
      <c r="Y6" s="10">
        <v>4</v>
      </c>
      <c r="AA6" s="10">
        <v>2</v>
      </c>
      <c r="AC6" s="10">
        <v>2</v>
      </c>
    </row>
    <row r="7" spans="1:30" x14ac:dyDescent="0.25">
      <c r="A7" s="9">
        <v>6</v>
      </c>
      <c r="D7" s="10">
        <v>5</v>
      </c>
      <c r="E7" s="10">
        <v>1</v>
      </c>
      <c r="F7" s="10">
        <v>2</v>
      </c>
      <c r="H7" s="10">
        <v>2</v>
      </c>
      <c r="J7" s="10">
        <v>2</v>
      </c>
      <c r="N7" s="10">
        <v>1</v>
      </c>
      <c r="P7" s="10">
        <v>1</v>
      </c>
      <c r="R7" s="10">
        <v>2</v>
      </c>
      <c r="U7" s="10">
        <v>2</v>
      </c>
      <c r="V7" s="10">
        <v>5</v>
      </c>
      <c r="X7" s="10">
        <v>4</v>
      </c>
      <c r="Y7" s="10">
        <v>4</v>
      </c>
      <c r="AA7" s="10">
        <v>2</v>
      </c>
      <c r="AC7" s="10">
        <v>1</v>
      </c>
    </row>
    <row r="8" spans="1:30" x14ac:dyDescent="0.25">
      <c r="A8" s="9">
        <v>7</v>
      </c>
      <c r="D8" s="10">
        <v>2</v>
      </c>
      <c r="E8" s="10">
        <v>1</v>
      </c>
      <c r="F8" s="10">
        <v>2</v>
      </c>
      <c r="H8" s="10">
        <v>2</v>
      </c>
      <c r="J8" s="10">
        <v>2</v>
      </c>
      <c r="N8" s="10">
        <v>1</v>
      </c>
      <c r="P8" s="10">
        <v>4</v>
      </c>
      <c r="R8" s="10">
        <v>2</v>
      </c>
      <c r="U8" s="10">
        <v>1</v>
      </c>
      <c r="V8" s="10">
        <v>4</v>
      </c>
      <c r="X8" s="10">
        <v>2</v>
      </c>
      <c r="Y8" s="10">
        <v>2</v>
      </c>
      <c r="AA8" s="10">
        <v>2</v>
      </c>
      <c r="AC8" s="10">
        <v>2</v>
      </c>
    </row>
    <row r="9" spans="1:30" x14ac:dyDescent="0.25">
      <c r="A9" s="9">
        <v>8</v>
      </c>
      <c r="D9" s="10">
        <v>5</v>
      </c>
      <c r="E9" s="10">
        <v>1</v>
      </c>
      <c r="F9" s="10">
        <v>2</v>
      </c>
      <c r="H9" s="10">
        <v>2</v>
      </c>
      <c r="J9" s="10">
        <v>2</v>
      </c>
      <c r="N9" s="10">
        <v>1</v>
      </c>
      <c r="P9" s="10">
        <v>2</v>
      </c>
      <c r="R9" s="10">
        <v>4</v>
      </c>
      <c r="U9" s="10">
        <v>2</v>
      </c>
      <c r="V9" s="10">
        <v>4</v>
      </c>
      <c r="X9" s="10">
        <v>2</v>
      </c>
      <c r="Y9" s="10">
        <v>2</v>
      </c>
      <c r="AA9" s="10">
        <v>2</v>
      </c>
      <c r="AC9" s="10">
        <v>2</v>
      </c>
    </row>
    <row r="10" spans="1:30" x14ac:dyDescent="0.25">
      <c r="A10" s="9">
        <v>9</v>
      </c>
      <c r="D10" s="10">
        <v>1</v>
      </c>
      <c r="E10" s="10">
        <v>2</v>
      </c>
      <c r="F10" s="10">
        <v>2</v>
      </c>
      <c r="H10" s="10">
        <v>2</v>
      </c>
      <c r="J10" s="10">
        <v>2</v>
      </c>
      <c r="N10" s="10">
        <v>2</v>
      </c>
      <c r="P10" s="10">
        <v>2</v>
      </c>
      <c r="R10" s="10">
        <v>2</v>
      </c>
      <c r="U10" s="10">
        <v>2</v>
      </c>
      <c r="V10" s="10">
        <v>4</v>
      </c>
      <c r="X10" s="10">
        <v>2</v>
      </c>
      <c r="Y10" s="10">
        <v>2</v>
      </c>
      <c r="AA10" s="10">
        <v>2</v>
      </c>
      <c r="AC10" s="10">
        <v>2</v>
      </c>
    </row>
    <row r="11" spans="1:30" x14ac:dyDescent="0.25">
      <c r="A11" s="9">
        <v>10</v>
      </c>
      <c r="D11" s="10">
        <v>1</v>
      </c>
      <c r="E11" s="10">
        <v>2</v>
      </c>
      <c r="F11" s="10">
        <v>1</v>
      </c>
      <c r="H11" s="10">
        <v>1</v>
      </c>
      <c r="J11" s="10">
        <v>2</v>
      </c>
      <c r="N11" s="10">
        <v>2</v>
      </c>
      <c r="P11" s="10">
        <v>2</v>
      </c>
      <c r="R11" s="10">
        <v>2</v>
      </c>
      <c r="U11" s="10">
        <v>2</v>
      </c>
      <c r="V11" s="10">
        <v>5</v>
      </c>
      <c r="X11" s="10">
        <v>2</v>
      </c>
      <c r="Y11" s="10">
        <v>2</v>
      </c>
      <c r="AA11" s="10">
        <v>2</v>
      </c>
      <c r="AC11" s="10">
        <v>2</v>
      </c>
    </row>
    <row r="12" spans="1:30" x14ac:dyDescent="0.25">
      <c r="A12" s="9">
        <v>11</v>
      </c>
      <c r="D12" s="10">
        <v>4</v>
      </c>
      <c r="E12" s="10">
        <v>2</v>
      </c>
      <c r="F12" s="10">
        <v>2</v>
      </c>
      <c r="H12" s="10">
        <v>2</v>
      </c>
      <c r="J12" s="10">
        <v>2</v>
      </c>
      <c r="N12" s="10">
        <v>2</v>
      </c>
      <c r="P12" s="10">
        <v>2</v>
      </c>
      <c r="R12" s="10">
        <v>2</v>
      </c>
      <c r="U12" s="10">
        <v>2</v>
      </c>
      <c r="V12" s="10">
        <v>4</v>
      </c>
      <c r="X12" s="10">
        <v>2</v>
      </c>
      <c r="Y12" s="10">
        <v>4</v>
      </c>
      <c r="AA12" s="10">
        <v>2</v>
      </c>
      <c r="AC12" s="10">
        <v>2</v>
      </c>
    </row>
    <row r="13" spans="1:30" x14ac:dyDescent="0.25">
      <c r="A13" s="9">
        <v>12</v>
      </c>
      <c r="D13" s="10">
        <v>4</v>
      </c>
      <c r="E13" s="10">
        <v>1</v>
      </c>
      <c r="F13" s="10">
        <v>2</v>
      </c>
      <c r="H13" s="10">
        <v>2</v>
      </c>
      <c r="J13" s="10">
        <v>2</v>
      </c>
      <c r="N13" s="10">
        <v>2</v>
      </c>
      <c r="P13" s="10">
        <v>2</v>
      </c>
      <c r="R13" s="10">
        <v>2</v>
      </c>
      <c r="U13" s="10">
        <v>2</v>
      </c>
      <c r="V13" s="10">
        <v>4</v>
      </c>
      <c r="X13" s="10">
        <v>2</v>
      </c>
      <c r="Y13" s="10">
        <v>4</v>
      </c>
      <c r="AA13" s="10">
        <v>2</v>
      </c>
      <c r="AC13" s="10">
        <v>2</v>
      </c>
    </row>
    <row r="14" spans="1:30" x14ac:dyDescent="0.25">
      <c r="A14" s="9">
        <v>13</v>
      </c>
      <c r="D14" s="10">
        <v>1</v>
      </c>
      <c r="E14" s="10">
        <v>2</v>
      </c>
      <c r="F14" s="10">
        <v>2</v>
      </c>
      <c r="H14" s="10">
        <v>2</v>
      </c>
      <c r="J14" s="10">
        <v>2</v>
      </c>
      <c r="N14" s="10">
        <v>2</v>
      </c>
      <c r="P14" s="10">
        <v>2</v>
      </c>
      <c r="R14" s="10">
        <v>2</v>
      </c>
      <c r="U14" s="10">
        <v>2</v>
      </c>
      <c r="V14" s="10">
        <v>4</v>
      </c>
      <c r="X14" s="10">
        <v>3</v>
      </c>
      <c r="Y14" s="10">
        <v>3</v>
      </c>
      <c r="AA14" s="10">
        <v>2</v>
      </c>
      <c r="AC14" s="10">
        <v>2</v>
      </c>
    </row>
    <row r="15" spans="1:30" x14ac:dyDescent="0.25">
      <c r="A15" s="9">
        <v>14</v>
      </c>
      <c r="D15" s="10">
        <v>1</v>
      </c>
      <c r="E15" s="10">
        <v>2</v>
      </c>
      <c r="F15" s="10">
        <v>2</v>
      </c>
      <c r="H15" s="10">
        <v>2</v>
      </c>
      <c r="J15" s="10">
        <v>2</v>
      </c>
      <c r="N15" s="10">
        <v>2</v>
      </c>
      <c r="P15" s="10">
        <v>2</v>
      </c>
      <c r="R15" s="10">
        <v>2</v>
      </c>
      <c r="U15" s="10">
        <v>2</v>
      </c>
      <c r="V15" s="10">
        <v>4</v>
      </c>
      <c r="X15" s="10">
        <v>2</v>
      </c>
      <c r="Y15" s="10">
        <v>3</v>
      </c>
      <c r="AA15" s="10">
        <v>2</v>
      </c>
      <c r="AC15" s="10">
        <v>2</v>
      </c>
    </row>
    <row r="16" spans="1:30" x14ac:dyDescent="0.25">
      <c r="A16" s="9">
        <v>15</v>
      </c>
      <c r="D16" s="10">
        <v>5</v>
      </c>
      <c r="E16" s="10">
        <v>2</v>
      </c>
      <c r="F16" s="10">
        <v>2</v>
      </c>
      <c r="H16" s="10">
        <v>2</v>
      </c>
      <c r="J16" s="10">
        <v>2</v>
      </c>
      <c r="N16" s="10">
        <v>2</v>
      </c>
      <c r="P16" s="10">
        <v>2</v>
      </c>
      <c r="R16" s="10">
        <v>2</v>
      </c>
      <c r="U16" s="10">
        <v>2</v>
      </c>
      <c r="V16" s="10">
        <v>4</v>
      </c>
      <c r="X16" s="10">
        <v>2</v>
      </c>
      <c r="Y16" s="10">
        <v>4</v>
      </c>
      <c r="AA16" s="10">
        <v>2</v>
      </c>
      <c r="AC16" s="10">
        <v>2</v>
      </c>
    </row>
    <row r="17" spans="1:29" x14ac:dyDescent="0.25">
      <c r="A17" s="9">
        <v>16</v>
      </c>
      <c r="D17" s="10">
        <v>5</v>
      </c>
      <c r="E17" s="10">
        <v>2</v>
      </c>
      <c r="F17" s="10">
        <v>2</v>
      </c>
      <c r="H17" s="10">
        <v>2</v>
      </c>
      <c r="J17" s="10">
        <v>2</v>
      </c>
      <c r="N17" s="10">
        <v>2</v>
      </c>
      <c r="P17" s="10">
        <v>2</v>
      </c>
      <c r="R17" s="10">
        <v>2</v>
      </c>
      <c r="U17" s="10">
        <v>2</v>
      </c>
      <c r="V17" s="10">
        <v>2</v>
      </c>
      <c r="X17" s="10">
        <v>2</v>
      </c>
      <c r="Y17" s="10">
        <v>3</v>
      </c>
      <c r="AA17" s="10">
        <v>2</v>
      </c>
      <c r="AC17" s="10">
        <v>3</v>
      </c>
    </row>
    <row r="18" spans="1:29" x14ac:dyDescent="0.25">
      <c r="A18" s="9">
        <v>17</v>
      </c>
      <c r="D18" s="10">
        <v>5</v>
      </c>
      <c r="E18" s="10">
        <v>2</v>
      </c>
      <c r="F18" s="10">
        <v>2</v>
      </c>
      <c r="H18" s="10">
        <v>2</v>
      </c>
      <c r="J18" s="10">
        <v>2</v>
      </c>
      <c r="M18" s="10">
        <v>3</v>
      </c>
      <c r="N18" s="10">
        <v>2</v>
      </c>
      <c r="P18" s="10">
        <v>2</v>
      </c>
      <c r="R18" s="10">
        <v>2</v>
      </c>
      <c r="U18" s="10">
        <v>2</v>
      </c>
      <c r="V18" s="10">
        <v>2</v>
      </c>
      <c r="X18" s="10">
        <v>2</v>
      </c>
      <c r="Y18" s="10">
        <v>2</v>
      </c>
      <c r="AA18" s="10">
        <v>1</v>
      </c>
      <c r="AC18" s="10">
        <v>2</v>
      </c>
    </row>
    <row r="19" spans="1:29" x14ac:dyDescent="0.25">
      <c r="A19" s="9">
        <v>18</v>
      </c>
      <c r="D19" s="10">
        <v>5</v>
      </c>
      <c r="E19" s="10">
        <v>2</v>
      </c>
      <c r="F19" s="10">
        <v>2</v>
      </c>
      <c r="H19" s="10">
        <v>2</v>
      </c>
      <c r="J19" s="10">
        <v>2</v>
      </c>
      <c r="M19" s="10">
        <v>3</v>
      </c>
      <c r="N19" s="10">
        <v>2</v>
      </c>
      <c r="P19" s="10">
        <v>2</v>
      </c>
      <c r="R19" s="10">
        <v>2</v>
      </c>
      <c r="U19" s="10">
        <v>2</v>
      </c>
      <c r="V19" s="10">
        <v>2</v>
      </c>
      <c r="X19" s="10">
        <v>3</v>
      </c>
      <c r="Y19" s="10">
        <v>3</v>
      </c>
      <c r="AA19" s="10">
        <v>2</v>
      </c>
      <c r="AC19" s="10">
        <v>3</v>
      </c>
    </row>
    <row r="20" spans="1:29" x14ac:dyDescent="0.25">
      <c r="A20" s="9">
        <v>19</v>
      </c>
      <c r="D20" s="10">
        <v>3</v>
      </c>
      <c r="E20" s="10">
        <v>2</v>
      </c>
      <c r="F20" s="10">
        <v>2</v>
      </c>
      <c r="H20" s="10">
        <v>2</v>
      </c>
      <c r="J20" s="10">
        <v>2</v>
      </c>
      <c r="M20" s="10">
        <v>3</v>
      </c>
      <c r="N20" s="10">
        <v>2</v>
      </c>
      <c r="P20" s="10">
        <v>2</v>
      </c>
      <c r="R20" s="10">
        <v>2</v>
      </c>
      <c r="U20" s="10">
        <v>2</v>
      </c>
      <c r="V20" s="10">
        <v>2</v>
      </c>
      <c r="X20" s="10">
        <v>3</v>
      </c>
      <c r="Y20" s="10">
        <v>3</v>
      </c>
      <c r="AA20" s="10">
        <v>3</v>
      </c>
      <c r="AC20" s="10">
        <v>3</v>
      </c>
    </row>
    <row r="21" spans="1:29" x14ac:dyDescent="0.25">
      <c r="A21" s="9">
        <v>20</v>
      </c>
      <c r="D21" s="10">
        <v>5</v>
      </c>
      <c r="E21" s="10">
        <v>1</v>
      </c>
      <c r="F21" s="10">
        <v>1</v>
      </c>
      <c r="H21" s="10">
        <v>2</v>
      </c>
      <c r="J21" s="10">
        <v>2</v>
      </c>
      <c r="M21" s="10">
        <v>3</v>
      </c>
      <c r="N21" s="10">
        <v>2</v>
      </c>
      <c r="P21" s="10">
        <v>2</v>
      </c>
      <c r="R21" s="10">
        <v>3</v>
      </c>
      <c r="U21" s="10">
        <v>1</v>
      </c>
      <c r="V21" s="10">
        <v>2</v>
      </c>
      <c r="X21" s="10">
        <v>3</v>
      </c>
      <c r="Y21" s="10">
        <v>3</v>
      </c>
      <c r="AA21" s="10">
        <v>3</v>
      </c>
      <c r="AC21" s="10">
        <v>2</v>
      </c>
    </row>
    <row r="22" spans="1:29" x14ac:dyDescent="0.25">
      <c r="A22" s="9">
        <v>21</v>
      </c>
      <c r="D22" s="10">
        <v>5</v>
      </c>
      <c r="E22" s="10">
        <v>1</v>
      </c>
      <c r="F22" s="10">
        <v>2</v>
      </c>
      <c r="H22" s="10">
        <v>1</v>
      </c>
      <c r="J22" s="10">
        <v>2</v>
      </c>
      <c r="M22" s="10">
        <v>3</v>
      </c>
      <c r="N22" s="10">
        <v>2</v>
      </c>
      <c r="P22" s="10">
        <v>2</v>
      </c>
      <c r="R22" s="10">
        <v>2</v>
      </c>
      <c r="U22" s="10">
        <v>2</v>
      </c>
      <c r="V22" s="10">
        <v>3</v>
      </c>
      <c r="X22" s="10">
        <v>3</v>
      </c>
      <c r="Y22" s="10">
        <v>3</v>
      </c>
      <c r="AA22" s="10">
        <v>2</v>
      </c>
      <c r="AC22" s="10">
        <v>2</v>
      </c>
    </row>
    <row r="23" spans="1:29" x14ac:dyDescent="0.25">
      <c r="A23" s="9">
        <v>22</v>
      </c>
      <c r="D23" s="10">
        <v>3</v>
      </c>
      <c r="E23" s="10">
        <v>2</v>
      </c>
      <c r="F23" s="10">
        <v>3</v>
      </c>
      <c r="H23" s="10">
        <v>2</v>
      </c>
      <c r="J23" s="10">
        <v>2</v>
      </c>
      <c r="M23" s="10">
        <v>3</v>
      </c>
      <c r="N23" s="10">
        <v>2</v>
      </c>
      <c r="P23" s="10">
        <v>2</v>
      </c>
      <c r="R23" s="10">
        <v>3</v>
      </c>
      <c r="U23" s="10">
        <v>2</v>
      </c>
      <c r="V23" s="10">
        <v>2</v>
      </c>
      <c r="X23" s="10">
        <v>3</v>
      </c>
      <c r="Y23" s="10">
        <v>3</v>
      </c>
      <c r="AA23" s="10">
        <v>3</v>
      </c>
      <c r="AC23" s="10">
        <v>3</v>
      </c>
    </row>
    <row r="24" spans="1:29" x14ac:dyDescent="0.25">
      <c r="A24" s="9">
        <v>23</v>
      </c>
      <c r="D24" s="10">
        <v>4</v>
      </c>
      <c r="E24" s="10">
        <v>1</v>
      </c>
      <c r="F24" s="10">
        <v>1</v>
      </c>
      <c r="H24" s="10">
        <v>1</v>
      </c>
      <c r="J24" s="10">
        <v>1</v>
      </c>
      <c r="M24" s="10">
        <v>3</v>
      </c>
      <c r="N24" s="10">
        <v>1</v>
      </c>
      <c r="P24" s="10">
        <v>2</v>
      </c>
      <c r="R24" s="10">
        <v>3</v>
      </c>
      <c r="U24" s="10">
        <v>2</v>
      </c>
      <c r="V24" s="10">
        <v>2</v>
      </c>
      <c r="X24" s="10">
        <v>3</v>
      </c>
      <c r="Y24" s="10">
        <v>3</v>
      </c>
      <c r="AA24" s="10">
        <v>2</v>
      </c>
      <c r="AC24" s="10">
        <v>2</v>
      </c>
    </row>
    <row r="25" spans="1:29" x14ac:dyDescent="0.25">
      <c r="A25" s="9">
        <v>24</v>
      </c>
      <c r="B25" s="10">
        <f t="shared" ref="B25:AC25" si="0">B26</f>
        <v>0</v>
      </c>
      <c r="C25" s="10">
        <f t="shared" si="0"/>
        <v>0</v>
      </c>
      <c r="D25" s="10">
        <f t="shared" si="0"/>
        <v>4</v>
      </c>
      <c r="E25" s="10">
        <f t="shared" si="0"/>
        <v>2</v>
      </c>
      <c r="F25" s="10">
        <f t="shared" si="0"/>
        <v>2</v>
      </c>
      <c r="G25" s="10">
        <f t="shared" si="0"/>
        <v>0</v>
      </c>
      <c r="H25" s="10">
        <f t="shared" si="0"/>
        <v>2</v>
      </c>
      <c r="I25" s="10">
        <f t="shared" si="0"/>
        <v>0</v>
      </c>
      <c r="J25" s="10">
        <f t="shared" si="0"/>
        <v>3</v>
      </c>
      <c r="K25" s="10">
        <f t="shared" si="0"/>
        <v>0</v>
      </c>
      <c r="L25" s="10">
        <f t="shared" si="0"/>
        <v>0</v>
      </c>
      <c r="M25" s="10">
        <f t="shared" si="0"/>
        <v>3</v>
      </c>
      <c r="N25" s="10">
        <f t="shared" si="0"/>
        <v>1</v>
      </c>
      <c r="O25" s="10">
        <f t="shared" si="0"/>
        <v>0</v>
      </c>
      <c r="P25" s="10">
        <f t="shared" si="0"/>
        <v>1</v>
      </c>
      <c r="Q25" s="10">
        <f t="shared" si="0"/>
        <v>0</v>
      </c>
      <c r="R25" s="10">
        <f t="shared" si="0"/>
        <v>3</v>
      </c>
      <c r="S25" s="10">
        <f t="shared" si="0"/>
        <v>0</v>
      </c>
      <c r="T25" s="10">
        <f t="shared" si="0"/>
        <v>0</v>
      </c>
      <c r="U25" s="10">
        <f t="shared" si="0"/>
        <v>2</v>
      </c>
      <c r="V25" s="10">
        <f t="shared" si="0"/>
        <v>3</v>
      </c>
      <c r="W25" s="10">
        <f t="shared" si="0"/>
        <v>0</v>
      </c>
      <c r="X25" s="10">
        <f t="shared" si="0"/>
        <v>3</v>
      </c>
      <c r="Y25" s="10">
        <f t="shared" si="0"/>
        <v>3</v>
      </c>
      <c r="Z25" s="10">
        <f t="shared" si="0"/>
        <v>0</v>
      </c>
      <c r="AA25" s="10">
        <f t="shared" si="0"/>
        <v>1</v>
      </c>
      <c r="AB25" s="10">
        <f t="shared" si="0"/>
        <v>0</v>
      </c>
      <c r="AC25" s="10">
        <f t="shared" si="0"/>
        <v>2</v>
      </c>
    </row>
    <row r="26" spans="1:29" x14ac:dyDescent="0.25">
      <c r="A26" s="9">
        <v>25</v>
      </c>
      <c r="D26" s="10">
        <v>4</v>
      </c>
      <c r="E26" s="10">
        <v>2</v>
      </c>
      <c r="F26" s="10">
        <v>2</v>
      </c>
      <c r="H26" s="10">
        <v>2</v>
      </c>
      <c r="J26" s="10">
        <v>3</v>
      </c>
      <c r="M26" s="10">
        <v>3</v>
      </c>
      <c r="N26" s="10">
        <v>1</v>
      </c>
      <c r="P26" s="10">
        <v>1</v>
      </c>
      <c r="R26" s="10">
        <v>3</v>
      </c>
      <c r="U26" s="10">
        <v>2</v>
      </c>
      <c r="V26" s="10">
        <v>3</v>
      </c>
      <c r="X26" s="10">
        <v>3</v>
      </c>
      <c r="Y26" s="10">
        <v>3</v>
      </c>
      <c r="AA26" s="10">
        <v>1</v>
      </c>
      <c r="AC26" s="10">
        <v>2</v>
      </c>
    </row>
    <row r="27" spans="1:29" x14ac:dyDescent="0.25">
      <c r="A27" s="9">
        <v>26</v>
      </c>
      <c r="D27" s="10">
        <v>4</v>
      </c>
      <c r="E27" s="10">
        <v>2</v>
      </c>
      <c r="F27" s="10">
        <v>2</v>
      </c>
      <c r="H27" s="10">
        <v>2</v>
      </c>
      <c r="J27" s="10">
        <v>3</v>
      </c>
      <c r="M27" s="10">
        <v>3</v>
      </c>
      <c r="N27" s="10">
        <v>1</v>
      </c>
      <c r="P27" s="10">
        <v>1</v>
      </c>
      <c r="R27" s="10">
        <v>3</v>
      </c>
      <c r="U27" s="10">
        <v>1</v>
      </c>
      <c r="V27" s="10">
        <v>3</v>
      </c>
      <c r="X27" s="10">
        <v>2</v>
      </c>
      <c r="Y27" s="10">
        <v>3</v>
      </c>
      <c r="AA27" s="10">
        <v>1</v>
      </c>
      <c r="AC27" s="10">
        <v>2</v>
      </c>
    </row>
    <row r="28" spans="1:29" x14ac:dyDescent="0.25">
      <c r="A28" s="9">
        <v>27</v>
      </c>
      <c r="D28" s="10">
        <v>4</v>
      </c>
      <c r="E28" s="10">
        <v>1</v>
      </c>
      <c r="F28" s="10">
        <v>1</v>
      </c>
      <c r="H28" s="10">
        <v>2</v>
      </c>
      <c r="J28" s="10">
        <v>2</v>
      </c>
      <c r="M28" s="10">
        <v>2</v>
      </c>
      <c r="N28" s="10">
        <v>1</v>
      </c>
      <c r="P28" s="10">
        <v>1</v>
      </c>
      <c r="R28" s="10">
        <v>3</v>
      </c>
      <c r="U28" s="10">
        <v>2</v>
      </c>
      <c r="V28" s="10">
        <v>2</v>
      </c>
      <c r="X28" s="10">
        <v>3</v>
      </c>
      <c r="Y28" s="10">
        <v>3</v>
      </c>
      <c r="AA28" s="10">
        <v>2</v>
      </c>
      <c r="AC28" s="10">
        <v>2</v>
      </c>
    </row>
    <row r="29" spans="1:29" x14ac:dyDescent="0.25">
      <c r="A29" s="9">
        <v>28</v>
      </c>
      <c r="D29" s="10">
        <v>3</v>
      </c>
      <c r="E29" s="10">
        <v>2</v>
      </c>
      <c r="F29" s="10">
        <v>2</v>
      </c>
      <c r="H29" s="10">
        <v>2</v>
      </c>
      <c r="J29" s="10">
        <v>2</v>
      </c>
      <c r="M29" s="10">
        <v>3</v>
      </c>
      <c r="N29" s="10">
        <v>2</v>
      </c>
      <c r="P29" s="10">
        <v>3</v>
      </c>
      <c r="R29" s="10">
        <v>3</v>
      </c>
      <c r="U29" s="10">
        <v>2</v>
      </c>
      <c r="V29" s="10">
        <v>2</v>
      </c>
      <c r="X29" s="10">
        <v>3</v>
      </c>
      <c r="Y29" s="10">
        <v>3</v>
      </c>
      <c r="AA29" s="10">
        <v>2</v>
      </c>
      <c r="AC29" s="10">
        <v>2</v>
      </c>
    </row>
    <row r="30" spans="1:29" x14ac:dyDescent="0.25">
      <c r="A30" s="9">
        <v>29</v>
      </c>
      <c r="D30" s="10">
        <v>3</v>
      </c>
      <c r="E30" s="10">
        <v>2</v>
      </c>
      <c r="F30" s="10">
        <v>2</v>
      </c>
      <c r="H30" s="10">
        <v>1</v>
      </c>
      <c r="J30" s="10">
        <v>3</v>
      </c>
      <c r="M30" s="10">
        <v>3</v>
      </c>
      <c r="N30" s="10">
        <v>3</v>
      </c>
      <c r="P30" s="10">
        <v>2</v>
      </c>
      <c r="R30" s="10">
        <v>3</v>
      </c>
      <c r="U30" s="10">
        <v>2</v>
      </c>
      <c r="V30" s="10">
        <v>2</v>
      </c>
      <c r="X30" s="10">
        <v>3</v>
      </c>
      <c r="Y30" s="10">
        <v>3</v>
      </c>
      <c r="AA30" s="10">
        <v>2</v>
      </c>
      <c r="AC30" s="10">
        <v>2</v>
      </c>
    </row>
    <row r="31" spans="1:29" x14ac:dyDescent="0.25">
      <c r="A31" s="9">
        <v>30</v>
      </c>
      <c r="D31" s="10">
        <v>4</v>
      </c>
      <c r="E31" s="10">
        <v>1</v>
      </c>
      <c r="F31" s="10">
        <v>1</v>
      </c>
      <c r="H31" s="10">
        <v>2</v>
      </c>
      <c r="J31" s="10">
        <v>2</v>
      </c>
      <c r="M31" s="10">
        <v>3</v>
      </c>
      <c r="N31" s="10">
        <v>1</v>
      </c>
      <c r="P31" s="10">
        <v>2</v>
      </c>
      <c r="R31" s="10">
        <v>2</v>
      </c>
      <c r="U31" s="10">
        <v>3</v>
      </c>
      <c r="V31" s="10">
        <v>3</v>
      </c>
      <c r="X31" s="10">
        <v>3</v>
      </c>
      <c r="Y31" s="10">
        <v>3</v>
      </c>
      <c r="AA31" s="10">
        <v>2</v>
      </c>
      <c r="AC31" s="10">
        <v>2</v>
      </c>
    </row>
    <row r="32" spans="1:29" x14ac:dyDescent="0.25">
      <c r="A32" s="9">
        <v>31</v>
      </c>
      <c r="D32" s="10">
        <v>4</v>
      </c>
      <c r="E32" s="10">
        <v>2</v>
      </c>
      <c r="F32" s="10">
        <v>2</v>
      </c>
      <c r="H32" s="10">
        <v>1</v>
      </c>
      <c r="J32" s="10">
        <v>2</v>
      </c>
      <c r="M32" s="10">
        <v>3</v>
      </c>
      <c r="N32" s="10">
        <v>1</v>
      </c>
      <c r="P32" s="10">
        <v>2</v>
      </c>
      <c r="R32" s="10">
        <v>4</v>
      </c>
      <c r="U32" s="10">
        <v>2</v>
      </c>
      <c r="V32" s="10">
        <v>2</v>
      </c>
      <c r="X32" s="10">
        <v>3</v>
      </c>
      <c r="Y32" s="10">
        <v>3</v>
      </c>
      <c r="AA32" s="10">
        <v>2</v>
      </c>
      <c r="AC32" s="10">
        <v>2</v>
      </c>
    </row>
    <row r="33" spans="1:30" x14ac:dyDescent="0.25">
      <c r="A33" s="9">
        <v>32</v>
      </c>
      <c r="D33" s="10">
        <f t="shared" ref="D33:AD33" si="1">D32</f>
        <v>4</v>
      </c>
      <c r="E33" s="10">
        <f t="shared" si="1"/>
        <v>2</v>
      </c>
      <c r="F33" s="10">
        <f t="shared" si="1"/>
        <v>2</v>
      </c>
      <c r="G33" s="10">
        <f t="shared" si="1"/>
        <v>0</v>
      </c>
      <c r="H33" s="10">
        <f t="shared" si="1"/>
        <v>1</v>
      </c>
      <c r="I33" s="10">
        <f t="shared" si="1"/>
        <v>0</v>
      </c>
      <c r="J33" s="10">
        <f t="shared" si="1"/>
        <v>2</v>
      </c>
      <c r="K33" s="10">
        <f t="shared" si="1"/>
        <v>0</v>
      </c>
      <c r="L33" s="10">
        <f t="shared" si="1"/>
        <v>0</v>
      </c>
      <c r="M33" s="10">
        <f t="shared" si="1"/>
        <v>3</v>
      </c>
      <c r="N33" s="10">
        <f t="shared" si="1"/>
        <v>1</v>
      </c>
      <c r="O33" s="10">
        <f t="shared" si="1"/>
        <v>0</v>
      </c>
      <c r="P33" s="10">
        <f t="shared" si="1"/>
        <v>2</v>
      </c>
      <c r="Q33" s="10">
        <f t="shared" si="1"/>
        <v>0</v>
      </c>
      <c r="R33" s="10">
        <f t="shared" si="1"/>
        <v>4</v>
      </c>
      <c r="S33" s="10">
        <f t="shared" si="1"/>
        <v>0</v>
      </c>
      <c r="T33" s="10">
        <f t="shared" si="1"/>
        <v>0</v>
      </c>
      <c r="U33" s="10">
        <f t="shared" si="1"/>
        <v>2</v>
      </c>
      <c r="V33" s="10">
        <f t="shared" si="1"/>
        <v>2</v>
      </c>
      <c r="W33" s="10">
        <f t="shared" si="1"/>
        <v>0</v>
      </c>
      <c r="X33" s="10">
        <f t="shared" si="1"/>
        <v>3</v>
      </c>
      <c r="Y33" s="10">
        <f t="shared" si="1"/>
        <v>3</v>
      </c>
      <c r="Z33" s="10">
        <f t="shared" si="1"/>
        <v>0</v>
      </c>
      <c r="AA33" s="10">
        <f t="shared" si="1"/>
        <v>2</v>
      </c>
      <c r="AB33" s="10">
        <f t="shared" si="1"/>
        <v>0</v>
      </c>
      <c r="AC33" s="10">
        <f t="shared" si="1"/>
        <v>2</v>
      </c>
      <c r="AD33" s="10">
        <f t="shared" si="1"/>
        <v>0</v>
      </c>
    </row>
    <row r="34" spans="1:30" x14ac:dyDescent="0.25">
      <c r="A34" s="9">
        <v>33</v>
      </c>
      <c r="D34" s="10">
        <v>4</v>
      </c>
      <c r="E34" s="10">
        <v>2</v>
      </c>
      <c r="F34" s="10">
        <v>2</v>
      </c>
      <c r="H34" s="10">
        <v>2</v>
      </c>
      <c r="J34" s="10">
        <v>2</v>
      </c>
      <c r="M34" s="10">
        <v>3</v>
      </c>
      <c r="N34" s="10">
        <v>2</v>
      </c>
      <c r="P34" s="10">
        <v>2</v>
      </c>
      <c r="R34" s="10">
        <v>3</v>
      </c>
      <c r="U34" s="10">
        <v>2</v>
      </c>
      <c r="V34" s="10">
        <v>2</v>
      </c>
      <c r="X34" s="10">
        <v>3</v>
      </c>
      <c r="Y34" s="10">
        <v>3</v>
      </c>
      <c r="AA34" s="10">
        <v>2</v>
      </c>
      <c r="AC34" s="10">
        <v>2</v>
      </c>
    </row>
    <row r="35" spans="1:30" x14ac:dyDescent="0.25">
      <c r="A35" s="9">
        <v>34</v>
      </c>
      <c r="B35" s="10">
        <f t="shared" ref="B35:AD35" si="2">B34</f>
        <v>0</v>
      </c>
      <c r="C35" s="10">
        <f t="shared" si="2"/>
        <v>0</v>
      </c>
      <c r="D35" s="10">
        <f t="shared" si="2"/>
        <v>4</v>
      </c>
      <c r="E35" s="10">
        <v>1</v>
      </c>
      <c r="F35" s="10">
        <f t="shared" si="2"/>
        <v>2</v>
      </c>
      <c r="G35" s="10">
        <f t="shared" si="2"/>
        <v>0</v>
      </c>
      <c r="H35" s="10">
        <f t="shared" si="2"/>
        <v>2</v>
      </c>
      <c r="I35" s="10">
        <f t="shared" si="2"/>
        <v>0</v>
      </c>
      <c r="J35" s="10">
        <f t="shared" si="2"/>
        <v>2</v>
      </c>
      <c r="K35" s="10">
        <f t="shared" si="2"/>
        <v>0</v>
      </c>
      <c r="L35" s="10">
        <f t="shared" si="2"/>
        <v>0</v>
      </c>
      <c r="M35" s="10">
        <f t="shared" si="2"/>
        <v>3</v>
      </c>
      <c r="N35" s="10">
        <f t="shared" si="2"/>
        <v>2</v>
      </c>
      <c r="O35" s="10">
        <f t="shared" si="2"/>
        <v>0</v>
      </c>
      <c r="P35" s="10">
        <f t="shared" si="2"/>
        <v>2</v>
      </c>
      <c r="Q35" s="10">
        <f t="shared" si="2"/>
        <v>0</v>
      </c>
      <c r="R35" s="10">
        <f t="shared" si="2"/>
        <v>3</v>
      </c>
      <c r="S35" s="10">
        <f t="shared" si="2"/>
        <v>0</v>
      </c>
      <c r="T35" s="10">
        <f t="shared" si="2"/>
        <v>0</v>
      </c>
      <c r="U35" s="10">
        <f t="shared" si="2"/>
        <v>2</v>
      </c>
      <c r="V35" s="10">
        <f t="shared" si="2"/>
        <v>2</v>
      </c>
      <c r="W35" s="10">
        <f t="shared" si="2"/>
        <v>0</v>
      </c>
      <c r="X35" s="10">
        <f t="shared" si="2"/>
        <v>3</v>
      </c>
      <c r="Y35" s="10">
        <f t="shared" si="2"/>
        <v>3</v>
      </c>
      <c r="Z35" s="10">
        <f t="shared" si="2"/>
        <v>0</v>
      </c>
      <c r="AA35" s="10">
        <f t="shared" si="2"/>
        <v>2</v>
      </c>
      <c r="AB35" s="10">
        <f t="shared" si="2"/>
        <v>0</v>
      </c>
      <c r="AC35" s="10">
        <f t="shared" si="2"/>
        <v>2</v>
      </c>
      <c r="AD35" s="10">
        <f t="shared" si="2"/>
        <v>0</v>
      </c>
    </row>
    <row r="36" spans="1:30" x14ac:dyDescent="0.25">
      <c r="A36" s="9">
        <v>35</v>
      </c>
      <c r="D36" s="10">
        <v>4</v>
      </c>
      <c r="E36" s="10">
        <v>1</v>
      </c>
      <c r="F36" s="10">
        <v>2</v>
      </c>
      <c r="H36" s="10">
        <v>2</v>
      </c>
      <c r="J36" s="10">
        <v>2</v>
      </c>
      <c r="M36" s="10">
        <v>3</v>
      </c>
      <c r="N36" s="10">
        <v>2</v>
      </c>
      <c r="P36" s="10">
        <v>2</v>
      </c>
      <c r="R36" s="10">
        <v>3</v>
      </c>
      <c r="U36" s="10">
        <v>1</v>
      </c>
      <c r="V36" s="10">
        <v>1</v>
      </c>
      <c r="X36" s="10">
        <v>1</v>
      </c>
      <c r="Y36" s="10">
        <v>2</v>
      </c>
      <c r="AA36" s="10">
        <v>2</v>
      </c>
      <c r="AC36" s="10">
        <v>2</v>
      </c>
    </row>
    <row r="37" spans="1:30" x14ac:dyDescent="0.25">
      <c r="A37" s="9">
        <v>36</v>
      </c>
      <c r="D37" s="10">
        <v>6</v>
      </c>
      <c r="E37" s="10">
        <v>1</v>
      </c>
      <c r="F37" s="10">
        <v>2</v>
      </c>
      <c r="H37" s="10">
        <v>2</v>
      </c>
      <c r="J37" s="10">
        <v>2</v>
      </c>
      <c r="M37" s="10">
        <v>3</v>
      </c>
      <c r="P37" s="10">
        <v>2</v>
      </c>
      <c r="R37" s="10">
        <v>2</v>
      </c>
      <c r="U37" s="10">
        <v>2</v>
      </c>
      <c r="V37" s="10">
        <v>2</v>
      </c>
      <c r="X37" s="10">
        <v>3</v>
      </c>
      <c r="Y37" s="10">
        <v>3</v>
      </c>
      <c r="AA37" s="10">
        <v>2</v>
      </c>
      <c r="AC37" s="10">
        <v>2</v>
      </c>
    </row>
    <row r="38" spans="1:30" x14ac:dyDescent="0.25">
      <c r="A38" s="9">
        <v>37</v>
      </c>
      <c r="D38" s="10">
        <v>6</v>
      </c>
      <c r="E38" s="10">
        <v>1</v>
      </c>
      <c r="F38" s="10">
        <v>4</v>
      </c>
      <c r="H38" s="10">
        <v>1</v>
      </c>
      <c r="J38" s="10">
        <v>5</v>
      </c>
      <c r="M38" s="10">
        <v>1</v>
      </c>
      <c r="N38" s="10">
        <v>2</v>
      </c>
      <c r="P38" s="10">
        <v>2</v>
      </c>
      <c r="R38" s="10">
        <v>5</v>
      </c>
      <c r="U38" s="10">
        <v>1</v>
      </c>
      <c r="V38" s="10">
        <v>2</v>
      </c>
      <c r="X38" s="10">
        <v>1</v>
      </c>
      <c r="Y38" s="10">
        <v>2</v>
      </c>
      <c r="AA38" s="10">
        <v>3</v>
      </c>
      <c r="AC38" s="10">
        <v>4</v>
      </c>
    </row>
    <row r="39" spans="1:30" x14ac:dyDescent="0.25">
      <c r="A39" s="9">
        <v>38</v>
      </c>
      <c r="D39" s="10">
        <v>6</v>
      </c>
      <c r="E39" s="10">
        <v>1</v>
      </c>
      <c r="F39" s="10">
        <v>5</v>
      </c>
      <c r="H39" s="10">
        <v>1</v>
      </c>
      <c r="J39" s="10">
        <v>2</v>
      </c>
      <c r="M39" s="10">
        <v>1</v>
      </c>
      <c r="N39" s="10">
        <v>2</v>
      </c>
      <c r="P39" s="10">
        <v>2</v>
      </c>
      <c r="R39" s="10">
        <v>4</v>
      </c>
      <c r="U39" s="10">
        <v>1</v>
      </c>
      <c r="V39" s="10">
        <v>2</v>
      </c>
      <c r="X39" s="10">
        <v>1</v>
      </c>
      <c r="Y39" s="10">
        <v>2</v>
      </c>
      <c r="AA39" s="10">
        <v>2</v>
      </c>
      <c r="AC39" s="10">
        <v>1</v>
      </c>
    </row>
    <row r="40" spans="1:30" x14ac:dyDescent="0.25">
      <c r="A40" s="9">
        <v>39</v>
      </c>
      <c r="D40" s="10">
        <v>6</v>
      </c>
      <c r="E40" s="10">
        <v>1</v>
      </c>
      <c r="F40" s="10">
        <v>5</v>
      </c>
      <c r="H40" s="10">
        <v>2</v>
      </c>
      <c r="J40" s="10">
        <v>1</v>
      </c>
      <c r="M40" s="10">
        <v>2</v>
      </c>
      <c r="N40" s="10">
        <v>1</v>
      </c>
      <c r="P40" s="10">
        <v>2</v>
      </c>
      <c r="R40" s="10">
        <v>4</v>
      </c>
      <c r="U40" s="10">
        <v>1</v>
      </c>
      <c r="V40" s="10">
        <v>1</v>
      </c>
      <c r="X40" s="10">
        <v>1</v>
      </c>
      <c r="Y40" s="10">
        <v>2</v>
      </c>
      <c r="AA40" s="10">
        <v>2</v>
      </c>
      <c r="AC40" s="10">
        <v>1</v>
      </c>
    </row>
    <row r="41" spans="1:30" x14ac:dyDescent="0.25">
      <c r="A41" s="9">
        <v>40</v>
      </c>
      <c r="D41" s="10">
        <v>6</v>
      </c>
      <c r="E41" s="10">
        <v>1</v>
      </c>
      <c r="F41" s="10">
        <v>4</v>
      </c>
      <c r="H41" s="10">
        <v>2</v>
      </c>
      <c r="J41" s="10">
        <v>1</v>
      </c>
      <c r="M41" s="10">
        <v>2</v>
      </c>
      <c r="N41" s="10">
        <v>1</v>
      </c>
      <c r="P41" s="10">
        <v>2</v>
      </c>
      <c r="R41" s="10">
        <v>4</v>
      </c>
      <c r="U41" s="10">
        <v>1</v>
      </c>
      <c r="V41" s="10">
        <v>1</v>
      </c>
      <c r="X41" s="10">
        <v>1</v>
      </c>
      <c r="Y41" s="10">
        <v>2</v>
      </c>
      <c r="AA41" s="10">
        <v>2</v>
      </c>
      <c r="AC41" s="10">
        <v>1</v>
      </c>
    </row>
    <row r="42" spans="1:30" x14ac:dyDescent="0.25">
      <c r="A42" s="9">
        <v>41</v>
      </c>
      <c r="D42" s="10">
        <v>1</v>
      </c>
      <c r="E42" s="10">
        <v>2</v>
      </c>
      <c r="F42" s="10">
        <v>2</v>
      </c>
      <c r="H42" s="10">
        <v>2</v>
      </c>
      <c r="J42" s="10">
        <v>4</v>
      </c>
      <c r="M42" s="10">
        <v>2</v>
      </c>
      <c r="N42" s="10">
        <v>2</v>
      </c>
      <c r="P42" s="10">
        <v>2</v>
      </c>
      <c r="R42" s="10">
        <v>2</v>
      </c>
      <c r="U42" s="10">
        <v>2</v>
      </c>
      <c r="V42" s="10">
        <v>2</v>
      </c>
      <c r="X42" s="10">
        <v>1</v>
      </c>
      <c r="Y42" s="10">
        <v>3</v>
      </c>
      <c r="AA42" s="10">
        <v>2</v>
      </c>
      <c r="AC42" s="10">
        <v>1</v>
      </c>
    </row>
    <row r="43" spans="1:30" x14ac:dyDescent="0.25">
      <c r="A43" s="9">
        <v>42</v>
      </c>
      <c r="B43" s="10">
        <f t="shared" ref="B43:AD43" si="3">B42</f>
        <v>0</v>
      </c>
      <c r="C43" s="10">
        <f t="shared" si="3"/>
        <v>0</v>
      </c>
      <c r="D43" s="10">
        <f t="shared" si="3"/>
        <v>1</v>
      </c>
      <c r="E43" s="10">
        <f t="shared" si="3"/>
        <v>2</v>
      </c>
      <c r="F43" s="10">
        <f t="shared" si="3"/>
        <v>2</v>
      </c>
      <c r="G43" s="10">
        <f t="shared" si="3"/>
        <v>0</v>
      </c>
      <c r="H43" s="10">
        <f t="shared" si="3"/>
        <v>2</v>
      </c>
      <c r="I43" s="10">
        <f t="shared" si="3"/>
        <v>0</v>
      </c>
      <c r="J43" s="10">
        <f t="shared" si="3"/>
        <v>4</v>
      </c>
      <c r="K43" s="10">
        <f t="shared" si="3"/>
        <v>0</v>
      </c>
      <c r="L43" s="10">
        <f t="shared" si="3"/>
        <v>0</v>
      </c>
      <c r="M43" s="10">
        <f t="shared" si="3"/>
        <v>2</v>
      </c>
      <c r="N43" s="10">
        <f t="shared" si="3"/>
        <v>2</v>
      </c>
      <c r="O43" s="10">
        <f t="shared" si="3"/>
        <v>0</v>
      </c>
      <c r="P43" s="10">
        <f t="shared" si="3"/>
        <v>2</v>
      </c>
      <c r="Q43" s="10">
        <f t="shared" si="3"/>
        <v>0</v>
      </c>
      <c r="R43" s="10">
        <f t="shared" si="3"/>
        <v>2</v>
      </c>
      <c r="S43" s="10">
        <f t="shared" si="3"/>
        <v>0</v>
      </c>
      <c r="T43" s="10">
        <f t="shared" si="3"/>
        <v>0</v>
      </c>
      <c r="U43" s="10">
        <f t="shared" si="3"/>
        <v>2</v>
      </c>
      <c r="V43" s="10">
        <v>3</v>
      </c>
      <c r="W43" s="10">
        <f t="shared" si="3"/>
        <v>0</v>
      </c>
      <c r="X43" s="10">
        <f t="shared" si="3"/>
        <v>1</v>
      </c>
      <c r="Y43" s="10">
        <v>3</v>
      </c>
      <c r="Z43" s="10">
        <f t="shared" si="3"/>
        <v>0</v>
      </c>
      <c r="AA43" s="10">
        <f t="shared" si="3"/>
        <v>2</v>
      </c>
      <c r="AB43" s="10">
        <f t="shared" si="3"/>
        <v>0</v>
      </c>
      <c r="AC43" s="10">
        <f t="shared" si="3"/>
        <v>1</v>
      </c>
      <c r="AD43" s="10">
        <f t="shared" si="3"/>
        <v>0</v>
      </c>
    </row>
    <row r="44" spans="1:30" x14ac:dyDescent="0.25">
      <c r="A44" s="9">
        <v>43</v>
      </c>
      <c r="B44" s="10">
        <f t="shared" ref="B44:AD44" si="4">B42</f>
        <v>0</v>
      </c>
      <c r="C44" s="10">
        <f t="shared" si="4"/>
        <v>0</v>
      </c>
      <c r="D44" s="10">
        <f t="shared" si="4"/>
        <v>1</v>
      </c>
      <c r="E44" s="10">
        <f t="shared" si="4"/>
        <v>2</v>
      </c>
      <c r="F44" s="10">
        <f t="shared" si="4"/>
        <v>2</v>
      </c>
      <c r="G44" s="10">
        <f t="shared" si="4"/>
        <v>0</v>
      </c>
      <c r="H44" s="10">
        <f t="shared" si="4"/>
        <v>2</v>
      </c>
      <c r="I44" s="10">
        <f t="shared" si="4"/>
        <v>0</v>
      </c>
      <c r="J44" s="10">
        <f t="shared" si="4"/>
        <v>4</v>
      </c>
      <c r="K44" s="10">
        <f t="shared" si="4"/>
        <v>0</v>
      </c>
      <c r="L44" s="10">
        <f t="shared" si="4"/>
        <v>0</v>
      </c>
      <c r="M44" s="10">
        <f t="shared" si="4"/>
        <v>2</v>
      </c>
      <c r="N44" s="10">
        <f t="shared" si="4"/>
        <v>2</v>
      </c>
      <c r="O44" s="10">
        <f t="shared" si="4"/>
        <v>0</v>
      </c>
      <c r="P44" s="10">
        <f t="shared" si="4"/>
        <v>2</v>
      </c>
      <c r="Q44" s="10">
        <f t="shared" si="4"/>
        <v>0</v>
      </c>
      <c r="R44" s="10">
        <f t="shared" si="4"/>
        <v>2</v>
      </c>
      <c r="S44" s="10">
        <f t="shared" si="4"/>
        <v>0</v>
      </c>
      <c r="T44" s="10">
        <f t="shared" si="4"/>
        <v>0</v>
      </c>
      <c r="U44" s="10">
        <f t="shared" si="4"/>
        <v>2</v>
      </c>
      <c r="V44" s="10">
        <v>3</v>
      </c>
      <c r="W44" s="10">
        <f t="shared" si="4"/>
        <v>0</v>
      </c>
      <c r="X44" s="10">
        <f t="shared" si="4"/>
        <v>1</v>
      </c>
      <c r="Y44" s="10">
        <v>3</v>
      </c>
      <c r="Z44" s="10">
        <f t="shared" si="4"/>
        <v>0</v>
      </c>
      <c r="AA44" s="10">
        <f t="shared" si="4"/>
        <v>2</v>
      </c>
      <c r="AB44" s="10">
        <f t="shared" si="4"/>
        <v>0</v>
      </c>
      <c r="AC44" s="10">
        <f t="shared" si="4"/>
        <v>1</v>
      </c>
      <c r="AD44" s="10">
        <f t="shared" si="4"/>
        <v>0</v>
      </c>
    </row>
    <row r="45" spans="1:30" x14ac:dyDescent="0.25">
      <c r="A45" s="9">
        <v>44</v>
      </c>
      <c r="B45" s="10">
        <f t="shared" ref="B45:AD45" si="5">B42</f>
        <v>0</v>
      </c>
      <c r="C45" s="10">
        <f t="shared" si="5"/>
        <v>0</v>
      </c>
      <c r="D45" s="10">
        <f t="shared" si="5"/>
        <v>1</v>
      </c>
      <c r="E45" s="10">
        <f t="shared" si="5"/>
        <v>2</v>
      </c>
      <c r="F45" s="10">
        <f t="shared" si="5"/>
        <v>2</v>
      </c>
      <c r="G45" s="10">
        <f t="shared" si="5"/>
        <v>0</v>
      </c>
      <c r="H45" s="10">
        <f t="shared" si="5"/>
        <v>2</v>
      </c>
      <c r="I45" s="10">
        <f t="shared" si="5"/>
        <v>0</v>
      </c>
      <c r="J45" s="10">
        <f t="shared" si="5"/>
        <v>4</v>
      </c>
      <c r="K45" s="10">
        <f t="shared" si="5"/>
        <v>0</v>
      </c>
      <c r="L45" s="10">
        <f t="shared" si="5"/>
        <v>0</v>
      </c>
      <c r="M45" s="10">
        <f t="shared" si="5"/>
        <v>2</v>
      </c>
      <c r="N45" s="10">
        <f t="shared" si="5"/>
        <v>2</v>
      </c>
      <c r="O45" s="10">
        <f t="shared" si="5"/>
        <v>0</v>
      </c>
      <c r="P45" s="10">
        <f t="shared" si="5"/>
        <v>2</v>
      </c>
      <c r="Q45" s="10">
        <f t="shared" si="5"/>
        <v>0</v>
      </c>
      <c r="R45" s="10">
        <f t="shared" si="5"/>
        <v>2</v>
      </c>
      <c r="S45" s="10">
        <f t="shared" si="5"/>
        <v>0</v>
      </c>
      <c r="T45" s="10">
        <f t="shared" si="5"/>
        <v>0</v>
      </c>
      <c r="U45" s="10">
        <f t="shared" si="5"/>
        <v>2</v>
      </c>
      <c r="V45" s="10">
        <v>3</v>
      </c>
      <c r="W45" s="10">
        <f t="shared" si="5"/>
        <v>0</v>
      </c>
      <c r="X45" s="10">
        <f t="shared" si="5"/>
        <v>1</v>
      </c>
      <c r="Y45" s="10">
        <v>3</v>
      </c>
      <c r="Z45" s="10">
        <f t="shared" si="5"/>
        <v>0</v>
      </c>
      <c r="AA45" s="10">
        <f t="shared" si="5"/>
        <v>2</v>
      </c>
      <c r="AB45" s="10">
        <f t="shared" si="5"/>
        <v>0</v>
      </c>
      <c r="AC45" s="10">
        <f t="shared" si="5"/>
        <v>1</v>
      </c>
      <c r="AD45" s="10">
        <f t="shared" si="5"/>
        <v>0</v>
      </c>
    </row>
    <row r="46" spans="1:30" x14ac:dyDescent="0.25">
      <c r="A46" s="9">
        <v>45</v>
      </c>
      <c r="D46" s="10">
        <v>4</v>
      </c>
      <c r="E46" s="10">
        <v>1</v>
      </c>
      <c r="F46" s="10">
        <v>2</v>
      </c>
      <c r="H46" s="10">
        <v>1</v>
      </c>
      <c r="J46" s="10">
        <v>2</v>
      </c>
      <c r="M46" s="10">
        <v>3</v>
      </c>
      <c r="N46" s="10">
        <v>2</v>
      </c>
      <c r="P46" s="10">
        <v>2</v>
      </c>
      <c r="R46" s="10">
        <v>3</v>
      </c>
      <c r="U46" s="10">
        <v>2</v>
      </c>
      <c r="V46" s="10">
        <v>2</v>
      </c>
      <c r="X46" s="10">
        <v>3</v>
      </c>
      <c r="Y46" s="10">
        <v>3</v>
      </c>
      <c r="AA46" s="10">
        <v>2</v>
      </c>
      <c r="AC46" s="10">
        <v>2</v>
      </c>
    </row>
    <row r="47" spans="1:30" x14ac:dyDescent="0.25">
      <c r="A47" s="9">
        <v>46</v>
      </c>
      <c r="D47" s="10">
        <v>4</v>
      </c>
      <c r="E47" s="10">
        <v>1</v>
      </c>
      <c r="F47" s="10">
        <v>2</v>
      </c>
      <c r="H47" s="10">
        <v>1</v>
      </c>
      <c r="J47" s="10">
        <v>1</v>
      </c>
      <c r="M47" s="10">
        <v>3</v>
      </c>
      <c r="N47" s="10">
        <v>1</v>
      </c>
      <c r="P47" s="10">
        <v>1</v>
      </c>
      <c r="R47" s="10">
        <v>3</v>
      </c>
      <c r="U47" s="10">
        <v>1</v>
      </c>
      <c r="V47" s="10">
        <v>2</v>
      </c>
      <c r="X47" s="10">
        <v>1</v>
      </c>
      <c r="Y47" s="10">
        <v>2</v>
      </c>
      <c r="AA47" s="10">
        <v>1</v>
      </c>
      <c r="AC47" s="10">
        <v>4</v>
      </c>
    </row>
    <row r="48" spans="1:30" x14ac:dyDescent="0.25">
      <c r="A48" s="9">
        <v>47</v>
      </c>
      <c r="D48" s="10">
        <v>3</v>
      </c>
      <c r="E48" s="10">
        <v>1</v>
      </c>
      <c r="F48" s="10">
        <v>5</v>
      </c>
      <c r="H48" s="10">
        <v>1</v>
      </c>
      <c r="J48" s="10">
        <v>1</v>
      </c>
      <c r="M48" s="10">
        <v>1</v>
      </c>
      <c r="N48" s="10">
        <v>1</v>
      </c>
      <c r="P48" s="10">
        <v>4</v>
      </c>
      <c r="R48" s="10">
        <v>4</v>
      </c>
      <c r="U48" s="10">
        <v>2</v>
      </c>
      <c r="V48" s="10">
        <v>2</v>
      </c>
      <c r="X48" s="10">
        <v>1</v>
      </c>
      <c r="Y48" s="10">
        <v>4</v>
      </c>
      <c r="AA48" s="10">
        <v>1</v>
      </c>
      <c r="AC48" s="10">
        <v>4</v>
      </c>
    </row>
    <row r="49" spans="1:30" x14ac:dyDescent="0.25">
      <c r="A49" s="9">
        <v>48</v>
      </c>
      <c r="D49" s="10">
        <v>3</v>
      </c>
      <c r="E49" s="10">
        <v>1</v>
      </c>
      <c r="F49" s="10">
        <v>4</v>
      </c>
      <c r="H49" s="10">
        <v>2</v>
      </c>
      <c r="J49" s="10">
        <v>2</v>
      </c>
      <c r="M49" s="10">
        <v>2</v>
      </c>
      <c r="N49" s="10">
        <v>4</v>
      </c>
      <c r="P49" s="10">
        <v>2</v>
      </c>
      <c r="R49" s="10">
        <v>2</v>
      </c>
      <c r="U49" s="10">
        <v>1</v>
      </c>
      <c r="V49" s="10">
        <v>2</v>
      </c>
      <c r="X49" s="10">
        <v>2</v>
      </c>
      <c r="Y49" s="10">
        <v>4</v>
      </c>
      <c r="AA49" s="10">
        <v>1</v>
      </c>
      <c r="AC49" s="10">
        <v>4</v>
      </c>
    </row>
    <row r="51" spans="1:30" x14ac:dyDescent="0.25">
      <c r="D51" s="10">
        <f>COUNT(D2:D49)</f>
        <v>48</v>
      </c>
      <c r="E51" s="10">
        <f t="shared" ref="E51:AD51" si="6">COUNT(E2:E49)</f>
        <v>48</v>
      </c>
      <c r="F51" s="10">
        <f t="shared" si="6"/>
        <v>48</v>
      </c>
      <c r="G51" s="10">
        <f t="shared" si="6"/>
        <v>6</v>
      </c>
      <c r="H51" s="10">
        <f t="shared" si="6"/>
        <v>48</v>
      </c>
      <c r="I51" s="10">
        <f t="shared" si="6"/>
        <v>6</v>
      </c>
      <c r="J51" s="10">
        <f t="shared" si="6"/>
        <v>48</v>
      </c>
      <c r="K51" s="10">
        <f t="shared" si="6"/>
        <v>6</v>
      </c>
      <c r="L51" s="10">
        <f t="shared" si="6"/>
        <v>6</v>
      </c>
      <c r="M51" s="10">
        <f t="shared" si="6"/>
        <v>36</v>
      </c>
      <c r="N51" s="10">
        <f t="shared" si="6"/>
        <v>47</v>
      </c>
      <c r="O51" s="10">
        <f t="shared" si="6"/>
        <v>6</v>
      </c>
      <c r="P51" s="10">
        <f t="shared" si="6"/>
        <v>48</v>
      </c>
      <c r="Q51" s="10">
        <f t="shared" si="6"/>
        <v>6</v>
      </c>
      <c r="R51" s="10">
        <f t="shared" si="6"/>
        <v>48</v>
      </c>
      <c r="S51" s="10">
        <f t="shared" si="6"/>
        <v>6</v>
      </c>
      <c r="T51" s="10">
        <f t="shared" si="6"/>
        <v>6</v>
      </c>
      <c r="U51" s="10">
        <f t="shared" si="6"/>
        <v>48</v>
      </c>
      <c r="V51" s="10">
        <f t="shared" si="6"/>
        <v>48</v>
      </c>
      <c r="W51" s="10">
        <f t="shared" si="6"/>
        <v>6</v>
      </c>
      <c r="X51" s="10">
        <f t="shared" si="6"/>
        <v>48</v>
      </c>
      <c r="Y51" s="10">
        <f t="shared" si="6"/>
        <v>48</v>
      </c>
      <c r="Z51" s="10">
        <f t="shared" si="6"/>
        <v>6</v>
      </c>
      <c r="AA51" s="10">
        <f t="shared" si="6"/>
        <v>48</v>
      </c>
      <c r="AB51" s="10">
        <f t="shared" si="6"/>
        <v>6</v>
      </c>
      <c r="AC51" s="10">
        <f t="shared" si="6"/>
        <v>48</v>
      </c>
      <c r="AD51" s="10">
        <f t="shared" si="6"/>
        <v>5</v>
      </c>
    </row>
    <row r="53" spans="1:30" s="13" customFormat="1" ht="14.25" x14ac:dyDescent="0.2">
      <c r="A53" s="12"/>
      <c r="D53" s="13" t="s">
        <v>3</v>
      </c>
      <c r="M53" s="13" t="s">
        <v>4</v>
      </c>
      <c r="S53" s="13" t="s">
        <v>5</v>
      </c>
    </row>
    <row r="54" spans="1:30" x14ac:dyDescent="0.25">
      <c r="D54" s="10" t="s">
        <v>30</v>
      </c>
      <c r="E54" s="10" t="s">
        <v>31</v>
      </c>
      <c r="F54" s="10" t="s">
        <v>32</v>
      </c>
      <c r="N54" s="10" t="s">
        <v>31</v>
      </c>
      <c r="O54" s="10" t="s">
        <v>32</v>
      </c>
      <c r="T54" s="10" t="s">
        <v>31</v>
      </c>
      <c r="U54" s="10" t="s">
        <v>32</v>
      </c>
    </row>
    <row r="55" spans="1:30" x14ac:dyDescent="0.25">
      <c r="A55" s="9">
        <v>1</v>
      </c>
      <c r="D55" s="10" t="s">
        <v>33</v>
      </c>
      <c r="E55" s="10">
        <f>COUNTIF(D2:D49,1)</f>
        <v>12</v>
      </c>
      <c r="F55" s="11">
        <f>E55/E$61</f>
        <v>0.25</v>
      </c>
      <c r="L55" s="10">
        <v>1</v>
      </c>
      <c r="M55" s="10" t="s">
        <v>34</v>
      </c>
      <c r="N55" s="10">
        <f>COUNTIF(E2:E49,1)</f>
        <v>22</v>
      </c>
      <c r="O55" s="11">
        <f>N55/N$60</f>
        <v>0.45833333333333331</v>
      </c>
      <c r="R55" s="10">
        <v>1</v>
      </c>
      <c r="S55" s="10" t="s">
        <v>35</v>
      </c>
      <c r="T55" s="10">
        <f>COUNTIF(F2:F49,1)</f>
        <v>5</v>
      </c>
      <c r="U55" s="11">
        <f>T55/T$60</f>
        <v>0.10416666666666667</v>
      </c>
    </row>
    <row r="56" spans="1:30" x14ac:dyDescent="0.25">
      <c r="A56" s="9">
        <v>2</v>
      </c>
      <c r="D56" s="10" t="s">
        <v>36</v>
      </c>
      <c r="E56" s="10">
        <f>COUNTIF(D2:D49,2)</f>
        <v>1</v>
      </c>
      <c r="F56" s="11">
        <f t="shared" ref="F56:F60" si="7">E56/E$61</f>
        <v>2.0833333333333332E-2</v>
      </c>
      <c r="L56" s="10">
        <v>2</v>
      </c>
      <c r="M56" s="10" t="s">
        <v>37</v>
      </c>
      <c r="N56" s="10">
        <f>COUNTIF(E2:E49,2)</f>
        <v>26</v>
      </c>
      <c r="O56" s="11">
        <f t="shared" ref="O56:O59" si="8">N56/N$60</f>
        <v>0.54166666666666663</v>
      </c>
      <c r="R56" s="10">
        <v>2</v>
      </c>
      <c r="S56" s="10" t="s">
        <v>38</v>
      </c>
      <c r="T56" s="10">
        <f>COUNTIF(F2:F49,2)</f>
        <v>36</v>
      </c>
      <c r="U56" s="11">
        <f t="shared" ref="U56:U59" si="9">T56/T$60</f>
        <v>0.75</v>
      </c>
    </row>
    <row r="57" spans="1:30" x14ac:dyDescent="0.25">
      <c r="A57" s="9">
        <v>3</v>
      </c>
      <c r="D57" s="10" t="s">
        <v>39</v>
      </c>
      <c r="E57" s="10">
        <f>COUNTIF(D2:D49,3)</f>
        <v>6</v>
      </c>
      <c r="F57" s="11">
        <f t="shared" si="7"/>
        <v>0.125</v>
      </c>
      <c r="L57" s="10">
        <v>3</v>
      </c>
      <c r="M57" s="10" t="s">
        <v>40</v>
      </c>
      <c r="N57" s="10">
        <f>COUNTIF(E2:E49,3)</f>
        <v>0</v>
      </c>
      <c r="O57" s="11">
        <f t="shared" si="8"/>
        <v>0</v>
      </c>
      <c r="R57" s="10">
        <v>3</v>
      </c>
      <c r="S57" s="10" t="s">
        <v>41</v>
      </c>
      <c r="T57" s="10">
        <f>COUNTIF(F2:F49,3)</f>
        <v>1</v>
      </c>
      <c r="U57" s="11">
        <f t="shared" si="9"/>
        <v>2.0833333333333332E-2</v>
      </c>
    </row>
    <row r="58" spans="1:30" x14ac:dyDescent="0.25">
      <c r="A58" s="9">
        <v>4</v>
      </c>
      <c r="D58" s="10" t="s">
        <v>42</v>
      </c>
      <c r="E58" s="10">
        <f>COUNTIF(D2:D49,4)</f>
        <v>15</v>
      </c>
      <c r="F58" s="11">
        <f t="shared" si="7"/>
        <v>0.3125</v>
      </c>
      <c r="L58" s="10">
        <v>4</v>
      </c>
      <c r="M58" s="10" t="s">
        <v>43</v>
      </c>
      <c r="N58" s="10">
        <f>COUNTIF(E2:E49,4)</f>
        <v>0</v>
      </c>
      <c r="O58" s="11">
        <f t="shared" si="8"/>
        <v>0</v>
      </c>
      <c r="R58" s="10">
        <v>4</v>
      </c>
      <c r="S58" s="10" t="s">
        <v>44</v>
      </c>
      <c r="T58" s="10">
        <f>COUNTIF(F2:F49,4)</f>
        <v>3</v>
      </c>
      <c r="U58" s="11">
        <f t="shared" si="9"/>
        <v>6.25E-2</v>
      </c>
    </row>
    <row r="59" spans="1:30" x14ac:dyDescent="0.25">
      <c r="A59" s="9">
        <v>5</v>
      </c>
      <c r="D59" s="10" t="s">
        <v>45</v>
      </c>
      <c r="E59" s="10">
        <f>COUNTIF(D2:D49,5)</f>
        <v>9</v>
      </c>
      <c r="F59" s="11">
        <f t="shared" si="7"/>
        <v>0.1875</v>
      </c>
      <c r="L59" s="10">
        <v>5</v>
      </c>
      <c r="M59" s="10" t="s">
        <v>46</v>
      </c>
      <c r="N59" s="10">
        <f>COUNTIF(E2:E49,5)</f>
        <v>0</v>
      </c>
      <c r="O59" s="11">
        <f t="shared" si="8"/>
        <v>0</v>
      </c>
      <c r="R59" s="10">
        <v>5</v>
      </c>
      <c r="S59" s="10" t="s">
        <v>47</v>
      </c>
      <c r="T59" s="10">
        <f>COUNTIF(F2:F49,5)</f>
        <v>3</v>
      </c>
      <c r="U59" s="11">
        <f t="shared" si="9"/>
        <v>6.25E-2</v>
      </c>
    </row>
    <row r="60" spans="1:30" x14ac:dyDescent="0.25">
      <c r="A60" s="9">
        <v>6</v>
      </c>
      <c r="D60" s="10" t="s">
        <v>48</v>
      </c>
      <c r="E60" s="10">
        <f>COUNTIF(D2:D49,6)</f>
        <v>5</v>
      </c>
      <c r="F60" s="11">
        <f t="shared" si="7"/>
        <v>0.10416666666666667</v>
      </c>
      <c r="N60" s="10">
        <f>SUM(N55:N59)</f>
        <v>48</v>
      </c>
      <c r="O60" s="11">
        <f>SUM(O55:O59)</f>
        <v>1</v>
      </c>
      <c r="T60" s="10">
        <f>SUM(T55:T59)</f>
        <v>48</v>
      </c>
      <c r="U60" s="11">
        <f>SUM(U55:U59)</f>
        <v>1</v>
      </c>
    </row>
    <row r="61" spans="1:30" x14ac:dyDescent="0.25">
      <c r="E61" s="10">
        <f>SUM(E55:E60)</f>
        <v>48</v>
      </c>
      <c r="F61" s="11">
        <f>SUM(F55:F60)</f>
        <v>0.99999999999999989</v>
      </c>
    </row>
    <row r="102" spans="1:23" s="13" customFormat="1" ht="14.25" x14ac:dyDescent="0.2">
      <c r="A102" s="12"/>
      <c r="E102" s="13" t="s">
        <v>7</v>
      </c>
      <c r="N102" s="13" t="s">
        <v>9</v>
      </c>
      <c r="U102" s="13" t="s">
        <v>12</v>
      </c>
    </row>
    <row r="103" spans="1:23" x14ac:dyDescent="0.25">
      <c r="F103" s="10" t="s">
        <v>31</v>
      </c>
      <c r="G103" s="10" t="s">
        <v>32</v>
      </c>
      <c r="O103" s="10" t="s">
        <v>31</v>
      </c>
      <c r="P103" s="10" t="s">
        <v>32</v>
      </c>
      <c r="V103" s="10" t="s">
        <v>31</v>
      </c>
      <c r="W103" s="10" t="s">
        <v>32</v>
      </c>
    </row>
    <row r="104" spans="1:23" x14ac:dyDescent="0.25">
      <c r="D104" s="10">
        <v>1</v>
      </c>
      <c r="E104" s="10" t="s">
        <v>34</v>
      </c>
      <c r="F104" s="10">
        <f>COUNTIF(H2:H49,1)</f>
        <v>13</v>
      </c>
      <c r="G104" s="11">
        <f>F104/F$109</f>
        <v>0.27083333333333331</v>
      </c>
      <c r="M104" s="10">
        <v>1</v>
      </c>
      <c r="N104" s="10" t="s">
        <v>35</v>
      </c>
      <c r="O104" s="10">
        <f>COUNTIF(J2:J49,1)</f>
        <v>5</v>
      </c>
      <c r="P104" s="11">
        <f>O104/O$109</f>
        <v>0.10416666666666667</v>
      </c>
      <c r="T104" s="10">
        <v>1</v>
      </c>
      <c r="U104" s="10" t="s">
        <v>49</v>
      </c>
      <c r="V104" s="10">
        <f>COUNTIF(M2:M49,1)</f>
        <v>3</v>
      </c>
      <c r="W104" s="11">
        <f>V104/V$109</f>
        <v>8.3333333333333329E-2</v>
      </c>
    </row>
    <row r="105" spans="1:23" x14ac:dyDescent="0.25">
      <c r="D105" s="10">
        <v>2</v>
      </c>
      <c r="E105" s="10" t="s">
        <v>37</v>
      </c>
      <c r="F105" s="10">
        <f>COUNTIF(H2:H49,2)</f>
        <v>35</v>
      </c>
      <c r="G105" s="11">
        <f>F105/F$109</f>
        <v>0.72916666666666663</v>
      </c>
      <c r="M105" s="10">
        <v>2</v>
      </c>
      <c r="N105" s="10" t="s">
        <v>38</v>
      </c>
      <c r="O105" s="10">
        <f>COUNTIF(J2:J49,2)</f>
        <v>34</v>
      </c>
      <c r="P105" s="11">
        <f>O105/O$109</f>
        <v>0.70833333333333337</v>
      </c>
      <c r="T105" s="10">
        <v>2</v>
      </c>
      <c r="U105" s="10" t="s">
        <v>37</v>
      </c>
      <c r="V105" s="10">
        <f>COUNTIF(M2:M49,2)</f>
        <v>8</v>
      </c>
      <c r="W105" s="11">
        <f>V105/V$109</f>
        <v>0.22222222222222221</v>
      </c>
    </row>
    <row r="106" spans="1:23" x14ac:dyDescent="0.25">
      <c r="D106" s="10">
        <v>3</v>
      </c>
      <c r="E106" s="10" t="s">
        <v>40</v>
      </c>
      <c r="F106" s="10">
        <f>COUNTIF(H2:H49,3)</f>
        <v>0</v>
      </c>
      <c r="G106" s="11">
        <f>F106/F$109</f>
        <v>0</v>
      </c>
      <c r="M106" s="10">
        <v>3</v>
      </c>
      <c r="N106" s="10" t="s">
        <v>41</v>
      </c>
      <c r="O106" s="10">
        <f>COUNTIF(J2:J49,3)</f>
        <v>4</v>
      </c>
      <c r="P106" s="11">
        <f>O106/O$109</f>
        <v>8.3333333333333329E-2</v>
      </c>
      <c r="T106" s="10">
        <v>3</v>
      </c>
      <c r="U106" s="10" t="s">
        <v>40</v>
      </c>
      <c r="V106" s="10">
        <f>COUNTIF(M2:M49,3)</f>
        <v>25</v>
      </c>
      <c r="W106" s="11">
        <f>V106/V$109</f>
        <v>0.69444444444444442</v>
      </c>
    </row>
    <row r="107" spans="1:23" x14ac:dyDescent="0.25">
      <c r="D107" s="10">
        <v>4</v>
      </c>
      <c r="E107" s="10" t="s">
        <v>43</v>
      </c>
      <c r="F107" s="10">
        <f>COUNTIF(H2:H49,4)</f>
        <v>0</v>
      </c>
      <c r="G107" s="11">
        <f>F107/F$109</f>
        <v>0</v>
      </c>
      <c r="M107" s="10">
        <v>4</v>
      </c>
      <c r="N107" s="10" t="s">
        <v>44</v>
      </c>
      <c r="O107" s="10">
        <f>COUNTIF(J2:J49,4)</f>
        <v>4</v>
      </c>
      <c r="P107" s="11">
        <f>O107/O$109</f>
        <v>8.3333333333333329E-2</v>
      </c>
      <c r="T107" s="10">
        <v>4</v>
      </c>
      <c r="U107" s="10" t="s">
        <v>43</v>
      </c>
      <c r="V107" s="10">
        <f>COUNTIF(M2:M49,4)</f>
        <v>0</v>
      </c>
      <c r="W107" s="11">
        <f>V107/V$109</f>
        <v>0</v>
      </c>
    </row>
    <row r="108" spans="1:23" x14ac:dyDescent="0.25">
      <c r="D108" s="10">
        <v>5</v>
      </c>
      <c r="E108" s="10" t="s">
        <v>46</v>
      </c>
      <c r="F108" s="10">
        <f>COUNTIF(H2:H49,5)</f>
        <v>0</v>
      </c>
      <c r="G108" s="11">
        <f>F108/F$109</f>
        <v>0</v>
      </c>
      <c r="M108" s="10">
        <v>5</v>
      </c>
      <c r="N108" s="10" t="s">
        <v>47</v>
      </c>
      <c r="O108" s="10">
        <f>COUNTIF(J2:J49,5)</f>
        <v>1</v>
      </c>
      <c r="P108" s="11">
        <f>O108/O$109</f>
        <v>2.0833333333333332E-2</v>
      </c>
      <c r="T108" s="10">
        <v>5</v>
      </c>
      <c r="U108" s="10" t="s">
        <v>46</v>
      </c>
      <c r="V108" s="10">
        <f>COUNTIF(M2:M49,5)</f>
        <v>0</v>
      </c>
      <c r="W108" s="11">
        <f>V108/V$109</f>
        <v>0</v>
      </c>
    </row>
    <row r="109" spans="1:23" x14ac:dyDescent="0.25">
      <c r="F109" s="10">
        <f>SUM(F104:F108)</f>
        <v>48</v>
      </c>
      <c r="G109" s="11">
        <f>SUM(G104:G108)</f>
        <v>1</v>
      </c>
      <c r="O109" s="10">
        <f>SUM(O104:O108)</f>
        <v>48</v>
      </c>
      <c r="P109" s="11">
        <f>SUM(P104:P108)</f>
        <v>1</v>
      </c>
      <c r="V109" s="10">
        <f>SUM(V104:V108)</f>
        <v>36</v>
      </c>
      <c r="W109" s="11">
        <f>SUM(W104:W108)</f>
        <v>1</v>
      </c>
    </row>
    <row r="143" spans="1:23" s="13" customFormat="1" ht="14.25" x14ac:dyDescent="0.2">
      <c r="A143" s="12"/>
      <c r="E143" s="13" t="s">
        <v>13</v>
      </c>
      <c r="M143" s="13" t="s">
        <v>15</v>
      </c>
      <c r="U143" s="13" t="s">
        <v>17</v>
      </c>
    </row>
    <row r="144" spans="1:23" x14ac:dyDescent="0.25">
      <c r="F144" s="10" t="s">
        <v>31</v>
      </c>
      <c r="G144" s="10" t="s">
        <v>32</v>
      </c>
      <c r="N144" s="10" t="s">
        <v>31</v>
      </c>
      <c r="O144" s="10" t="s">
        <v>32</v>
      </c>
      <c r="V144" s="10" t="s">
        <v>31</v>
      </c>
      <c r="W144" s="10" t="s">
        <v>32</v>
      </c>
    </row>
    <row r="145" spans="4:23" x14ac:dyDescent="0.25">
      <c r="D145" s="10">
        <v>1</v>
      </c>
      <c r="E145" s="10" t="s">
        <v>34</v>
      </c>
      <c r="F145" s="10">
        <f>COUNTIF(N2:N49,1)</f>
        <v>17</v>
      </c>
      <c r="G145" s="11">
        <f>F145/F$150</f>
        <v>0.36170212765957449</v>
      </c>
      <c r="L145" s="10">
        <v>1</v>
      </c>
      <c r="M145" s="10" t="s">
        <v>35</v>
      </c>
      <c r="N145" s="10">
        <f>COUNTIF(P2:P49,1)</f>
        <v>6</v>
      </c>
      <c r="O145" s="11">
        <f>N145/N$150</f>
        <v>0.125</v>
      </c>
      <c r="T145" s="10">
        <v>1</v>
      </c>
      <c r="U145" s="10" t="s">
        <v>35</v>
      </c>
      <c r="V145" s="10">
        <f>COUNTIF(R2:R49,1)</f>
        <v>0</v>
      </c>
      <c r="W145" s="11">
        <f>V145/V$150</f>
        <v>0</v>
      </c>
    </row>
    <row r="146" spans="4:23" x14ac:dyDescent="0.25">
      <c r="D146" s="10">
        <v>2</v>
      </c>
      <c r="E146" s="10" t="s">
        <v>37</v>
      </c>
      <c r="F146" s="10">
        <f>COUNTIF(N2:N49,2)</f>
        <v>28</v>
      </c>
      <c r="G146" s="11">
        <f t="shared" ref="G146:G149" si="10">F146/F$150</f>
        <v>0.5957446808510638</v>
      </c>
      <c r="L146" s="10">
        <v>2</v>
      </c>
      <c r="M146" s="10" t="s">
        <v>38</v>
      </c>
      <c r="N146" s="10">
        <f>COUNTIF(P2:P49,2)</f>
        <v>39</v>
      </c>
      <c r="O146" s="11">
        <f t="shared" ref="O146:O149" si="11">N146/N$150</f>
        <v>0.8125</v>
      </c>
      <c r="T146" s="10">
        <v>2</v>
      </c>
      <c r="U146" s="10" t="s">
        <v>38</v>
      </c>
      <c r="V146" s="10">
        <f>COUNTIF(R2:R49,2)</f>
        <v>22</v>
      </c>
      <c r="W146" s="11">
        <f>V146/V$150</f>
        <v>0.45833333333333331</v>
      </c>
    </row>
    <row r="147" spans="4:23" x14ac:dyDescent="0.25">
      <c r="D147" s="10">
        <v>3</v>
      </c>
      <c r="E147" s="10" t="s">
        <v>40</v>
      </c>
      <c r="F147" s="10">
        <f>COUNTIF(N2:N49,3)</f>
        <v>1</v>
      </c>
      <c r="G147" s="11">
        <f t="shared" si="10"/>
        <v>2.1276595744680851E-2</v>
      </c>
      <c r="L147" s="10">
        <v>3</v>
      </c>
      <c r="M147" s="10" t="s">
        <v>50</v>
      </c>
      <c r="N147" s="10">
        <f>COUNTIF(P2:P49,3)</f>
        <v>1</v>
      </c>
      <c r="O147" s="11">
        <f t="shared" si="11"/>
        <v>2.0833333333333332E-2</v>
      </c>
      <c r="T147" s="10">
        <v>3</v>
      </c>
      <c r="U147" s="10" t="s">
        <v>50</v>
      </c>
      <c r="V147" s="10">
        <f>COUNTIF(R2:R49,3)</f>
        <v>16</v>
      </c>
      <c r="W147" s="11">
        <f t="shared" ref="W147:W149" si="12">V147/V$150</f>
        <v>0.33333333333333331</v>
      </c>
    </row>
    <row r="148" spans="4:23" x14ac:dyDescent="0.25">
      <c r="D148" s="10">
        <v>4</v>
      </c>
      <c r="E148" s="10" t="s">
        <v>43</v>
      </c>
      <c r="F148" s="10">
        <f>COUNTIF(N2:N49,4)</f>
        <v>1</v>
      </c>
      <c r="G148" s="11">
        <f t="shared" si="10"/>
        <v>2.1276595744680851E-2</v>
      </c>
      <c r="L148" s="10">
        <v>4</v>
      </c>
      <c r="M148" s="10" t="s">
        <v>44</v>
      </c>
      <c r="N148" s="10">
        <f>COUNTIF(P2:P49,4)</f>
        <v>2</v>
      </c>
      <c r="O148" s="11">
        <f t="shared" si="11"/>
        <v>4.1666666666666664E-2</v>
      </c>
      <c r="T148" s="10">
        <v>4</v>
      </c>
      <c r="U148" s="10" t="s">
        <v>44</v>
      </c>
      <c r="V148" s="10">
        <f>COUNTIF(R2:R49,4)</f>
        <v>9</v>
      </c>
      <c r="W148" s="11">
        <f t="shared" si="12"/>
        <v>0.1875</v>
      </c>
    </row>
    <row r="149" spans="4:23" x14ac:dyDescent="0.25">
      <c r="D149" s="10">
        <v>5</v>
      </c>
      <c r="E149" s="10" t="s">
        <v>46</v>
      </c>
      <c r="F149" s="10">
        <f>COUNTIF(N2:N49,5)</f>
        <v>0</v>
      </c>
      <c r="G149" s="11">
        <f t="shared" si="10"/>
        <v>0</v>
      </c>
      <c r="L149" s="10">
        <v>5</v>
      </c>
      <c r="M149" s="10" t="s">
        <v>47</v>
      </c>
      <c r="N149" s="10">
        <f>COUNTIF(P2:P49,5)</f>
        <v>0</v>
      </c>
      <c r="O149" s="11">
        <f t="shared" si="11"/>
        <v>0</v>
      </c>
      <c r="T149" s="10">
        <v>5</v>
      </c>
      <c r="U149" s="10" t="s">
        <v>47</v>
      </c>
      <c r="V149" s="10">
        <f>COUNTIF(R2:R49,5)</f>
        <v>1</v>
      </c>
      <c r="W149" s="11">
        <f t="shared" si="12"/>
        <v>2.0833333333333332E-2</v>
      </c>
    </row>
    <row r="150" spans="4:23" x14ac:dyDescent="0.25">
      <c r="F150" s="10">
        <f>SUM(F145:F149)</f>
        <v>47</v>
      </c>
      <c r="G150" s="11">
        <f>SUM(G145:G149)</f>
        <v>1</v>
      </c>
      <c r="N150" s="10">
        <f>SUM(N145:N149)</f>
        <v>48</v>
      </c>
      <c r="O150" s="11">
        <f>SUM(O145:O149)</f>
        <v>1</v>
      </c>
      <c r="V150" s="10">
        <f>SUM(V145:V149)</f>
        <v>48</v>
      </c>
      <c r="W150" s="11">
        <f>SUM(W145:W149)</f>
        <v>1</v>
      </c>
    </row>
    <row r="185" spans="4:13" x14ac:dyDescent="0.25">
      <c r="D185" s="13"/>
      <c r="E185" s="13" t="s">
        <v>20</v>
      </c>
      <c r="F185" s="13"/>
      <c r="G185" s="13"/>
      <c r="J185" s="13"/>
      <c r="K185" s="13" t="s">
        <v>21</v>
      </c>
      <c r="L185" s="13"/>
      <c r="M185" s="13"/>
    </row>
    <row r="186" spans="4:13" x14ac:dyDescent="0.25">
      <c r="F186" s="10" t="s">
        <v>31</v>
      </c>
      <c r="G186" s="10" t="s">
        <v>32</v>
      </c>
      <c r="L186" s="10" t="s">
        <v>31</v>
      </c>
      <c r="M186" s="10" t="s">
        <v>32</v>
      </c>
    </row>
    <row r="187" spans="4:13" x14ac:dyDescent="0.25">
      <c r="D187" s="10">
        <v>1</v>
      </c>
      <c r="E187" t="s">
        <v>34</v>
      </c>
      <c r="F187" s="10">
        <f>COUNTIF(U$2:U$49,1)</f>
        <v>10</v>
      </c>
      <c r="G187" s="11">
        <f>F187/F$192</f>
        <v>0.20833333333333334</v>
      </c>
      <c r="J187" s="10">
        <v>1</v>
      </c>
      <c r="K187" t="s">
        <v>35</v>
      </c>
      <c r="L187" s="10">
        <f>COUNTIF(V$2:V$49,1)</f>
        <v>3</v>
      </c>
      <c r="M187" s="11">
        <f>L187/L$192</f>
        <v>6.25E-2</v>
      </c>
    </row>
    <row r="188" spans="4:13" x14ac:dyDescent="0.25">
      <c r="D188" s="10">
        <v>2</v>
      </c>
      <c r="E188" t="s">
        <v>37</v>
      </c>
      <c r="F188" s="10">
        <f>COUNTIF(U$2:U$49,2)</f>
        <v>37</v>
      </c>
      <c r="G188" s="11">
        <f>F188/F$192</f>
        <v>0.77083333333333337</v>
      </c>
      <c r="J188" s="10">
        <v>2</v>
      </c>
      <c r="K188" t="s">
        <v>38</v>
      </c>
      <c r="L188" s="10">
        <f>COUNTIF(V$2:V$49,2)</f>
        <v>22</v>
      </c>
      <c r="M188" s="11">
        <f>L188/L$192</f>
        <v>0.45833333333333331</v>
      </c>
    </row>
    <row r="189" spans="4:13" x14ac:dyDescent="0.25">
      <c r="D189" s="10">
        <v>3</v>
      </c>
      <c r="E189" t="s">
        <v>40</v>
      </c>
      <c r="F189" s="10">
        <f>COUNTIF(U$2:U$49,3)</f>
        <v>1</v>
      </c>
      <c r="G189" s="11">
        <f>F189/F$192</f>
        <v>2.0833333333333332E-2</v>
      </c>
      <c r="J189" s="10">
        <v>3</v>
      </c>
      <c r="K189" t="s">
        <v>41</v>
      </c>
      <c r="L189" s="10">
        <f>COUNTIF(V$2:V$49,3)</f>
        <v>8</v>
      </c>
      <c r="M189" s="11">
        <f>L189/L$192</f>
        <v>0.16666666666666666</v>
      </c>
    </row>
    <row r="190" spans="4:13" x14ac:dyDescent="0.25">
      <c r="D190" s="10">
        <v>4</v>
      </c>
      <c r="E190" t="s">
        <v>43</v>
      </c>
      <c r="F190" s="10">
        <f>COUNTIF(U$2:U$49,4)</f>
        <v>0</v>
      </c>
      <c r="G190" s="11">
        <f>F190/F$192</f>
        <v>0</v>
      </c>
      <c r="J190" s="10">
        <v>4</v>
      </c>
      <c r="K190" t="s">
        <v>44</v>
      </c>
      <c r="L190" s="10">
        <f>COUNTIF(V$2:V$49,4)</f>
        <v>13</v>
      </c>
      <c r="M190" s="11">
        <f>L190/L$192</f>
        <v>0.27083333333333331</v>
      </c>
    </row>
    <row r="191" spans="4:13" x14ac:dyDescent="0.25">
      <c r="D191" s="10">
        <v>5</v>
      </c>
      <c r="E191" t="s">
        <v>46</v>
      </c>
      <c r="F191" s="10">
        <f>COUNTIF(U$2:U$49,5)</f>
        <v>0</v>
      </c>
      <c r="G191" s="11">
        <f>F191/F$192</f>
        <v>0</v>
      </c>
      <c r="J191" s="10">
        <v>5</v>
      </c>
      <c r="K191" t="s">
        <v>47</v>
      </c>
      <c r="L191" s="10">
        <f>COUNTIF(V$2:V$49,5)</f>
        <v>2</v>
      </c>
      <c r="M191" s="11">
        <f>L191/L$192</f>
        <v>4.1666666666666664E-2</v>
      </c>
    </row>
    <row r="192" spans="4:13" x14ac:dyDescent="0.25">
      <c r="F192" s="10">
        <f>SUM(F187:F191)</f>
        <v>48</v>
      </c>
      <c r="G192" s="11">
        <f>SUM(G187:G191)</f>
        <v>1</v>
      </c>
      <c r="L192" s="10">
        <f>SUM(L187:L191)</f>
        <v>48</v>
      </c>
      <c r="M192" s="11">
        <f>SUM(M187:M191)</f>
        <v>0.99999999999999989</v>
      </c>
    </row>
    <row r="228" spans="4:13" x14ac:dyDescent="0.25">
      <c r="D228" s="13"/>
      <c r="E228" s="13" t="s">
        <v>23</v>
      </c>
      <c r="F228" s="13"/>
      <c r="G228" s="13"/>
      <c r="J228" s="13"/>
      <c r="K228" s="13" t="s">
        <v>24</v>
      </c>
      <c r="L228" s="13"/>
      <c r="M228" s="13"/>
    </row>
    <row r="229" spans="4:13" x14ac:dyDescent="0.25">
      <c r="F229" s="10" t="s">
        <v>31</v>
      </c>
      <c r="G229" s="10" t="s">
        <v>32</v>
      </c>
      <c r="L229" s="10" t="s">
        <v>31</v>
      </c>
      <c r="M229" s="10" t="s">
        <v>32</v>
      </c>
    </row>
    <row r="230" spans="4:13" x14ac:dyDescent="0.25">
      <c r="D230" s="10">
        <v>1</v>
      </c>
      <c r="E230" t="s">
        <v>34</v>
      </c>
      <c r="F230" s="10">
        <f>COUNTIF(X$2:X$49,1)</f>
        <v>11</v>
      </c>
      <c r="G230" s="11">
        <f>F230/F$235</f>
        <v>0.22916666666666666</v>
      </c>
      <c r="J230" s="10">
        <v>1</v>
      </c>
      <c r="K230" t="s">
        <v>35</v>
      </c>
      <c r="L230" s="10">
        <f>COUNTIF(Y$2:Y$49,1)</f>
        <v>0</v>
      </c>
      <c r="M230" s="11">
        <f>L230/L$235</f>
        <v>0</v>
      </c>
    </row>
    <row r="231" spans="4:13" x14ac:dyDescent="0.25">
      <c r="D231" s="10">
        <v>2</v>
      </c>
      <c r="E231" t="s">
        <v>37</v>
      </c>
      <c r="F231" s="10">
        <f>COUNTIF(X$2:X$49,2)</f>
        <v>12</v>
      </c>
      <c r="G231" s="11">
        <f t="shared" ref="G231:G234" si="13">F231/F$235</f>
        <v>0.25</v>
      </c>
      <c r="J231" s="10">
        <v>2</v>
      </c>
      <c r="K231" t="s">
        <v>38</v>
      </c>
      <c r="L231" s="10">
        <f>COUNTIF(Y$2:Y$49,2)</f>
        <v>13</v>
      </c>
      <c r="M231" s="11">
        <f t="shared" ref="M231:M234" si="14">L231/L$235</f>
        <v>0.27083333333333331</v>
      </c>
    </row>
    <row r="232" spans="4:13" x14ac:dyDescent="0.25">
      <c r="D232" s="10">
        <v>3</v>
      </c>
      <c r="E232" t="s">
        <v>40</v>
      </c>
      <c r="F232" s="10">
        <f>COUNTIF(X$2:X$49,3)</f>
        <v>21</v>
      </c>
      <c r="G232" s="11">
        <f t="shared" si="13"/>
        <v>0.4375</v>
      </c>
      <c r="J232" s="10">
        <v>3</v>
      </c>
      <c r="K232" t="s">
        <v>50</v>
      </c>
      <c r="L232" s="10">
        <f>COUNTIF(Y$2:Y$49,3)</f>
        <v>28</v>
      </c>
      <c r="M232" s="11">
        <f t="shared" si="14"/>
        <v>0.58333333333333337</v>
      </c>
    </row>
    <row r="233" spans="4:13" x14ac:dyDescent="0.25">
      <c r="D233" s="10">
        <v>4</v>
      </c>
      <c r="E233" t="s">
        <v>43</v>
      </c>
      <c r="F233" s="10">
        <f>COUNTIF(X$2:X$49,4)</f>
        <v>4</v>
      </c>
      <c r="G233" s="11">
        <f t="shared" si="13"/>
        <v>8.3333333333333329E-2</v>
      </c>
      <c r="J233" s="10">
        <v>4</v>
      </c>
      <c r="K233" t="s">
        <v>44</v>
      </c>
      <c r="L233" s="10">
        <f>COUNTIF(Y$2:Y$49,4)</f>
        <v>7</v>
      </c>
      <c r="M233" s="11">
        <f t="shared" si="14"/>
        <v>0.14583333333333334</v>
      </c>
    </row>
    <row r="234" spans="4:13" x14ac:dyDescent="0.25">
      <c r="D234" s="10">
        <v>5</v>
      </c>
      <c r="E234" t="s">
        <v>46</v>
      </c>
      <c r="F234" s="10">
        <f>COUNTIF(X$2:X$49,5)</f>
        <v>0</v>
      </c>
      <c r="G234" s="11">
        <f t="shared" si="13"/>
        <v>0</v>
      </c>
      <c r="J234" s="10">
        <v>5</v>
      </c>
      <c r="K234" t="s">
        <v>47</v>
      </c>
      <c r="L234" s="10">
        <f>COUNTIF(Y$2:Y$49,5)</f>
        <v>0</v>
      </c>
      <c r="M234" s="11">
        <f t="shared" si="14"/>
        <v>0</v>
      </c>
    </row>
    <row r="235" spans="4:13" x14ac:dyDescent="0.25">
      <c r="F235" s="10">
        <f>SUM(F230:F234)</f>
        <v>48</v>
      </c>
      <c r="G235" s="11">
        <f>SUM(G230:G234)</f>
        <v>1</v>
      </c>
      <c r="L235" s="10">
        <f>SUM(L230:L234)</f>
        <v>48</v>
      </c>
      <c r="M235" s="11">
        <f>SUM(M230:M234)</f>
        <v>1</v>
      </c>
    </row>
    <row r="269" spans="4:13" x14ac:dyDescent="0.25">
      <c r="D269" s="13"/>
      <c r="E269" s="13" t="s">
        <v>26</v>
      </c>
      <c r="F269" s="13"/>
      <c r="G269" s="13"/>
      <c r="J269" s="13"/>
      <c r="K269" s="13" t="s">
        <v>28</v>
      </c>
      <c r="L269" s="13"/>
      <c r="M269" s="13"/>
    </row>
    <row r="270" spans="4:13" x14ac:dyDescent="0.25">
      <c r="F270" s="10" t="s">
        <v>31</v>
      </c>
      <c r="G270" s="10" t="s">
        <v>32</v>
      </c>
      <c r="L270" s="10" t="s">
        <v>31</v>
      </c>
      <c r="M270" s="10" t="s">
        <v>32</v>
      </c>
    </row>
    <row r="271" spans="4:13" x14ac:dyDescent="0.25">
      <c r="D271" s="10">
        <v>1</v>
      </c>
      <c r="E271" t="s">
        <v>34</v>
      </c>
      <c r="F271" s="10">
        <f>COUNTIF(AA$2:AA$49,1)</f>
        <v>8</v>
      </c>
      <c r="G271" s="11">
        <f>F271/F$235</f>
        <v>0.16666666666666666</v>
      </c>
      <c r="J271" s="10">
        <v>1</v>
      </c>
      <c r="K271" t="s">
        <v>35</v>
      </c>
      <c r="L271" s="10">
        <f>COUNTIF(AC$2:AC$49,1)</f>
        <v>8</v>
      </c>
      <c r="M271" s="11">
        <f>L271/L$235</f>
        <v>0.16666666666666666</v>
      </c>
    </row>
    <row r="272" spans="4:13" x14ac:dyDescent="0.25">
      <c r="D272" s="10">
        <v>2</v>
      </c>
      <c r="E272" t="s">
        <v>37</v>
      </c>
      <c r="F272" s="10">
        <f>COUNTIF(AA$2:AA$49,2)</f>
        <v>36</v>
      </c>
      <c r="G272" s="11">
        <f t="shared" ref="G272:G275" si="15">F272/F$235</f>
        <v>0.75</v>
      </c>
      <c r="J272" s="10">
        <v>2</v>
      </c>
      <c r="K272" t="s">
        <v>38</v>
      </c>
      <c r="L272" s="10">
        <f>COUNTIF(AC$2:AC$49,2)</f>
        <v>32</v>
      </c>
      <c r="M272" s="11">
        <f t="shared" ref="M272:M275" si="16">L272/L$235</f>
        <v>0.66666666666666663</v>
      </c>
    </row>
    <row r="273" spans="4:13" x14ac:dyDescent="0.25">
      <c r="D273" s="10">
        <v>3</v>
      </c>
      <c r="E273" t="s">
        <v>40</v>
      </c>
      <c r="F273" s="10">
        <f>COUNTIF(AA$2:AA$49,3)</f>
        <v>4</v>
      </c>
      <c r="G273" s="11">
        <f t="shared" si="15"/>
        <v>8.3333333333333329E-2</v>
      </c>
      <c r="J273" s="10">
        <v>3</v>
      </c>
      <c r="K273" t="s">
        <v>50</v>
      </c>
      <c r="L273" s="10">
        <f>COUNTIF(AC$2:AC$49,3)</f>
        <v>4</v>
      </c>
      <c r="M273" s="11">
        <f t="shared" si="16"/>
        <v>8.3333333333333329E-2</v>
      </c>
    </row>
    <row r="274" spans="4:13" x14ac:dyDescent="0.25">
      <c r="D274" s="10">
        <v>4</v>
      </c>
      <c r="E274" t="s">
        <v>43</v>
      </c>
      <c r="F274" s="10">
        <f>COUNTIF(AA$2:AA$49,4)</f>
        <v>0</v>
      </c>
      <c r="G274" s="11">
        <f t="shared" si="15"/>
        <v>0</v>
      </c>
      <c r="J274" s="10">
        <v>4</v>
      </c>
      <c r="K274" t="s">
        <v>44</v>
      </c>
      <c r="L274" s="10">
        <f>COUNTIF(AC$2:AC$49,4)</f>
        <v>4</v>
      </c>
      <c r="M274" s="11">
        <f t="shared" si="16"/>
        <v>8.3333333333333329E-2</v>
      </c>
    </row>
    <row r="275" spans="4:13" x14ac:dyDescent="0.25">
      <c r="D275" s="10">
        <v>5</v>
      </c>
      <c r="E275" t="s">
        <v>46</v>
      </c>
      <c r="F275" s="10">
        <f>COUNTIF(AA$2:AA$49,5)</f>
        <v>0</v>
      </c>
      <c r="G275" s="11">
        <f t="shared" si="15"/>
        <v>0</v>
      </c>
      <c r="J275" s="10">
        <v>5</v>
      </c>
      <c r="K275" t="s">
        <v>47</v>
      </c>
      <c r="L275" s="10">
        <f>COUNTIF(AC$2:AC$49,5)</f>
        <v>0</v>
      </c>
      <c r="M275" s="11">
        <f t="shared" si="16"/>
        <v>0</v>
      </c>
    </row>
    <row r="276" spans="4:13" x14ac:dyDescent="0.25">
      <c r="F276" s="10">
        <f>SUM(F271:F275)</f>
        <v>48</v>
      </c>
      <c r="G276" s="11">
        <f>SUM(G271:G275)</f>
        <v>1</v>
      </c>
      <c r="L276" s="10">
        <f>SUM(L271:L275)</f>
        <v>48</v>
      </c>
      <c r="M276" s="11">
        <f>SUM(M271:M275)</f>
        <v>1</v>
      </c>
    </row>
  </sheetData>
  <autoFilter ref="A1:AD61" xr:uid="{00000000-0009-0000-0000-000001000000}"/>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Z359"/>
  <sheetViews>
    <sheetView topLeftCell="H1" zoomScale="90" zoomScaleNormal="90" workbookViewId="0">
      <pane ySplit="1" topLeftCell="A350" activePane="bottomLeft" state="frozen"/>
      <selection pane="bottomLeft" activeCell="N105" sqref="N105"/>
    </sheetView>
  </sheetViews>
  <sheetFormatPr defaultColWidth="8.85546875" defaultRowHeight="15" x14ac:dyDescent="0.25"/>
  <cols>
    <col min="1" max="1" width="8.85546875" style="9" customWidth="1"/>
    <col min="2" max="3" width="8.85546875" style="10" hidden="1" customWidth="1"/>
    <col min="4" max="4" width="8.42578125" style="10" customWidth="1"/>
    <col min="5" max="5" width="21.140625" style="10" bestFit="1" customWidth="1"/>
    <col min="6" max="6" width="9.28515625" style="10" customWidth="1"/>
    <col min="7" max="7" width="11.7109375" style="10" customWidth="1"/>
    <col min="8" max="8" width="10.140625" style="10" customWidth="1"/>
    <col min="9" max="9" width="8.28515625" style="10" customWidth="1"/>
    <col min="10" max="10" width="10.7109375" style="10" customWidth="1"/>
    <col min="11" max="11" width="13" style="10" customWidth="1"/>
    <col min="12" max="12" width="7.85546875" style="10" customWidth="1"/>
    <col min="13" max="13" width="10.85546875" style="10" customWidth="1"/>
    <col min="14" max="14" width="22.42578125" style="10" customWidth="1"/>
    <col min="15" max="15" width="12.7109375" style="10" bestFit="1" customWidth="1"/>
    <col min="16" max="16" width="9.5703125" style="10" customWidth="1"/>
    <col min="17" max="17" width="13.7109375" style="10" customWidth="1"/>
    <col min="18" max="18" width="7.85546875" style="10" customWidth="1"/>
    <col min="19" max="19" width="9.42578125" style="10" customWidth="1"/>
    <col min="20" max="20" width="13.140625" style="10" customWidth="1"/>
    <col min="21" max="21" width="15.140625" style="10" customWidth="1"/>
    <col min="22" max="22" width="13.42578125" style="10" customWidth="1"/>
    <col min="23" max="23" width="13.28515625" style="10" customWidth="1"/>
    <col min="24" max="24" width="22.7109375" style="10" customWidth="1"/>
    <col min="25" max="25" width="21" style="10" bestFit="1" customWidth="1"/>
    <col min="26" max="26" width="23.7109375" style="10" bestFit="1" customWidth="1"/>
    <col min="27" max="27" width="3.28515625" style="10" bestFit="1" customWidth="1"/>
    <col min="28" max="29" width="2.28515625" style="10" bestFit="1" customWidth="1"/>
    <col min="30" max="30" width="3.28515625" style="10" bestFit="1" customWidth="1"/>
    <col min="31" max="31" width="6" style="10" bestFit="1" customWidth="1"/>
    <col min="32" max="32" width="12.42578125" style="10" bestFit="1" customWidth="1"/>
    <col min="33" max="33" width="15.7109375" style="10" bestFit="1" customWidth="1"/>
    <col min="34" max="34" width="16.140625" style="10" bestFit="1" customWidth="1"/>
    <col min="35" max="35" width="15.7109375" style="10" bestFit="1" customWidth="1"/>
    <col min="36" max="36" width="21.140625" style="10" bestFit="1" customWidth="1"/>
    <col min="37" max="37" width="20.5703125" style="10" bestFit="1" customWidth="1"/>
    <col min="38" max="38" width="23.7109375" style="10" bestFit="1" customWidth="1"/>
    <col min="39" max="39" width="21.140625" style="10" bestFit="1" customWidth="1"/>
    <col min="40" max="40" width="20.5703125" style="10" bestFit="1" customWidth="1"/>
    <col min="41" max="41" width="2.28515625" style="10" bestFit="1" customWidth="1"/>
    <col min="42" max="42" width="3.28515625" style="10" bestFit="1" customWidth="1"/>
    <col min="43" max="43" width="6" style="10" bestFit="1" customWidth="1"/>
    <col min="44" max="44" width="12.42578125" style="10" bestFit="1" customWidth="1"/>
    <col min="45" max="45" width="16.140625" style="10" bestFit="1" customWidth="1"/>
    <col min="46" max="46" width="15.7109375" style="10" bestFit="1" customWidth="1"/>
    <col min="47" max="47" width="16.140625" style="10" bestFit="1" customWidth="1"/>
    <col min="48" max="48" width="15.7109375" style="10" bestFit="1" customWidth="1"/>
    <col min="49" max="49" width="16.140625" style="10" bestFit="1" customWidth="1"/>
    <col min="50" max="50" width="15.7109375" style="10" bestFit="1" customWidth="1"/>
    <col min="51" max="51" width="21.140625" style="10" bestFit="1" customWidth="1"/>
    <col min="52" max="52" width="20.5703125" style="10" bestFit="1" customWidth="1"/>
    <col min="53" max="16384" width="8.85546875" style="10"/>
  </cols>
  <sheetData>
    <row r="1" spans="1:30" x14ac:dyDescent="0.25">
      <c r="A1" s="9" t="s">
        <v>0</v>
      </c>
      <c r="B1" s="10" t="s">
        <v>1</v>
      </c>
      <c r="C1" s="10" t="s">
        <v>2</v>
      </c>
      <c r="D1" s="10" t="s">
        <v>3</v>
      </c>
      <c r="E1" s="10" t="s">
        <v>4</v>
      </c>
      <c r="F1" s="10" t="s">
        <v>5</v>
      </c>
      <c r="G1" s="10" t="s">
        <v>6</v>
      </c>
      <c r="H1" s="10" t="s">
        <v>7</v>
      </c>
      <c r="I1" s="10" t="s">
        <v>8</v>
      </c>
      <c r="J1" s="10" t="s">
        <v>9</v>
      </c>
      <c r="K1" s="10" t="s">
        <v>10</v>
      </c>
      <c r="L1" s="10" t="s">
        <v>11</v>
      </c>
      <c r="M1" s="10" t="s">
        <v>12</v>
      </c>
      <c r="N1" s="10" t="s">
        <v>13</v>
      </c>
      <c r="O1" s="10" t="s">
        <v>14</v>
      </c>
      <c r="P1" s="10" t="s">
        <v>15</v>
      </c>
      <c r="Q1" s="10" t="s">
        <v>16</v>
      </c>
      <c r="R1" s="10" t="s">
        <v>17</v>
      </c>
      <c r="S1" s="10" t="s">
        <v>18</v>
      </c>
      <c r="T1" s="10" t="s">
        <v>19</v>
      </c>
      <c r="U1" s="10" t="s">
        <v>20</v>
      </c>
      <c r="V1" s="10" t="s">
        <v>21</v>
      </c>
      <c r="W1" s="10" t="s">
        <v>22</v>
      </c>
      <c r="X1" s="10" t="s">
        <v>23</v>
      </c>
      <c r="Y1" s="10" t="s">
        <v>24</v>
      </c>
      <c r="Z1" s="10" t="s">
        <v>25</v>
      </c>
      <c r="AA1" s="10" t="s">
        <v>26</v>
      </c>
      <c r="AB1" s="10" t="s">
        <v>27</v>
      </c>
      <c r="AC1" s="10" t="s">
        <v>28</v>
      </c>
      <c r="AD1" s="10" t="s">
        <v>29</v>
      </c>
    </row>
    <row r="2" spans="1:30" x14ac:dyDescent="0.25">
      <c r="A2" s="9">
        <v>1</v>
      </c>
      <c r="D2" s="10">
        <v>1</v>
      </c>
      <c r="E2" s="10">
        <v>1</v>
      </c>
      <c r="F2" s="10">
        <v>2</v>
      </c>
      <c r="H2" s="10">
        <v>1</v>
      </c>
      <c r="J2" s="10">
        <v>2</v>
      </c>
      <c r="M2" s="10">
        <v>3</v>
      </c>
      <c r="N2" s="10">
        <v>1</v>
      </c>
      <c r="P2" s="10">
        <v>2</v>
      </c>
      <c r="R2" s="10">
        <v>3</v>
      </c>
      <c r="U2" s="10">
        <v>2</v>
      </c>
      <c r="V2" s="10">
        <v>4</v>
      </c>
      <c r="X2" s="10">
        <v>4</v>
      </c>
      <c r="Y2" s="10">
        <v>2</v>
      </c>
      <c r="AA2" s="10">
        <v>2</v>
      </c>
      <c r="AC2" s="10">
        <v>2</v>
      </c>
    </row>
    <row r="3" spans="1:30" x14ac:dyDescent="0.25">
      <c r="A3" s="9">
        <v>2</v>
      </c>
      <c r="D3" s="10">
        <v>1</v>
      </c>
      <c r="E3" s="10">
        <v>2</v>
      </c>
      <c r="F3" s="10">
        <v>2</v>
      </c>
      <c r="H3" s="10">
        <v>1</v>
      </c>
      <c r="J3" s="10">
        <v>2</v>
      </c>
      <c r="M3" s="10">
        <v>3</v>
      </c>
      <c r="N3" s="10">
        <v>2</v>
      </c>
      <c r="P3" s="10">
        <v>2</v>
      </c>
      <c r="R3" s="10">
        <v>3</v>
      </c>
      <c r="U3" s="10">
        <v>2</v>
      </c>
      <c r="V3" s="10">
        <v>4</v>
      </c>
      <c r="X3" s="10">
        <v>4</v>
      </c>
      <c r="Y3" s="10">
        <v>2</v>
      </c>
      <c r="AA3" s="10">
        <v>1</v>
      </c>
      <c r="AC3" s="10">
        <v>2</v>
      </c>
    </row>
    <row r="4" spans="1:30" x14ac:dyDescent="0.25">
      <c r="A4" s="9">
        <v>3</v>
      </c>
      <c r="D4" s="10">
        <v>1</v>
      </c>
      <c r="E4" s="10">
        <v>2</v>
      </c>
      <c r="F4" s="10">
        <v>2</v>
      </c>
      <c r="H4" s="10">
        <v>2</v>
      </c>
      <c r="J4" s="10">
        <v>2</v>
      </c>
      <c r="M4" s="10">
        <v>3</v>
      </c>
      <c r="N4" s="10">
        <v>2</v>
      </c>
      <c r="P4" s="10">
        <v>2</v>
      </c>
      <c r="R4" s="10">
        <v>4</v>
      </c>
      <c r="U4" s="10">
        <v>2</v>
      </c>
      <c r="V4" s="10">
        <v>4</v>
      </c>
      <c r="X4" s="10">
        <v>3</v>
      </c>
      <c r="Y4" s="10">
        <v>3</v>
      </c>
      <c r="AA4" s="10">
        <v>2</v>
      </c>
      <c r="AC4" s="10">
        <v>2</v>
      </c>
    </row>
    <row r="5" spans="1:30" x14ac:dyDescent="0.25">
      <c r="A5" s="9">
        <v>4</v>
      </c>
      <c r="D5" s="10">
        <v>1</v>
      </c>
      <c r="E5" s="10">
        <v>2</v>
      </c>
      <c r="F5" s="10">
        <v>2</v>
      </c>
      <c r="H5" s="10">
        <v>2</v>
      </c>
      <c r="J5" s="10">
        <v>2</v>
      </c>
      <c r="M5" s="10">
        <v>3</v>
      </c>
      <c r="N5" s="10">
        <v>2</v>
      </c>
      <c r="P5" s="10">
        <v>2</v>
      </c>
      <c r="R5" s="10">
        <v>4</v>
      </c>
      <c r="U5" s="10">
        <v>2</v>
      </c>
      <c r="V5" s="10">
        <v>4</v>
      </c>
      <c r="X5" s="10">
        <v>3</v>
      </c>
      <c r="Y5" s="10">
        <v>3</v>
      </c>
      <c r="AA5" s="10">
        <v>2</v>
      </c>
      <c r="AC5" s="10">
        <v>2</v>
      </c>
    </row>
    <row r="6" spans="1:30" x14ac:dyDescent="0.25">
      <c r="A6" s="9">
        <v>5</v>
      </c>
      <c r="D6" s="10">
        <v>5</v>
      </c>
      <c r="E6" s="10">
        <v>1</v>
      </c>
      <c r="F6" s="10">
        <v>2</v>
      </c>
      <c r="H6" s="10">
        <v>2</v>
      </c>
      <c r="J6" s="10">
        <v>2</v>
      </c>
      <c r="N6" s="10">
        <v>1</v>
      </c>
      <c r="P6" s="10">
        <v>2</v>
      </c>
      <c r="R6" s="10">
        <v>2</v>
      </c>
      <c r="U6" s="10">
        <v>2</v>
      </c>
      <c r="V6" s="10">
        <v>4</v>
      </c>
      <c r="X6" s="10">
        <v>4</v>
      </c>
      <c r="Y6" s="10">
        <v>4</v>
      </c>
      <c r="AA6" s="10">
        <v>2</v>
      </c>
      <c r="AC6" s="10">
        <v>2</v>
      </c>
    </row>
    <row r="7" spans="1:30" x14ac:dyDescent="0.25">
      <c r="A7" s="9">
        <v>6</v>
      </c>
      <c r="D7" s="10">
        <v>5</v>
      </c>
      <c r="E7" s="10">
        <v>1</v>
      </c>
      <c r="F7" s="10">
        <v>2</v>
      </c>
      <c r="H7" s="10">
        <v>2</v>
      </c>
      <c r="J7" s="10">
        <v>2</v>
      </c>
      <c r="N7" s="10">
        <v>1</v>
      </c>
      <c r="P7" s="10">
        <v>1</v>
      </c>
      <c r="R7" s="10">
        <v>2</v>
      </c>
      <c r="U7" s="10">
        <v>2</v>
      </c>
      <c r="V7" s="10">
        <v>5</v>
      </c>
      <c r="X7" s="10">
        <v>4</v>
      </c>
      <c r="Y7" s="10">
        <v>4</v>
      </c>
      <c r="AA7" s="10">
        <v>2</v>
      </c>
      <c r="AC7" s="10">
        <v>1</v>
      </c>
    </row>
    <row r="8" spans="1:30" x14ac:dyDescent="0.25">
      <c r="A8" s="9">
        <v>7</v>
      </c>
      <c r="D8" s="10">
        <v>2</v>
      </c>
      <c r="E8" s="10">
        <v>1</v>
      </c>
      <c r="F8" s="10">
        <v>2</v>
      </c>
      <c r="H8" s="10">
        <v>2</v>
      </c>
      <c r="J8" s="10">
        <v>2</v>
      </c>
      <c r="N8" s="10">
        <v>1</v>
      </c>
      <c r="P8" s="10">
        <v>4</v>
      </c>
      <c r="R8" s="10">
        <v>2</v>
      </c>
      <c r="U8" s="10">
        <v>1</v>
      </c>
      <c r="V8" s="10">
        <v>4</v>
      </c>
      <c r="X8" s="10">
        <v>2</v>
      </c>
      <c r="Y8" s="10">
        <v>2</v>
      </c>
      <c r="AA8" s="10">
        <v>2</v>
      </c>
      <c r="AC8" s="10">
        <v>2</v>
      </c>
    </row>
    <row r="9" spans="1:30" x14ac:dyDescent="0.25">
      <c r="A9" s="9">
        <v>8</v>
      </c>
      <c r="D9" s="10">
        <v>5</v>
      </c>
      <c r="E9" s="10">
        <v>1</v>
      </c>
      <c r="F9" s="10">
        <v>2</v>
      </c>
      <c r="H9" s="10">
        <v>2</v>
      </c>
      <c r="J9" s="10">
        <v>2</v>
      </c>
      <c r="N9" s="10">
        <v>1</v>
      </c>
      <c r="P9" s="10">
        <v>2</v>
      </c>
      <c r="R9" s="10">
        <v>4</v>
      </c>
      <c r="U9" s="10">
        <v>2</v>
      </c>
      <c r="V9" s="10">
        <v>4</v>
      </c>
      <c r="X9" s="10">
        <v>2</v>
      </c>
      <c r="Y9" s="10">
        <v>2</v>
      </c>
      <c r="AA9" s="10">
        <v>2</v>
      </c>
      <c r="AC9" s="10">
        <v>2</v>
      </c>
    </row>
    <row r="10" spans="1:30" x14ac:dyDescent="0.25">
      <c r="A10" s="9">
        <v>9</v>
      </c>
      <c r="D10" s="10">
        <v>1</v>
      </c>
      <c r="E10" s="10">
        <v>2</v>
      </c>
      <c r="F10" s="10">
        <v>2</v>
      </c>
      <c r="H10" s="10">
        <v>2</v>
      </c>
      <c r="J10" s="10">
        <v>2</v>
      </c>
      <c r="N10" s="10">
        <v>2</v>
      </c>
      <c r="P10" s="10">
        <v>2</v>
      </c>
      <c r="R10" s="10">
        <v>2</v>
      </c>
      <c r="U10" s="10">
        <v>2</v>
      </c>
      <c r="V10" s="10">
        <v>4</v>
      </c>
      <c r="X10" s="10">
        <v>2</v>
      </c>
      <c r="Y10" s="10">
        <v>2</v>
      </c>
      <c r="AA10" s="10">
        <v>2</v>
      </c>
      <c r="AC10" s="10">
        <v>2</v>
      </c>
    </row>
    <row r="11" spans="1:30" x14ac:dyDescent="0.25">
      <c r="A11" s="9">
        <v>10</v>
      </c>
      <c r="D11" s="10">
        <v>1</v>
      </c>
      <c r="E11" s="10">
        <v>2</v>
      </c>
      <c r="F11" s="10">
        <v>1</v>
      </c>
      <c r="H11" s="10">
        <v>1</v>
      </c>
      <c r="J11" s="10">
        <v>2</v>
      </c>
      <c r="N11" s="10">
        <v>2</v>
      </c>
      <c r="P11" s="10">
        <v>2</v>
      </c>
      <c r="R11" s="10">
        <v>2</v>
      </c>
      <c r="U11" s="10">
        <v>2</v>
      </c>
      <c r="V11" s="10">
        <v>5</v>
      </c>
      <c r="X11" s="10">
        <v>2</v>
      </c>
      <c r="Y11" s="10">
        <v>2</v>
      </c>
      <c r="AA11" s="10">
        <v>2</v>
      </c>
      <c r="AC11" s="10">
        <v>2</v>
      </c>
    </row>
    <row r="12" spans="1:30" x14ac:dyDescent="0.25">
      <c r="A12" s="9">
        <v>11</v>
      </c>
      <c r="D12" s="10">
        <v>4</v>
      </c>
      <c r="E12" s="10">
        <v>2</v>
      </c>
      <c r="F12" s="10">
        <v>2</v>
      </c>
      <c r="H12" s="10">
        <v>2</v>
      </c>
      <c r="J12" s="10">
        <v>2</v>
      </c>
      <c r="N12" s="10">
        <v>2</v>
      </c>
      <c r="P12" s="10">
        <v>2</v>
      </c>
      <c r="R12" s="10">
        <v>2</v>
      </c>
      <c r="U12" s="10">
        <v>2</v>
      </c>
      <c r="V12" s="10">
        <v>4</v>
      </c>
      <c r="X12" s="10">
        <v>2</v>
      </c>
      <c r="Y12" s="10">
        <v>4</v>
      </c>
      <c r="AA12" s="10">
        <v>2</v>
      </c>
      <c r="AC12" s="10">
        <v>2</v>
      </c>
    </row>
    <row r="13" spans="1:30" x14ac:dyDescent="0.25">
      <c r="A13" s="9">
        <v>12</v>
      </c>
      <c r="D13" s="10">
        <v>4</v>
      </c>
      <c r="E13" s="10">
        <v>1</v>
      </c>
      <c r="F13" s="10">
        <v>2</v>
      </c>
      <c r="H13" s="10">
        <v>2</v>
      </c>
      <c r="J13" s="10">
        <v>2</v>
      </c>
      <c r="N13" s="10">
        <v>2</v>
      </c>
      <c r="P13" s="10">
        <v>2</v>
      </c>
      <c r="R13" s="10">
        <v>2</v>
      </c>
      <c r="U13" s="10">
        <v>2</v>
      </c>
      <c r="V13" s="10">
        <v>4</v>
      </c>
      <c r="X13" s="10">
        <v>2</v>
      </c>
      <c r="Y13" s="10">
        <v>4</v>
      </c>
      <c r="AA13" s="10">
        <v>2</v>
      </c>
      <c r="AC13" s="10">
        <v>2</v>
      </c>
    </row>
    <row r="14" spans="1:30" x14ac:dyDescent="0.25">
      <c r="A14" s="9">
        <v>13</v>
      </c>
      <c r="D14" s="10">
        <v>1</v>
      </c>
      <c r="E14" s="10">
        <v>2</v>
      </c>
      <c r="F14" s="10">
        <v>2</v>
      </c>
      <c r="H14" s="10">
        <v>2</v>
      </c>
      <c r="J14" s="10">
        <v>2</v>
      </c>
      <c r="N14" s="10">
        <v>2</v>
      </c>
      <c r="P14" s="10">
        <v>2</v>
      </c>
      <c r="R14" s="10">
        <v>2</v>
      </c>
      <c r="U14" s="10">
        <v>2</v>
      </c>
      <c r="V14" s="10">
        <v>4</v>
      </c>
      <c r="X14" s="10">
        <v>3</v>
      </c>
      <c r="Y14" s="10">
        <v>3</v>
      </c>
      <c r="AA14" s="10">
        <v>2</v>
      </c>
      <c r="AC14" s="10">
        <v>2</v>
      </c>
    </row>
    <row r="15" spans="1:30" x14ac:dyDescent="0.25">
      <c r="A15" s="9">
        <v>14</v>
      </c>
      <c r="D15" s="10">
        <v>1</v>
      </c>
      <c r="E15" s="10">
        <v>2</v>
      </c>
      <c r="F15" s="10">
        <v>2</v>
      </c>
      <c r="H15" s="10">
        <v>2</v>
      </c>
      <c r="J15" s="10">
        <v>2</v>
      </c>
      <c r="N15" s="10">
        <v>2</v>
      </c>
      <c r="P15" s="10">
        <v>2</v>
      </c>
      <c r="R15" s="10">
        <v>2</v>
      </c>
      <c r="U15" s="10">
        <v>2</v>
      </c>
      <c r="V15" s="10">
        <v>4</v>
      </c>
      <c r="X15" s="10">
        <v>2</v>
      </c>
      <c r="Y15" s="10">
        <v>3</v>
      </c>
      <c r="AA15" s="10">
        <v>2</v>
      </c>
      <c r="AC15" s="10">
        <v>2</v>
      </c>
    </row>
    <row r="16" spans="1:30" x14ac:dyDescent="0.25">
      <c r="A16" s="9">
        <v>15</v>
      </c>
      <c r="D16" s="10">
        <v>5</v>
      </c>
      <c r="E16" s="10">
        <v>2</v>
      </c>
      <c r="F16" s="10">
        <v>2</v>
      </c>
      <c r="H16" s="10">
        <v>2</v>
      </c>
      <c r="J16" s="10">
        <v>2</v>
      </c>
      <c r="N16" s="10">
        <v>2</v>
      </c>
      <c r="P16" s="10">
        <v>2</v>
      </c>
      <c r="R16" s="10">
        <v>2</v>
      </c>
      <c r="U16" s="10">
        <v>2</v>
      </c>
      <c r="V16" s="10">
        <v>4</v>
      </c>
      <c r="X16" s="10">
        <v>2</v>
      </c>
      <c r="Y16" s="10">
        <v>4</v>
      </c>
      <c r="AA16" s="10">
        <v>2</v>
      </c>
      <c r="AC16" s="10">
        <v>2</v>
      </c>
    </row>
    <row r="17" spans="1:29" x14ac:dyDescent="0.25">
      <c r="A17" s="9">
        <v>16</v>
      </c>
      <c r="D17" s="10">
        <v>5</v>
      </c>
      <c r="E17" s="10">
        <v>2</v>
      </c>
      <c r="F17" s="10">
        <v>2</v>
      </c>
      <c r="H17" s="10">
        <v>2</v>
      </c>
      <c r="J17" s="10">
        <v>2</v>
      </c>
      <c r="N17" s="10">
        <v>2</v>
      </c>
      <c r="P17" s="10">
        <v>2</v>
      </c>
      <c r="R17" s="10">
        <v>2</v>
      </c>
      <c r="U17" s="10">
        <v>2</v>
      </c>
      <c r="V17" s="10">
        <v>2</v>
      </c>
      <c r="X17" s="10">
        <v>2</v>
      </c>
      <c r="Y17" s="10">
        <v>3</v>
      </c>
      <c r="AA17" s="10">
        <v>2</v>
      </c>
      <c r="AC17" s="10">
        <v>3</v>
      </c>
    </row>
    <row r="18" spans="1:29" x14ac:dyDescent="0.25">
      <c r="A18" s="9">
        <v>17</v>
      </c>
      <c r="D18" s="10">
        <v>5</v>
      </c>
      <c r="E18" s="10">
        <v>2</v>
      </c>
      <c r="F18" s="10">
        <v>2</v>
      </c>
      <c r="H18" s="10">
        <v>2</v>
      </c>
      <c r="J18" s="10">
        <v>2</v>
      </c>
      <c r="M18" s="10">
        <v>3</v>
      </c>
      <c r="N18" s="10">
        <v>2</v>
      </c>
      <c r="P18" s="10">
        <v>2</v>
      </c>
      <c r="R18" s="10">
        <v>2</v>
      </c>
      <c r="U18" s="10">
        <v>2</v>
      </c>
      <c r="V18" s="10">
        <v>2</v>
      </c>
      <c r="X18" s="10">
        <v>2</v>
      </c>
      <c r="Y18" s="10">
        <v>2</v>
      </c>
      <c r="AA18" s="10">
        <v>1</v>
      </c>
      <c r="AC18" s="10">
        <v>2</v>
      </c>
    </row>
    <row r="19" spans="1:29" x14ac:dyDescent="0.25">
      <c r="A19" s="9">
        <v>18</v>
      </c>
      <c r="D19" s="10">
        <v>5</v>
      </c>
      <c r="E19" s="10">
        <v>2</v>
      </c>
      <c r="F19" s="10">
        <v>2</v>
      </c>
      <c r="H19" s="10">
        <v>2</v>
      </c>
      <c r="J19" s="10">
        <v>2</v>
      </c>
      <c r="M19" s="10">
        <v>3</v>
      </c>
      <c r="N19" s="10">
        <v>2</v>
      </c>
      <c r="P19" s="10">
        <v>2</v>
      </c>
      <c r="R19" s="10">
        <v>2</v>
      </c>
      <c r="U19" s="10">
        <v>2</v>
      </c>
      <c r="V19" s="10">
        <v>2</v>
      </c>
      <c r="X19" s="10">
        <v>3</v>
      </c>
      <c r="Y19" s="10">
        <v>3</v>
      </c>
      <c r="AA19" s="10">
        <v>2</v>
      </c>
      <c r="AC19" s="10">
        <v>3</v>
      </c>
    </row>
    <row r="20" spans="1:29" x14ac:dyDescent="0.25">
      <c r="A20" s="9">
        <v>19</v>
      </c>
      <c r="D20" s="10">
        <v>3</v>
      </c>
      <c r="E20" s="10">
        <v>2</v>
      </c>
      <c r="F20" s="10">
        <v>2</v>
      </c>
      <c r="H20" s="10">
        <v>2</v>
      </c>
      <c r="J20" s="10">
        <v>2</v>
      </c>
      <c r="M20" s="10">
        <v>3</v>
      </c>
      <c r="N20" s="10">
        <v>2</v>
      </c>
      <c r="P20" s="10">
        <v>2</v>
      </c>
      <c r="R20" s="10">
        <v>2</v>
      </c>
      <c r="U20" s="10">
        <v>2</v>
      </c>
      <c r="V20" s="10">
        <v>2</v>
      </c>
      <c r="X20" s="10">
        <v>3</v>
      </c>
      <c r="Y20" s="10">
        <v>3</v>
      </c>
      <c r="AA20" s="10">
        <v>3</v>
      </c>
      <c r="AC20" s="10">
        <v>3</v>
      </c>
    </row>
    <row r="21" spans="1:29" x14ac:dyDescent="0.25">
      <c r="A21" s="9">
        <v>20</v>
      </c>
      <c r="D21" s="10">
        <v>5</v>
      </c>
      <c r="E21" s="10">
        <v>1</v>
      </c>
      <c r="F21" s="10">
        <v>1</v>
      </c>
      <c r="H21" s="10">
        <v>2</v>
      </c>
      <c r="J21" s="10">
        <v>2</v>
      </c>
      <c r="M21" s="10">
        <v>3</v>
      </c>
      <c r="N21" s="10">
        <v>2</v>
      </c>
      <c r="P21" s="10">
        <v>2</v>
      </c>
      <c r="R21" s="10">
        <v>3</v>
      </c>
      <c r="U21" s="10">
        <v>1</v>
      </c>
      <c r="V21" s="10">
        <v>2</v>
      </c>
      <c r="X21" s="10">
        <v>3</v>
      </c>
      <c r="Y21" s="10">
        <v>3</v>
      </c>
      <c r="AA21" s="10">
        <v>3</v>
      </c>
      <c r="AC21" s="10">
        <v>2</v>
      </c>
    </row>
    <row r="22" spans="1:29" x14ac:dyDescent="0.25">
      <c r="A22" s="9">
        <v>21</v>
      </c>
      <c r="D22" s="10">
        <v>5</v>
      </c>
      <c r="E22" s="10">
        <v>1</v>
      </c>
      <c r="F22" s="10">
        <v>2</v>
      </c>
      <c r="H22" s="10">
        <v>1</v>
      </c>
      <c r="J22" s="10">
        <v>2</v>
      </c>
      <c r="M22" s="10">
        <v>3</v>
      </c>
      <c r="N22" s="10">
        <v>2</v>
      </c>
      <c r="P22" s="10">
        <v>2</v>
      </c>
      <c r="R22" s="10">
        <v>2</v>
      </c>
      <c r="U22" s="10">
        <v>2</v>
      </c>
      <c r="V22" s="10">
        <v>3</v>
      </c>
      <c r="X22" s="10">
        <v>3</v>
      </c>
      <c r="Y22" s="10">
        <v>3</v>
      </c>
      <c r="AA22" s="10">
        <v>2</v>
      </c>
      <c r="AC22" s="10">
        <v>2</v>
      </c>
    </row>
    <row r="23" spans="1:29" x14ac:dyDescent="0.25">
      <c r="A23" s="9">
        <v>22</v>
      </c>
      <c r="D23" s="10">
        <v>3</v>
      </c>
      <c r="E23" s="10">
        <v>2</v>
      </c>
      <c r="F23" s="10">
        <v>3</v>
      </c>
      <c r="H23" s="10">
        <v>2</v>
      </c>
      <c r="J23" s="10">
        <v>2</v>
      </c>
      <c r="M23" s="10">
        <v>3</v>
      </c>
      <c r="N23" s="10">
        <v>2</v>
      </c>
      <c r="P23" s="10">
        <v>2</v>
      </c>
      <c r="R23" s="10">
        <v>3</v>
      </c>
      <c r="U23" s="10">
        <v>2</v>
      </c>
      <c r="V23" s="10">
        <v>2</v>
      </c>
      <c r="X23" s="10">
        <v>3</v>
      </c>
      <c r="Y23" s="10">
        <v>3</v>
      </c>
      <c r="AA23" s="10">
        <v>3</v>
      </c>
      <c r="AC23" s="10">
        <v>3</v>
      </c>
    </row>
    <row r="24" spans="1:29" x14ac:dyDescent="0.25">
      <c r="A24" s="9">
        <v>23</v>
      </c>
      <c r="D24" s="10">
        <v>4</v>
      </c>
      <c r="E24" s="10">
        <v>1</v>
      </c>
      <c r="F24" s="10">
        <v>1</v>
      </c>
      <c r="H24" s="10">
        <v>1</v>
      </c>
      <c r="J24" s="10">
        <v>1</v>
      </c>
      <c r="M24" s="10">
        <v>3</v>
      </c>
      <c r="N24" s="10">
        <v>1</v>
      </c>
      <c r="P24" s="10">
        <v>2</v>
      </c>
      <c r="R24" s="10">
        <v>3</v>
      </c>
      <c r="U24" s="10">
        <v>2</v>
      </c>
      <c r="V24" s="10">
        <v>2</v>
      </c>
      <c r="X24" s="10">
        <v>3</v>
      </c>
      <c r="Y24" s="10">
        <v>3</v>
      </c>
      <c r="AA24" s="10">
        <v>2</v>
      </c>
      <c r="AC24" s="10">
        <v>2</v>
      </c>
    </row>
    <row r="25" spans="1:29" x14ac:dyDescent="0.25">
      <c r="A25" s="9">
        <v>24</v>
      </c>
      <c r="B25" s="10">
        <f t="shared" ref="B25:AC25" si="0">B26</f>
        <v>0</v>
      </c>
      <c r="C25" s="10">
        <f t="shared" si="0"/>
        <v>0</v>
      </c>
      <c r="D25" s="10">
        <f t="shared" si="0"/>
        <v>4</v>
      </c>
      <c r="E25" s="10">
        <f t="shared" si="0"/>
        <v>2</v>
      </c>
      <c r="F25" s="10">
        <f t="shared" si="0"/>
        <v>2</v>
      </c>
      <c r="G25" s="10">
        <f t="shared" si="0"/>
        <v>0</v>
      </c>
      <c r="H25" s="10">
        <f t="shared" si="0"/>
        <v>2</v>
      </c>
      <c r="I25" s="10">
        <f t="shared" si="0"/>
        <v>0</v>
      </c>
      <c r="J25" s="10">
        <f t="shared" si="0"/>
        <v>3</v>
      </c>
      <c r="K25" s="10">
        <f t="shared" si="0"/>
        <v>0</v>
      </c>
      <c r="L25" s="10">
        <f t="shared" si="0"/>
        <v>0</v>
      </c>
      <c r="M25" s="10">
        <f t="shared" si="0"/>
        <v>3</v>
      </c>
      <c r="N25" s="10">
        <f t="shared" si="0"/>
        <v>1</v>
      </c>
      <c r="O25" s="10">
        <f t="shared" si="0"/>
        <v>0</v>
      </c>
      <c r="P25" s="10">
        <f t="shared" si="0"/>
        <v>1</v>
      </c>
      <c r="Q25" s="10">
        <f t="shared" si="0"/>
        <v>0</v>
      </c>
      <c r="R25" s="10">
        <f t="shared" si="0"/>
        <v>3</v>
      </c>
      <c r="S25" s="10">
        <f t="shared" si="0"/>
        <v>0</v>
      </c>
      <c r="T25" s="10">
        <f t="shared" si="0"/>
        <v>0</v>
      </c>
      <c r="U25" s="10">
        <f t="shared" si="0"/>
        <v>2</v>
      </c>
      <c r="V25" s="10">
        <f t="shared" si="0"/>
        <v>3</v>
      </c>
      <c r="W25" s="10">
        <f t="shared" si="0"/>
        <v>0</v>
      </c>
      <c r="X25" s="10">
        <f t="shared" si="0"/>
        <v>3</v>
      </c>
      <c r="Y25" s="10">
        <f t="shared" si="0"/>
        <v>3</v>
      </c>
      <c r="Z25" s="10">
        <f t="shared" si="0"/>
        <v>0</v>
      </c>
      <c r="AA25" s="10">
        <f t="shared" si="0"/>
        <v>1</v>
      </c>
      <c r="AB25" s="10">
        <f t="shared" si="0"/>
        <v>0</v>
      </c>
      <c r="AC25" s="10">
        <f t="shared" si="0"/>
        <v>2</v>
      </c>
    </row>
    <row r="26" spans="1:29" x14ac:dyDescent="0.25">
      <c r="A26" s="9">
        <v>25</v>
      </c>
      <c r="D26" s="10">
        <v>4</v>
      </c>
      <c r="E26" s="10">
        <v>2</v>
      </c>
      <c r="F26" s="10">
        <v>2</v>
      </c>
      <c r="H26" s="10">
        <v>2</v>
      </c>
      <c r="J26" s="10">
        <v>3</v>
      </c>
      <c r="M26" s="10">
        <v>3</v>
      </c>
      <c r="N26" s="10">
        <v>1</v>
      </c>
      <c r="P26" s="10">
        <v>1</v>
      </c>
      <c r="R26" s="10">
        <v>3</v>
      </c>
      <c r="U26" s="10">
        <v>2</v>
      </c>
      <c r="V26" s="10">
        <v>3</v>
      </c>
      <c r="X26" s="10">
        <v>3</v>
      </c>
      <c r="Y26" s="10">
        <v>3</v>
      </c>
      <c r="AA26" s="10">
        <v>1</v>
      </c>
      <c r="AC26" s="10">
        <v>2</v>
      </c>
    </row>
    <row r="27" spans="1:29" x14ac:dyDescent="0.25">
      <c r="A27" s="9">
        <v>26</v>
      </c>
      <c r="D27" s="10">
        <v>4</v>
      </c>
      <c r="E27" s="10">
        <v>2</v>
      </c>
      <c r="F27" s="10">
        <v>2</v>
      </c>
      <c r="H27" s="10">
        <v>2</v>
      </c>
      <c r="J27" s="10">
        <v>3</v>
      </c>
      <c r="M27" s="10">
        <v>3</v>
      </c>
      <c r="N27" s="10">
        <v>1</v>
      </c>
      <c r="P27" s="10">
        <v>1</v>
      </c>
      <c r="R27" s="10">
        <v>3</v>
      </c>
      <c r="U27" s="10">
        <v>1</v>
      </c>
      <c r="V27" s="10">
        <v>3</v>
      </c>
      <c r="X27" s="10">
        <v>2</v>
      </c>
      <c r="Y27" s="10">
        <v>3</v>
      </c>
      <c r="AA27" s="10">
        <v>1</v>
      </c>
      <c r="AC27" s="10">
        <v>2</v>
      </c>
    </row>
    <row r="28" spans="1:29" x14ac:dyDescent="0.25">
      <c r="A28" s="9">
        <v>27</v>
      </c>
      <c r="D28" s="10">
        <v>4</v>
      </c>
      <c r="E28" s="10">
        <v>1</v>
      </c>
      <c r="F28" s="10">
        <v>1</v>
      </c>
      <c r="H28" s="10">
        <v>2</v>
      </c>
      <c r="J28" s="10">
        <v>2</v>
      </c>
      <c r="M28" s="10">
        <v>2</v>
      </c>
      <c r="N28" s="10">
        <v>1</v>
      </c>
      <c r="P28" s="10">
        <v>1</v>
      </c>
      <c r="R28" s="10">
        <v>3</v>
      </c>
      <c r="U28" s="10">
        <v>2</v>
      </c>
      <c r="V28" s="10">
        <v>2</v>
      </c>
      <c r="X28" s="10">
        <v>3</v>
      </c>
      <c r="Y28" s="10">
        <v>3</v>
      </c>
      <c r="AA28" s="10">
        <v>2</v>
      </c>
      <c r="AC28" s="10">
        <v>2</v>
      </c>
    </row>
    <row r="29" spans="1:29" x14ac:dyDescent="0.25">
      <c r="A29" s="9">
        <v>28</v>
      </c>
      <c r="D29" s="10">
        <v>3</v>
      </c>
      <c r="E29" s="10">
        <v>2</v>
      </c>
      <c r="F29" s="10">
        <v>2</v>
      </c>
      <c r="H29" s="10">
        <v>2</v>
      </c>
      <c r="J29" s="10">
        <v>2</v>
      </c>
      <c r="M29" s="10">
        <v>3</v>
      </c>
      <c r="N29" s="10">
        <v>2</v>
      </c>
      <c r="P29" s="10">
        <v>3</v>
      </c>
      <c r="R29" s="10">
        <v>3</v>
      </c>
      <c r="U29" s="10">
        <v>2</v>
      </c>
      <c r="V29" s="10">
        <v>2</v>
      </c>
      <c r="X29" s="10">
        <v>3</v>
      </c>
      <c r="Y29" s="10">
        <v>3</v>
      </c>
      <c r="AA29" s="10">
        <v>2</v>
      </c>
      <c r="AC29" s="10">
        <v>2</v>
      </c>
    </row>
    <row r="30" spans="1:29" x14ac:dyDescent="0.25">
      <c r="A30" s="9">
        <v>29</v>
      </c>
      <c r="D30" s="10">
        <v>3</v>
      </c>
      <c r="E30" s="10">
        <v>2</v>
      </c>
      <c r="F30" s="10">
        <v>2</v>
      </c>
      <c r="H30" s="10">
        <v>1</v>
      </c>
      <c r="J30" s="10">
        <v>3</v>
      </c>
      <c r="M30" s="10">
        <v>3</v>
      </c>
      <c r="N30" s="10">
        <v>3</v>
      </c>
      <c r="P30" s="10">
        <v>2</v>
      </c>
      <c r="R30" s="10">
        <v>3</v>
      </c>
      <c r="U30" s="10">
        <v>2</v>
      </c>
      <c r="V30" s="10">
        <v>2</v>
      </c>
      <c r="X30" s="10">
        <v>3</v>
      </c>
      <c r="Y30" s="10">
        <v>3</v>
      </c>
      <c r="AA30" s="10">
        <v>2</v>
      </c>
      <c r="AC30" s="10">
        <v>2</v>
      </c>
    </row>
    <row r="31" spans="1:29" x14ac:dyDescent="0.25">
      <c r="A31" s="9">
        <v>30</v>
      </c>
      <c r="D31" s="10">
        <v>4</v>
      </c>
      <c r="E31" s="10">
        <v>1</v>
      </c>
      <c r="F31" s="10">
        <v>1</v>
      </c>
      <c r="H31" s="10">
        <v>2</v>
      </c>
      <c r="J31" s="10">
        <v>2</v>
      </c>
      <c r="M31" s="10">
        <v>3</v>
      </c>
      <c r="N31" s="10">
        <v>1</v>
      </c>
      <c r="P31" s="10">
        <v>2</v>
      </c>
      <c r="R31" s="10">
        <v>2</v>
      </c>
      <c r="U31" s="10">
        <v>3</v>
      </c>
      <c r="V31" s="10">
        <v>3</v>
      </c>
      <c r="X31" s="10">
        <v>3</v>
      </c>
      <c r="Y31" s="10">
        <v>3</v>
      </c>
      <c r="AA31" s="10">
        <v>2</v>
      </c>
      <c r="AC31" s="10">
        <v>2</v>
      </c>
    </row>
    <row r="32" spans="1:29" x14ac:dyDescent="0.25">
      <c r="A32" s="9">
        <v>31</v>
      </c>
      <c r="D32" s="10">
        <v>4</v>
      </c>
      <c r="E32" s="10">
        <v>2</v>
      </c>
      <c r="F32" s="10">
        <v>2</v>
      </c>
      <c r="H32" s="10">
        <v>1</v>
      </c>
      <c r="J32" s="10">
        <v>2</v>
      </c>
      <c r="M32" s="10">
        <v>3</v>
      </c>
      <c r="N32" s="10">
        <v>1</v>
      </c>
      <c r="P32" s="10">
        <v>2</v>
      </c>
      <c r="R32" s="10">
        <v>4</v>
      </c>
      <c r="U32" s="10">
        <v>2</v>
      </c>
      <c r="V32" s="10">
        <v>2</v>
      </c>
      <c r="X32" s="10">
        <v>3</v>
      </c>
      <c r="Y32" s="10">
        <v>3</v>
      </c>
      <c r="AA32" s="10">
        <v>2</v>
      </c>
      <c r="AC32" s="10">
        <v>2</v>
      </c>
    </row>
    <row r="33" spans="1:30" x14ac:dyDescent="0.25">
      <c r="A33" s="9">
        <v>32</v>
      </c>
      <c r="D33" s="10">
        <f t="shared" ref="D33:AD33" si="1">D32</f>
        <v>4</v>
      </c>
      <c r="E33" s="10">
        <f t="shared" si="1"/>
        <v>2</v>
      </c>
      <c r="F33" s="10">
        <f t="shared" si="1"/>
        <v>2</v>
      </c>
      <c r="G33" s="10">
        <f t="shared" si="1"/>
        <v>0</v>
      </c>
      <c r="H33" s="10">
        <f t="shared" si="1"/>
        <v>1</v>
      </c>
      <c r="I33" s="10">
        <f t="shared" si="1"/>
        <v>0</v>
      </c>
      <c r="J33" s="10">
        <f t="shared" si="1"/>
        <v>2</v>
      </c>
      <c r="K33" s="10">
        <f t="shared" si="1"/>
        <v>0</v>
      </c>
      <c r="L33" s="10">
        <f t="shared" si="1"/>
        <v>0</v>
      </c>
      <c r="M33" s="10">
        <f t="shared" si="1"/>
        <v>3</v>
      </c>
      <c r="N33" s="10">
        <f t="shared" si="1"/>
        <v>1</v>
      </c>
      <c r="O33" s="10">
        <f t="shared" si="1"/>
        <v>0</v>
      </c>
      <c r="P33" s="10">
        <f t="shared" si="1"/>
        <v>2</v>
      </c>
      <c r="Q33" s="10">
        <f t="shared" si="1"/>
        <v>0</v>
      </c>
      <c r="R33" s="10">
        <f t="shared" si="1"/>
        <v>4</v>
      </c>
      <c r="S33" s="10">
        <f t="shared" si="1"/>
        <v>0</v>
      </c>
      <c r="T33" s="10">
        <f t="shared" si="1"/>
        <v>0</v>
      </c>
      <c r="U33" s="10">
        <f t="shared" si="1"/>
        <v>2</v>
      </c>
      <c r="V33" s="10">
        <f t="shared" si="1"/>
        <v>2</v>
      </c>
      <c r="W33" s="10">
        <f t="shared" si="1"/>
        <v>0</v>
      </c>
      <c r="X33" s="10">
        <f t="shared" si="1"/>
        <v>3</v>
      </c>
      <c r="Y33" s="10">
        <f t="shared" si="1"/>
        <v>3</v>
      </c>
      <c r="Z33" s="10">
        <f t="shared" si="1"/>
        <v>0</v>
      </c>
      <c r="AA33" s="10">
        <f t="shared" si="1"/>
        <v>2</v>
      </c>
      <c r="AB33" s="10">
        <f t="shared" si="1"/>
        <v>0</v>
      </c>
      <c r="AC33" s="10">
        <f t="shared" si="1"/>
        <v>2</v>
      </c>
      <c r="AD33" s="10">
        <f t="shared" si="1"/>
        <v>0</v>
      </c>
    </row>
    <row r="34" spans="1:30" x14ac:dyDescent="0.25">
      <c r="A34" s="9">
        <v>33</v>
      </c>
      <c r="D34" s="10">
        <v>4</v>
      </c>
      <c r="E34" s="10">
        <v>2</v>
      </c>
      <c r="F34" s="10">
        <v>2</v>
      </c>
      <c r="H34" s="10">
        <v>2</v>
      </c>
      <c r="J34" s="10">
        <v>2</v>
      </c>
      <c r="M34" s="10">
        <v>3</v>
      </c>
      <c r="N34" s="10">
        <v>2</v>
      </c>
      <c r="P34" s="10">
        <v>2</v>
      </c>
      <c r="R34" s="10">
        <v>3</v>
      </c>
      <c r="U34" s="10">
        <v>2</v>
      </c>
      <c r="V34" s="10">
        <v>2</v>
      </c>
      <c r="X34" s="10">
        <v>3</v>
      </c>
      <c r="Y34" s="10">
        <v>3</v>
      </c>
      <c r="AA34" s="10">
        <v>2</v>
      </c>
      <c r="AC34" s="10">
        <v>2</v>
      </c>
    </row>
    <row r="35" spans="1:30" x14ac:dyDescent="0.25">
      <c r="A35" s="9">
        <v>34</v>
      </c>
      <c r="B35" s="10">
        <f t="shared" ref="B35:AD35" si="2">B34</f>
        <v>0</v>
      </c>
      <c r="C35" s="10">
        <f t="shared" si="2"/>
        <v>0</v>
      </c>
      <c r="D35" s="10">
        <f t="shared" si="2"/>
        <v>4</v>
      </c>
      <c r="E35" s="10">
        <v>1</v>
      </c>
      <c r="F35" s="10">
        <f t="shared" si="2"/>
        <v>2</v>
      </c>
      <c r="G35" s="10">
        <f t="shared" si="2"/>
        <v>0</v>
      </c>
      <c r="H35" s="10">
        <f t="shared" si="2"/>
        <v>2</v>
      </c>
      <c r="I35" s="10">
        <f t="shared" si="2"/>
        <v>0</v>
      </c>
      <c r="J35" s="10">
        <f t="shared" si="2"/>
        <v>2</v>
      </c>
      <c r="K35" s="10">
        <f t="shared" si="2"/>
        <v>0</v>
      </c>
      <c r="L35" s="10">
        <f t="shared" si="2"/>
        <v>0</v>
      </c>
      <c r="M35" s="10">
        <f t="shared" si="2"/>
        <v>3</v>
      </c>
      <c r="N35" s="10">
        <f t="shared" si="2"/>
        <v>2</v>
      </c>
      <c r="O35" s="10">
        <f t="shared" si="2"/>
        <v>0</v>
      </c>
      <c r="P35" s="10">
        <f t="shared" si="2"/>
        <v>2</v>
      </c>
      <c r="Q35" s="10">
        <f t="shared" si="2"/>
        <v>0</v>
      </c>
      <c r="R35" s="10">
        <f t="shared" si="2"/>
        <v>3</v>
      </c>
      <c r="S35" s="10">
        <f t="shared" si="2"/>
        <v>0</v>
      </c>
      <c r="T35" s="10">
        <f t="shared" si="2"/>
        <v>0</v>
      </c>
      <c r="U35" s="10">
        <f t="shared" si="2"/>
        <v>2</v>
      </c>
      <c r="V35" s="10">
        <f t="shared" si="2"/>
        <v>2</v>
      </c>
      <c r="W35" s="10">
        <f t="shared" si="2"/>
        <v>0</v>
      </c>
      <c r="X35" s="10">
        <f t="shared" si="2"/>
        <v>3</v>
      </c>
      <c r="Y35" s="10">
        <f t="shared" si="2"/>
        <v>3</v>
      </c>
      <c r="Z35" s="10">
        <f t="shared" si="2"/>
        <v>0</v>
      </c>
      <c r="AA35" s="10">
        <f t="shared" si="2"/>
        <v>2</v>
      </c>
      <c r="AB35" s="10">
        <f t="shared" si="2"/>
        <v>0</v>
      </c>
      <c r="AC35" s="10">
        <f t="shared" si="2"/>
        <v>2</v>
      </c>
      <c r="AD35" s="10">
        <f t="shared" si="2"/>
        <v>0</v>
      </c>
    </row>
    <row r="36" spans="1:30" x14ac:dyDescent="0.25">
      <c r="A36" s="9">
        <v>35</v>
      </c>
      <c r="D36" s="10">
        <v>4</v>
      </c>
      <c r="E36" s="10">
        <v>1</v>
      </c>
      <c r="F36" s="10">
        <v>2</v>
      </c>
      <c r="H36" s="10">
        <v>2</v>
      </c>
      <c r="J36" s="10">
        <v>2</v>
      </c>
      <c r="M36" s="10">
        <v>3</v>
      </c>
      <c r="N36" s="10">
        <v>2</v>
      </c>
      <c r="P36" s="10">
        <v>2</v>
      </c>
      <c r="R36" s="10">
        <v>3</v>
      </c>
      <c r="U36" s="10">
        <v>1</v>
      </c>
      <c r="V36" s="10">
        <v>1</v>
      </c>
      <c r="X36" s="10">
        <v>1</v>
      </c>
      <c r="Y36" s="10">
        <v>2</v>
      </c>
      <c r="AA36" s="10">
        <v>2</v>
      </c>
      <c r="AC36" s="10">
        <v>2</v>
      </c>
    </row>
    <row r="37" spans="1:30" x14ac:dyDescent="0.25">
      <c r="A37" s="9">
        <v>36</v>
      </c>
      <c r="D37" s="10">
        <v>6</v>
      </c>
      <c r="E37" s="10">
        <v>1</v>
      </c>
      <c r="F37" s="10">
        <v>2</v>
      </c>
      <c r="H37" s="10">
        <v>2</v>
      </c>
      <c r="J37" s="10">
        <v>2</v>
      </c>
      <c r="M37" s="10">
        <v>3</v>
      </c>
      <c r="P37" s="10">
        <v>2</v>
      </c>
      <c r="R37" s="10">
        <v>2</v>
      </c>
      <c r="U37" s="10">
        <v>2</v>
      </c>
      <c r="V37" s="10">
        <v>2</v>
      </c>
      <c r="X37" s="10">
        <v>3</v>
      </c>
      <c r="Y37" s="10">
        <v>3</v>
      </c>
      <c r="AA37" s="10">
        <v>2</v>
      </c>
      <c r="AC37" s="10">
        <v>2</v>
      </c>
    </row>
    <row r="38" spans="1:30" x14ac:dyDescent="0.25">
      <c r="A38" s="9">
        <v>37</v>
      </c>
      <c r="D38" s="10">
        <v>6</v>
      </c>
      <c r="E38" s="10">
        <v>1</v>
      </c>
      <c r="F38" s="10">
        <v>4</v>
      </c>
      <c r="H38" s="10">
        <v>1</v>
      </c>
      <c r="J38" s="10">
        <v>5</v>
      </c>
      <c r="M38" s="10">
        <v>1</v>
      </c>
      <c r="N38" s="10">
        <v>2</v>
      </c>
      <c r="P38" s="10">
        <v>2</v>
      </c>
      <c r="R38" s="10">
        <v>5</v>
      </c>
      <c r="U38" s="10">
        <v>1</v>
      </c>
      <c r="V38" s="10">
        <v>2</v>
      </c>
      <c r="X38" s="10">
        <v>1</v>
      </c>
      <c r="Y38" s="10">
        <v>2</v>
      </c>
      <c r="AA38" s="10">
        <v>3</v>
      </c>
      <c r="AC38" s="10">
        <v>4</v>
      </c>
    </row>
    <row r="39" spans="1:30" x14ac:dyDescent="0.25">
      <c r="A39" s="9">
        <v>38</v>
      </c>
      <c r="D39" s="10">
        <v>6</v>
      </c>
      <c r="E39" s="10">
        <v>1</v>
      </c>
      <c r="F39" s="10">
        <v>5</v>
      </c>
      <c r="H39" s="10">
        <v>1</v>
      </c>
      <c r="J39" s="10">
        <v>2</v>
      </c>
      <c r="M39" s="10">
        <v>1</v>
      </c>
      <c r="N39" s="10">
        <v>2</v>
      </c>
      <c r="P39" s="10">
        <v>2</v>
      </c>
      <c r="R39" s="10">
        <v>4</v>
      </c>
      <c r="U39" s="10">
        <v>1</v>
      </c>
      <c r="V39" s="10">
        <v>2</v>
      </c>
      <c r="X39" s="10">
        <v>1</v>
      </c>
      <c r="Y39" s="10">
        <v>2</v>
      </c>
      <c r="AA39" s="10">
        <v>2</v>
      </c>
      <c r="AC39" s="10">
        <v>1</v>
      </c>
    </row>
    <row r="40" spans="1:30" x14ac:dyDescent="0.25">
      <c r="A40" s="9">
        <v>39</v>
      </c>
      <c r="D40" s="10">
        <v>6</v>
      </c>
      <c r="E40" s="10">
        <v>1</v>
      </c>
      <c r="F40" s="10">
        <v>5</v>
      </c>
      <c r="H40" s="10">
        <v>2</v>
      </c>
      <c r="J40" s="10">
        <v>1</v>
      </c>
      <c r="M40" s="10">
        <v>2</v>
      </c>
      <c r="N40" s="10">
        <v>1</v>
      </c>
      <c r="P40" s="10">
        <v>2</v>
      </c>
      <c r="R40" s="10">
        <v>4</v>
      </c>
      <c r="U40" s="10">
        <v>1</v>
      </c>
      <c r="V40" s="10">
        <v>1</v>
      </c>
      <c r="X40" s="10">
        <v>1</v>
      </c>
      <c r="Y40" s="10">
        <v>2</v>
      </c>
      <c r="AA40" s="10">
        <v>2</v>
      </c>
      <c r="AC40" s="10">
        <v>1</v>
      </c>
    </row>
    <row r="41" spans="1:30" x14ac:dyDescent="0.25">
      <c r="A41" s="9">
        <v>40</v>
      </c>
      <c r="D41" s="10">
        <v>6</v>
      </c>
      <c r="E41" s="10">
        <v>1</v>
      </c>
      <c r="F41" s="10">
        <v>4</v>
      </c>
      <c r="H41" s="10">
        <v>2</v>
      </c>
      <c r="J41" s="10">
        <v>1</v>
      </c>
      <c r="M41" s="10">
        <v>2</v>
      </c>
      <c r="N41" s="10">
        <v>1</v>
      </c>
      <c r="P41" s="10">
        <v>2</v>
      </c>
      <c r="R41" s="10">
        <v>4</v>
      </c>
      <c r="U41" s="10">
        <v>1</v>
      </c>
      <c r="V41" s="10">
        <v>1</v>
      </c>
      <c r="X41" s="10">
        <v>1</v>
      </c>
      <c r="Y41" s="10">
        <v>2</v>
      </c>
      <c r="AA41" s="10">
        <v>2</v>
      </c>
      <c r="AC41" s="10">
        <v>1</v>
      </c>
    </row>
    <row r="42" spans="1:30" x14ac:dyDescent="0.25">
      <c r="A42" s="9">
        <v>41</v>
      </c>
      <c r="D42" s="10">
        <v>1</v>
      </c>
      <c r="E42" s="10">
        <v>2</v>
      </c>
      <c r="F42" s="10">
        <v>2</v>
      </c>
      <c r="H42" s="10">
        <v>2</v>
      </c>
      <c r="J42" s="10">
        <v>4</v>
      </c>
      <c r="M42" s="10">
        <v>2</v>
      </c>
      <c r="N42" s="10">
        <v>2</v>
      </c>
      <c r="P42" s="10">
        <v>2</v>
      </c>
      <c r="R42" s="10">
        <v>2</v>
      </c>
      <c r="U42" s="10">
        <v>2</v>
      </c>
      <c r="V42" s="10">
        <v>2</v>
      </c>
      <c r="X42" s="10">
        <v>1</v>
      </c>
      <c r="Y42" s="10">
        <v>3</v>
      </c>
      <c r="AA42" s="10">
        <v>2</v>
      </c>
      <c r="AC42" s="10">
        <v>1</v>
      </c>
    </row>
    <row r="43" spans="1:30" x14ac:dyDescent="0.25">
      <c r="A43" s="9">
        <v>42</v>
      </c>
      <c r="B43" s="10">
        <f t="shared" ref="B43:AD43" si="3">B42</f>
        <v>0</v>
      </c>
      <c r="C43" s="10">
        <f t="shared" si="3"/>
        <v>0</v>
      </c>
      <c r="D43" s="10">
        <f t="shared" si="3"/>
        <v>1</v>
      </c>
      <c r="E43" s="10">
        <f t="shared" si="3"/>
        <v>2</v>
      </c>
      <c r="F43" s="10">
        <f t="shared" si="3"/>
        <v>2</v>
      </c>
      <c r="G43" s="10">
        <f t="shared" si="3"/>
        <v>0</v>
      </c>
      <c r="H43" s="10">
        <f t="shared" si="3"/>
        <v>2</v>
      </c>
      <c r="I43" s="10">
        <f t="shared" si="3"/>
        <v>0</v>
      </c>
      <c r="J43" s="10">
        <f t="shared" si="3"/>
        <v>4</v>
      </c>
      <c r="K43" s="10">
        <f t="shared" si="3"/>
        <v>0</v>
      </c>
      <c r="L43" s="10">
        <f t="shared" si="3"/>
        <v>0</v>
      </c>
      <c r="M43" s="10">
        <f t="shared" si="3"/>
        <v>2</v>
      </c>
      <c r="N43" s="10">
        <f t="shared" si="3"/>
        <v>2</v>
      </c>
      <c r="O43" s="10">
        <f t="shared" si="3"/>
        <v>0</v>
      </c>
      <c r="P43" s="10">
        <f t="shared" si="3"/>
        <v>2</v>
      </c>
      <c r="Q43" s="10">
        <f t="shared" si="3"/>
        <v>0</v>
      </c>
      <c r="R43" s="10">
        <f t="shared" si="3"/>
        <v>2</v>
      </c>
      <c r="S43" s="10">
        <f t="shared" si="3"/>
        <v>0</v>
      </c>
      <c r="T43" s="10">
        <f t="shared" si="3"/>
        <v>0</v>
      </c>
      <c r="U43" s="10">
        <f t="shared" si="3"/>
        <v>2</v>
      </c>
      <c r="V43" s="10">
        <v>3</v>
      </c>
      <c r="W43" s="10">
        <f t="shared" si="3"/>
        <v>0</v>
      </c>
      <c r="X43" s="10">
        <f t="shared" si="3"/>
        <v>1</v>
      </c>
      <c r="Y43" s="10">
        <v>3</v>
      </c>
      <c r="Z43" s="10">
        <f t="shared" si="3"/>
        <v>0</v>
      </c>
      <c r="AA43" s="10">
        <f t="shared" si="3"/>
        <v>2</v>
      </c>
      <c r="AB43" s="10">
        <f t="shared" si="3"/>
        <v>0</v>
      </c>
      <c r="AC43" s="10">
        <f t="shared" si="3"/>
        <v>1</v>
      </c>
      <c r="AD43" s="10">
        <f t="shared" si="3"/>
        <v>0</v>
      </c>
    </row>
    <row r="44" spans="1:30" x14ac:dyDescent="0.25">
      <c r="A44" s="9">
        <v>43</v>
      </c>
      <c r="B44" s="10">
        <f t="shared" ref="B44:AD44" si="4">B42</f>
        <v>0</v>
      </c>
      <c r="C44" s="10">
        <f t="shared" si="4"/>
        <v>0</v>
      </c>
      <c r="D44" s="10">
        <f t="shared" si="4"/>
        <v>1</v>
      </c>
      <c r="E44" s="10">
        <f t="shared" si="4"/>
        <v>2</v>
      </c>
      <c r="F44" s="10">
        <f t="shared" si="4"/>
        <v>2</v>
      </c>
      <c r="G44" s="10">
        <f t="shared" si="4"/>
        <v>0</v>
      </c>
      <c r="H44" s="10">
        <f t="shared" si="4"/>
        <v>2</v>
      </c>
      <c r="I44" s="10">
        <f t="shared" si="4"/>
        <v>0</v>
      </c>
      <c r="J44" s="10">
        <f t="shared" si="4"/>
        <v>4</v>
      </c>
      <c r="K44" s="10">
        <f t="shared" si="4"/>
        <v>0</v>
      </c>
      <c r="L44" s="10">
        <f t="shared" si="4"/>
        <v>0</v>
      </c>
      <c r="M44" s="10">
        <f t="shared" si="4"/>
        <v>2</v>
      </c>
      <c r="N44" s="10">
        <f t="shared" si="4"/>
        <v>2</v>
      </c>
      <c r="O44" s="10">
        <f t="shared" si="4"/>
        <v>0</v>
      </c>
      <c r="P44" s="10">
        <f t="shared" si="4"/>
        <v>2</v>
      </c>
      <c r="Q44" s="10">
        <f t="shared" si="4"/>
        <v>0</v>
      </c>
      <c r="R44" s="10">
        <f t="shared" si="4"/>
        <v>2</v>
      </c>
      <c r="S44" s="10">
        <f t="shared" si="4"/>
        <v>0</v>
      </c>
      <c r="T44" s="10">
        <f t="shared" si="4"/>
        <v>0</v>
      </c>
      <c r="U44" s="10">
        <f t="shared" si="4"/>
        <v>2</v>
      </c>
      <c r="V44" s="10">
        <v>3</v>
      </c>
      <c r="W44" s="10">
        <f t="shared" si="4"/>
        <v>0</v>
      </c>
      <c r="X44" s="10">
        <f t="shared" si="4"/>
        <v>1</v>
      </c>
      <c r="Y44" s="10">
        <v>3</v>
      </c>
      <c r="Z44" s="10">
        <f t="shared" si="4"/>
        <v>0</v>
      </c>
      <c r="AA44" s="10">
        <f t="shared" si="4"/>
        <v>2</v>
      </c>
      <c r="AB44" s="10">
        <f t="shared" si="4"/>
        <v>0</v>
      </c>
      <c r="AC44" s="10">
        <f t="shared" si="4"/>
        <v>1</v>
      </c>
      <c r="AD44" s="10">
        <f t="shared" si="4"/>
        <v>0</v>
      </c>
    </row>
    <row r="45" spans="1:30" x14ac:dyDescent="0.25">
      <c r="A45" s="9">
        <v>44</v>
      </c>
      <c r="B45" s="10">
        <f t="shared" ref="B45:AD45" si="5">B42</f>
        <v>0</v>
      </c>
      <c r="C45" s="10">
        <f t="shared" si="5"/>
        <v>0</v>
      </c>
      <c r="D45" s="10">
        <f t="shared" si="5"/>
        <v>1</v>
      </c>
      <c r="E45" s="10">
        <f t="shared" si="5"/>
        <v>2</v>
      </c>
      <c r="F45" s="10">
        <f t="shared" si="5"/>
        <v>2</v>
      </c>
      <c r="G45" s="10">
        <f t="shared" si="5"/>
        <v>0</v>
      </c>
      <c r="H45" s="10">
        <f t="shared" si="5"/>
        <v>2</v>
      </c>
      <c r="I45" s="10">
        <f t="shared" si="5"/>
        <v>0</v>
      </c>
      <c r="J45" s="10">
        <f t="shared" si="5"/>
        <v>4</v>
      </c>
      <c r="K45" s="10">
        <f t="shared" si="5"/>
        <v>0</v>
      </c>
      <c r="L45" s="10">
        <f t="shared" si="5"/>
        <v>0</v>
      </c>
      <c r="M45" s="10">
        <f t="shared" si="5"/>
        <v>2</v>
      </c>
      <c r="N45" s="10">
        <f t="shared" si="5"/>
        <v>2</v>
      </c>
      <c r="O45" s="10">
        <f t="shared" si="5"/>
        <v>0</v>
      </c>
      <c r="P45" s="10">
        <f t="shared" si="5"/>
        <v>2</v>
      </c>
      <c r="Q45" s="10">
        <f t="shared" si="5"/>
        <v>0</v>
      </c>
      <c r="R45" s="10">
        <f t="shared" si="5"/>
        <v>2</v>
      </c>
      <c r="S45" s="10">
        <f t="shared" si="5"/>
        <v>0</v>
      </c>
      <c r="T45" s="10">
        <f t="shared" si="5"/>
        <v>0</v>
      </c>
      <c r="U45" s="10">
        <f t="shared" si="5"/>
        <v>2</v>
      </c>
      <c r="V45" s="10">
        <v>3</v>
      </c>
      <c r="W45" s="10">
        <f t="shared" si="5"/>
        <v>0</v>
      </c>
      <c r="X45" s="10">
        <f t="shared" si="5"/>
        <v>1</v>
      </c>
      <c r="Y45" s="10">
        <v>3</v>
      </c>
      <c r="Z45" s="10">
        <f t="shared" si="5"/>
        <v>0</v>
      </c>
      <c r="AA45" s="10">
        <f t="shared" si="5"/>
        <v>2</v>
      </c>
      <c r="AB45" s="10">
        <f t="shared" si="5"/>
        <v>0</v>
      </c>
      <c r="AC45" s="10">
        <f t="shared" si="5"/>
        <v>1</v>
      </c>
      <c r="AD45" s="10">
        <f t="shared" si="5"/>
        <v>0</v>
      </c>
    </row>
    <row r="46" spans="1:30" x14ac:dyDescent="0.25">
      <c r="A46" s="9">
        <v>45</v>
      </c>
      <c r="D46" s="10">
        <v>4</v>
      </c>
      <c r="E46" s="10">
        <v>1</v>
      </c>
      <c r="F46" s="10">
        <v>2</v>
      </c>
      <c r="H46" s="10">
        <v>1</v>
      </c>
      <c r="J46" s="10">
        <v>2</v>
      </c>
      <c r="M46" s="10">
        <v>3</v>
      </c>
      <c r="N46" s="10">
        <v>2</v>
      </c>
      <c r="P46" s="10">
        <v>2</v>
      </c>
      <c r="R46" s="10">
        <v>3</v>
      </c>
      <c r="U46" s="10">
        <v>2</v>
      </c>
      <c r="V46" s="10">
        <v>2</v>
      </c>
      <c r="X46" s="10">
        <v>3</v>
      </c>
      <c r="Y46" s="10">
        <v>3</v>
      </c>
      <c r="AA46" s="10">
        <v>2</v>
      </c>
      <c r="AC46" s="10">
        <v>2</v>
      </c>
    </row>
    <row r="47" spans="1:30" x14ac:dyDescent="0.25">
      <c r="A47" s="9">
        <v>46</v>
      </c>
      <c r="D47" s="10">
        <v>4</v>
      </c>
      <c r="E47" s="10">
        <v>1</v>
      </c>
      <c r="F47" s="10">
        <v>2</v>
      </c>
      <c r="H47" s="10">
        <v>1</v>
      </c>
      <c r="J47" s="10">
        <v>1</v>
      </c>
      <c r="M47" s="10">
        <v>3</v>
      </c>
      <c r="N47" s="10">
        <v>1</v>
      </c>
      <c r="P47" s="10">
        <v>1</v>
      </c>
      <c r="R47" s="10">
        <v>3</v>
      </c>
      <c r="U47" s="10">
        <v>1</v>
      </c>
      <c r="V47" s="10">
        <v>2</v>
      </c>
      <c r="X47" s="10">
        <v>1</v>
      </c>
      <c r="Y47" s="10">
        <v>2</v>
      </c>
      <c r="AA47" s="10">
        <v>1</v>
      </c>
      <c r="AC47" s="10">
        <v>4</v>
      </c>
    </row>
    <row r="48" spans="1:30" x14ac:dyDescent="0.25">
      <c r="A48" s="9">
        <v>47</v>
      </c>
      <c r="D48" s="10">
        <v>3</v>
      </c>
      <c r="E48" s="10">
        <v>1</v>
      </c>
      <c r="F48" s="10">
        <v>5</v>
      </c>
      <c r="H48" s="10">
        <v>1</v>
      </c>
      <c r="J48" s="10">
        <v>1</v>
      </c>
      <c r="M48" s="10">
        <v>1</v>
      </c>
      <c r="N48" s="10">
        <v>1</v>
      </c>
      <c r="P48" s="10">
        <v>4</v>
      </c>
      <c r="R48" s="10">
        <v>4</v>
      </c>
      <c r="U48" s="10">
        <v>2</v>
      </c>
      <c r="V48" s="10">
        <v>2</v>
      </c>
      <c r="X48" s="10">
        <v>1</v>
      </c>
      <c r="Y48" s="10">
        <v>4</v>
      </c>
      <c r="AA48" s="10">
        <v>1</v>
      </c>
      <c r="AC48" s="10">
        <v>4</v>
      </c>
    </row>
    <row r="49" spans="1:30" x14ac:dyDescent="0.25">
      <c r="A49" s="9">
        <v>48</v>
      </c>
      <c r="D49" s="10">
        <v>3</v>
      </c>
      <c r="E49" s="10">
        <v>1</v>
      </c>
      <c r="F49" s="10">
        <v>4</v>
      </c>
      <c r="H49" s="10">
        <v>2</v>
      </c>
      <c r="J49" s="10">
        <v>2</v>
      </c>
      <c r="M49" s="10">
        <v>2</v>
      </c>
      <c r="N49" s="10">
        <v>4</v>
      </c>
      <c r="P49" s="10">
        <v>2</v>
      </c>
      <c r="R49" s="10">
        <v>2</v>
      </c>
      <c r="U49" s="10">
        <v>1</v>
      </c>
      <c r="V49" s="10">
        <v>2</v>
      </c>
      <c r="X49" s="10">
        <v>2</v>
      </c>
      <c r="Y49" s="10">
        <v>4</v>
      </c>
      <c r="AA49" s="10">
        <v>1</v>
      </c>
      <c r="AC49" s="10">
        <v>4</v>
      </c>
    </row>
    <row r="51" spans="1:30" x14ac:dyDescent="0.25">
      <c r="D51" s="10">
        <f>COUNT(D2:D49)</f>
        <v>48</v>
      </c>
      <c r="E51" s="10">
        <f t="shared" ref="E51:AD51" si="6">COUNT(E2:E49)</f>
        <v>48</v>
      </c>
      <c r="F51" s="10">
        <f t="shared" si="6"/>
        <v>48</v>
      </c>
      <c r="G51" s="10">
        <f t="shared" si="6"/>
        <v>6</v>
      </c>
      <c r="H51" s="10">
        <f t="shared" si="6"/>
        <v>48</v>
      </c>
      <c r="I51" s="10">
        <f t="shared" si="6"/>
        <v>6</v>
      </c>
      <c r="J51" s="10">
        <f t="shared" si="6"/>
        <v>48</v>
      </c>
      <c r="K51" s="10">
        <f t="shared" si="6"/>
        <v>6</v>
      </c>
      <c r="L51" s="10">
        <f t="shared" si="6"/>
        <v>6</v>
      </c>
      <c r="M51" s="10">
        <f t="shared" si="6"/>
        <v>36</v>
      </c>
      <c r="N51" s="10">
        <f t="shared" si="6"/>
        <v>47</v>
      </c>
      <c r="O51" s="10">
        <f t="shared" si="6"/>
        <v>6</v>
      </c>
      <c r="P51" s="10">
        <f t="shared" si="6"/>
        <v>48</v>
      </c>
      <c r="Q51" s="10">
        <f t="shared" si="6"/>
        <v>6</v>
      </c>
      <c r="R51" s="10">
        <f t="shared" si="6"/>
        <v>48</v>
      </c>
      <c r="S51" s="10">
        <f t="shared" si="6"/>
        <v>6</v>
      </c>
      <c r="T51" s="10">
        <f t="shared" si="6"/>
        <v>6</v>
      </c>
      <c r="U51" s="10">
        <f t="shared" si="6"/>
        <v>48</v>
      </c>
      <c r="V51" s="10">
        <f t="shared" si="6"/>
        <v>48</v>
      </c>
      <c r="W51" s="10">
        <f t="shared" si="6"/>
        <v>6</v>
      </c>
      <c r="X51" s="10">
        <f t="shared" si="6"/>
        <v>48</v>
      </c>
      <c r="Y51" s="10">
        <f t="shared" si="6"/>
        <v>48</v>
      </c>
      <c r="Z51" s="10">
        <f t="shared" si="6"/>
        <v>6</v>
      </c>
      <c r="AA51" s="10">
        <f t="shared" si="6"/>
        <v>48</v>
      </c>
      <c r="AB51" s="10">
        <f t="shared" si="6"/>
        <v>6</v>
      </c>
      <c r="AC51" s="10">
        <f t="shared" si="6"/>
        <v>48</v>
      </c>
      <c r="AD51" s="10">
        <f t="shared" si="6"/>
        <v>5</v>
      </c>
    </row>
    <row r="54" spans="1:30" x14ac:dyDescent="0.25">
      <c r="D54"/>
      <c r="E54"/>
      <c r="F54"/>
    </row>
    <row r="55" spans="1:30" s="13" customFormat="1" ht="14.25" x14ac:dyDescent="0.2">
      <c r="D55" s="12"/>
      <c r="E55" s="13" t="s">
        <v>3</v>
      </c>
      <c r="K55" s="13" t="s">
        <v>4</v>
      </c>
      <c r="Q55" s="13" t="s">
        <v>5</v>
      </c>
    </row>
    <row r="56" spans="1:30" x14ac:dyDescent="0.25">
      <c r="D56" s="9"/>
      <c r="E56" s="10" t="s">
        <v>30</v>
      </c>
      <c r="F56" s="10" t="s">
        <v>31</v>
      </c>
      <c r="G56" s="10" t="s">
        <v>32</v>
      </c>
      <c r="L56" s="10" t="s">
        <v>31</v>
      </c>
      <c r="M56" s="10" t="s">
        <v>32</v>
      </c>
      <c r="R56" s="10" t="s">
        <v>31</v>
      </c>
      <c r="S56" s="10" t="s">
        <v>32</v>
      </c>
    </row>
    <row r="57" spans="1:30" x14ac:dyDescent="0.25">
      <c r="D57" s="9">
        <v>1</v>
      </c>
      <c r="E57" s="10" t="s">
        <v>33</v>
      </c>
      <c r="F57" s="10">
        <f>COUNTIF(D2:D49,1)</f>
        <v>12</v>
      </c>
      <c r="G57" s="11">
        <f t="shared" ref="G57:G63" si="7">F57/F$63</f>
        <v>0.25</v>
      </c>
      <c r="J57" s="10">
        <v>1</v>
      </c>
      <c r="K57" s="10" t="s">
        <v>34</v>
      </c>
      <c r="L57" s="10">
        <f>COUNTIF(E2:E49,1)</f>
        <v>22</v>
      </c>
      <c r="M57" s="11">
        <f>L57/L$62</f>
        <v>0.45833333333333331</v>
      </c>
      <c r="P57" s="10">
        <v>1</v>
      </c>
      <c r="Q57" s="10" t="s">
        <v>35</v>
      </c>
      <c r="R57" s="10">
        <f>COUNTIF(F2:F49,1)</f>
        <v>5</v>
      </c>
      <c r="S57" s="11">
        <f>R57/R$62</f>
        <v>0.10416666666666667</v>
      </c>
    </row>
    <row r="58" spans="1:30" x14ac:dyDescent="0.25">
      <c r="D58" s="9">
        <v>2</v>
      </c>
      <c r="E58" s="10" t="s">
        <v>36</v>
      </c>
      <c r="F58" s="10">
        <f>COUNTIF(D2:D49,2)</f>
        <v>1</v>
      </c>
      <c r="G58" s="11">
        <f t="shared" si="7"/>
        <v>2.0833333333333332E-2</v>
      </c>
      <c r="J58" s="10">
        <v>2</v>
      </c>
      <c r="K58" s="10" t="s">
        <v>37</v>
      </c>
      <c r="L58" s="10">
        <f>COUNTIF(E2:E49,2)</f>
        <v>26</v>
      </c>
      <c r="M58" s="11">
        <f t="shared" ref="M58:M61" si="8">L58/L$62</f>
        <v>0.54166666666666663</v>
      </c>
      <c r="P58" s="10">
        <v>2</v>
      </c>
      <c r="Q58" s="10" t="s">
        <v>38</v>
      </c>
      <c r="R58" s="10">
        <f>COUNTIF(F2:F49,2)</f>
        <v>36</v>
      </c>
      <c r="S58" s="11">
        <f t="shared" ref="S58:S61" si="9">R58/R$62</f>
        <v>0.75</v>
      </c>
    </row>
    <row r="59" spans="1:30" x14ac:dyDescent="0.25">
      <c r="D59" s="9">
        <v>3</v>
      </c>
      <c r="E59" s="10" t="s">
        <v>39</v>
      </c>
      <c r="F59" s="10">
        <f>COUNTIF(D2:D49,3)</f>
        <v>6</v>
      </c>
      <c r="G59" s="11">
        <f t="shared" si="7"/>
        <v>0.125</v>
      </c>
      <c r="J59" s="10">
        <v>3</v>
      </c>
      <c r="K59" s="10" t="s">
        <v>40</v>
      </c>
      <c r="L59" s="10">
        <f>COUNTIF(E2:E49,3)</f>
        <v>0</v>
      </c>
      <c r="M59" s="11">
        <f t="shared" si="8"/>
        <v>0</v>
      </c>
      <c r="P59" s="10">
        <v>3</v>
      </c>
      <c r="Q59" s="10" t="s">
        <v>41</v>
      </c>
      <c r="R59" s="10">
        <f>COUNTIF(F2:F49,3)</f>
        <v>1</v>
      </c>
      <c r="S59" s="11">
        <f t="shared" si="9"/>
        <v>2.0833333333333332E-2</v>
      </c>
    </row>
    <row r="60" spans="1:30" x14ac:dyDescent="0.25">
      <c r="D60" s="9">
        <v>4</v>
      </c>
      <c r="E60" s="10" t="s">
        <v>42</v>
      </c>
      <c r="F60" s="10">
        <f>COUNTIF(D2:D49,4)</f>
        <v>15</v>
      </c>
      <c r="G60" s="11">
        <f t="shared" si="7"/>
        <v>0.3125</v>
      </c>
      <c r="J60" s="10">
        <v>4</v>
      </c>
      <c r="K60" s="10" t="s">
        <v>43</v>
      </c>
      <c r="L60" s="10">
        <f>COUNTIF(E2:E49,4)</f>
        <v>0</v>
      </c>
      <c r="M60" s="11">
        <f t="shared" si="8"/>
        <v>0</v>
      </c>
      <c r="P60" s="10">
        <v>4</v>
      </c>
      <c r="Q60" s="10" t="s">
        <v>44</v>
      </c>
      <c r="R60" s="10">
        <f>COUNTIF(F2:F49,4)</f>
        <v>3</v>
      </c>
      <c r="S60" s="11">
        <f t="shared" si="9"/>
        <v>6.25E-2</v>
      </c>
    </row>
    <row r="61" spans="1:30" x14ac:dyDescent="0.25">
      <c r="D61" s="9">
        <v>5</v>
      </c>
      <c r="E61" s="10" t="s">
        <v>45</v>
      </c>
      <c r="F61" s="10">
        <f>COUNTIF(D2:D49,5)</f>
        <v>9</v>
      </c>
      <c r="G61" s="11">
        <f t="shared" si="7"/>
        <v>0.1875</v>
      </c>
      <c r="J61" s="10">
        <v>5</v>
      </c>
      <c r="K61" s="10" t="s">
        <v>46</v>
      </c>
      <c r="L61" s="10">
        <f>COUNTIF(E2:E49,5)</f>
        <v>0</v>
      </c>
      <c r="M61" s="11">
        <f t="shared" si="8"/>
        <v>0</v>
      </c>
      <c r="P61" s="10">
        <v>5</v>
      </c>
      <c r="Q61" s="10" t="s">
        <v>47</v>
      </c>
      <c r="R61" s="10">
        <f>COUNTIF(F2:F49,5)</f>
        <v>3</v>
      </c>
      <c r="S61" s="11">
        <f t="shared" si="9"/>
        <v>6.25E-2</v>
      </c>
    </row>
    <row r="62" spans="1:30" x14ac:dyDescent="0.25">
      <c r="D62" s="9">
        <v>6</v>
      </c>
      <c r="E62" s="10" t="s">
        <v>48</v>
      </c>
      <c r="F62" s="10">
        <f>COUNTIF(D2:D49,6)</f>
        <v>5</v>
      </c>
      <c r="G62" s="11">
        <f t="shared" si="7"/>
        <v>0.10416666666666667</v>
      </c>
      <c r="L62" s="10">
        <f>SUM(L57:L61)</f>
        <v>48</v>
      </c>
      <c r="M62" s="11">
        <f>SUM(M57:M61)</f>
        <v>1</v>
      </c>
      <c r="R62" s="10">
        <f>SUM(R57:R61)</f>
        <v>48</v>
      </c>
      <c r="S62" s="11">
        <f>SUM(S57:S61)</f>
        <v>1</v>
      </c>
    </row>
    <row r="63" spans="1:30" x14ac:dyDescent="0.25">
      <c r="D63" s="9"/>
      <c r="F63" s="10">
        <f>SUM(F57:F62)</f>
        <v>48</v>
      </c>
      <c r="G63" s="11">
        <f t="shared" si="7"/>
        <v>1</v>
      </c>
      <c r="L63"/>
      <c r="M63"/>
    </row>
    <row r="64" spans="1:30" x14ac:dyDescent="0.25">
      <c r="D64"/>
      <c r="E64"/>
      <c r="F64"/>
      <c r="G64"/>
      <c r="H64" s="8"/>
    </row>
    <row r="65" spans="1:37" x14ac:dyDescent="0.25">
      <c r="D65"/>
      <c r="E65"/>
      <c r="F65"/>
      <c r="G65"/>
      <c r="H65"/>
      <c r="I65"/>
      <c r="J65"/>
      <c r="K65"/>
      <c r="P65"/>
      <c r="Q65"/>
      <c r="R65"/>
      <c r="S65"/>
      <c r="T65"/>
      <c r="U65"/>
      <c r="V65"/>
      <c r="W65"/>
      <c r="X65"/>
      <c r="Z65" s="15">
        <v>1</v>
      </c>
      <c r="AA65" s="15">
        <v>2</v>
      </c>
      <c r="AB65" s="15">
        <v>3</v>
      </c>
      <c r="AC65" s="15">
        <v>4</v>
      </c>
      <c r="AD65" s="15">
        <v>5</v>
      </c>
    </row>
    <row r="66" spans="1:37" x14ac:dyDescent="0.25">
      <c r="F66" s="15">
        <v>1</v>
      </c>
      <c r="G66" s="15">
        <v>2</v>
      </c>
      <c r="H66" s="15">
        <v>3</v>
      </c>
      <c r="I66" s="15">
        <v>4</v>
      </c>
      <c r="J66" s="15">
        <v>5</v>
      </c>
      <c r="K66" s="15"/>
      <c r="L66"/>
      <c r="O66" s="15">
        <v>1</v>
      </c>
      <c r="P66" s="15">
        <v>2</v>
      </c>
      <c r="Q66" s="15">
        <v>3</v>
      </c>
      <c r="R66" s="15">
        <v>4</v>
      </c>
      <c r="S66" s="15">
        <v>5</v>
      </c>
      <c r="T66" s="15"/>
      <c r="U66"/>
      <c r="V66"/>
      <c r="X66" s="19"/>
      <c r="Y66" s="14" t="s">
        <v>51</v>
      </c>
      <c r="Z66" s="14" t="s">
        <v>52</v>
      </c>
      <c r="AA66"/>
      <c r="AB66"/>
      <c r="AC66"/>
      <c r="AD66"/>
      <c r="AE66"/>
    </row>
    <row r="67" spans="1:37" s="17" customFormat="1" ht="31.15" customHeight="1" x14ac:dyDescent="0.25">
      <c r="A67" s="16"/>
      <c r="E67" s="19" t="s">
        <v>53</v>
      </c>
      <c r="F67" s="20" t="s">
        <v>34</v>
      </c>
      <c r="G67" s="20" t="s">
        <v>37</v>
      </c>
      <c r="H67" s="20" t="s">
        <v>40</v>
      </c>
      <c r="I67" s="20" t="s">
        <v>43</v>
      </c>
      <c r="J67" s="20" t="s">
        <v>46</v>
      </c>
      <c r="K67" s="20" t="s">
        <v>31</v>
      </c>
      <c r="L67" s="18"/>
      <c r="N67" s="19" t="s">
        <v>54</v>
      </c>
      <c r="O67" s="26" t="s">
        <v>35</v>
      </c>
      <c r="P67" s="26" t="s">
        <v>38</v>
      </c>
      <c r="Q67" s="26" t="s">
        <v>41</v>
      </c>
      <c r="R67" s="26" t="s">
        <v>44</v>
      </c>
      <c r="S67" s="26" t="s">
        <v>47</v>
      </c>
      <c r="T67" s="20" t="s">
        <v>31</v>
      </c>
      <c r="U67" s="18"/>
      <c r="V67" s="18"/>
      <c r="X67" s="19"/>
      <c r="Y67" s="14" t="s">
        <v>55</v>
      </c>
      <c r="Z67">
        <v>1</v>
      </c>
      <c r="AA67">
        <v>2</v>
      </c>
      <c r="AB67">
        <v>3</v>
      </c>
      <c r="AC67">
        <v>4</v>
      </c>
      <c r="AD67">
        <v>5</v>
      </c>
      <c r="AE67" t="s">
        <v>56</v>
      </c>
      <c r="AF67"/>
      <c r="AG67"/>
      <c r="AH67"/>
      <c r="AI67"/>
      <c r="AJ67"/>
      <c r="AK67"/>
    </row>
    <row r="68" spans="1:37" x14ac:dyDescent="0.25">
      <c r="D68" s="9">
        <v>1</v>
      </c>
      <c r="E68" s="21" t="s">
        <v>33</v>
      </c>
      <c r="F68" s="22">
        <v>1</v>
      </c>
      <c r="G68" s="22">
        <v>11</v>
      </c>
      <c r="H68" s="22">
        <v>0</v>
      </c>
      <c r="I68" s="22">
        <v>0</v>
      </c>
      <c r="J68" s="22">
        <v>0</v>
      </c>
      <c r="K68" s="23">
        <f>SUM(F68:J68)</f>
        <v>12</v>
      </c>
      <c r="L68"/>
      <c r="M68" s="9">
        <v>1</v>
      </c>
      <c r="N68" s="21" t="s">
        <v>33</v>
      </c>
      <c r="O68" s="23">
        <v>1</v>
      </c>
      <c r="P68" s="23">
        <v>11</v>
      </c>
      <c r="Q68" s="23">
        <v>0</v>
      </c>
      <c r="R68" s="23">
        <v>0</v>
      </c>
      <c r="S68" s="23">
        <v>0</v>
      </c>
      <c r="T68" s="23">
        <f>SUM(O68:S68)</f>
        <v>12</v>
      </c>
      <c r="U68"/>
      <c r="V68"/>
      <c r="W68" s="9">
        <v>1</v>
      </c>
      <c r="X68" s="21" t="s">
        <v>33</v>
      </c>
      <c r="Y68" s="8">
        <v>1</v>
      </c>
      <c r="Z68">
        <v>1</v>
      </c>
      <c r="AA68">
        <v>11</v>
      </c>
      <c r="AB68"/>
      <c r="AC68"/>
      <c r="AD68"/>
      <c r="AE68">
        <v>12</v>
      </c>
      <c r="AF68"/>
      <c r="AG68"/>
      <c r="AH68"/>
      <c r="AI68"/>
      <c r="AJ68"/>
      <c r="AK68"/>
    </row>
    <row r="69" spans="1:37" x14ac:dyDescent="0.25">
      <c r="D69" s="9">
        <v>2</v>
      </c>
      <c r="E69" s="21" t="s">
        <v>36</v>
      </c>
      <c r="F69" s="22">
        <v>1</v>
      </c>
      <c r="G69" s="22">
        <v>0</v>
      </c>
      <c r="H69" s="22">
        <v>0</v>
      </c>
      <c r="I69" s="22">
        <v>0</v>
      </c>
      <c r="J69" s="22">
        <v>0</v>
      </c>
      <c r="K69" s="23">
        <f t="shared" ref="K69:K74" si="10">SUM(F69:J69)</f>
        <v>1</v>
      </c>
      <c r="L69"/>
      <c r="M69" s="9">
        <v>2</v>
      </c>
      <c r="N69" s="21" t="s">
        <v>36</v>
      </c>
      <c r="O69" s="23">
        <v>0</v>
      </c>
      <c r="P69" s="23">
        <v>1</v>
      </c>
      <c r="Q69" s="23">
        <v>0</v>
      </c>
      <c r="R69" s="23">
        <v>0</v>
      </c>
      <c r="S69" s="23">
        <v>0</v>
      </c>
      <c r="T69" s="23">
        <f t="shared" ref="T69:T74" si="11">SUM(O69:S69)</f>
        <v>1</v>
      </c>
      <c r="U69"/>
      <c r="V69"/>
      <c r="W69" s="9">
        <v>2</v>
      </c>
      <c r="X69" s="21" t="s">
        <v>36</v>
      </c>
      <c r="Y69" s="8">
        <v>2</v>
      </c>
      <c r="Z69"/>
      <c r="AA69">
        <v>1</v>
      </c>
      <c r="AB69"/>
      <c r="AC69"/>
      <c r="AD69"/>
      <c r="AE69">
        <v>1</v>
      </c>
      <c r="AF69"/>
      <c r="AG69"/>
      <c r="AH69"/>
      <c r="AI69"/>
      <c r="AJ69"/>
      <c r="AK69"/>
    </row>
    <row r="70" spans="1:37" x14ac:dyDescent="0.25">
      <c r="D70" s="9">
        <v>3</v>
      </c>
      <c r="E70" s="21" t="s">
        <v>39</v>
      </c>
      <c r="F70" s="22">
        <v>2</v>
      </c>
      <c r="G70" s="22">
        <v>4</v>
      </c>
      <c r="H70" s="22">
        <v>0</v>
      </c>
      <c r="I70" s="22">
        <v>0</v>
      </c>
      <c r="J70" s="22">
        <v>0</v>
      </c>
      <c r="K70" s="23">
        <f t="shared" si="10"/>
        <v>6</v>
      </c>
      <c r="L70"/>
      <c r="M70" s="9">
        <v>3</v>
      </c>
      <c r="N70" s="21" t="s">
        <v>39</v>
      </c>
      <c r="O70" s="23">
        <v>0</v>
      </c>
      <c r="P70" s="23">
        <v>3</v>
      </c>
      <c r="Q70" s="23">
        <v>1</v>
      </c>
      <c r="R70" s="23">
        <v>1</v>
      </c>
      <c r="S70" s="23">
        <v>1</v>
      </c>
      <c r="T70" s="23">
        <f t="shared" si="11"/>
        <v>6</v>
      </c>
      <c r="U70"/>
      <c r="V70"/>
      <c r="W70" s="9">
        <v>3</v>
      </c>
      <c r="X70" s="21" t="s">
        <v>39</v>
      </c>
      <c r="Y70" s="8">
        <v>3</v>
      </c>
      <c r="Z70"/>
      <c r="AA70">
        <v>3</v>
      </c>
      <c r="AB70">
        <v>1</v>
      </c>
      <c r="AC70">
        <v>1</v>
      </c>
      <c r="AD70">
        <v>1</v>
      </c>
      <c r="AE70">
        <v>6</v>
      </c>
      <c r="AF70"/>
      <c r="AG70"/>
      <c r="AH70"/>
      <c r="AI70"/>
      <c r="AJ70"/>
      <c r="AK70"/>
    </row>
    <row r="71" spans="1:37" x14ac:dyDescent="0.25">
      <c r="D71" s="9">
        <v>4</v>
      </c>
      <c r="E71" s="21" t="s">
        <v>42</v>
      </c>
      <c r="F71" s="22">
        <v>8</v>
      </c>
      <c r="G71" s="22">
        <v>7</v>
      </c>
      <c r="H71" s="22">
        <v>0</v>
      </c>
      <c r="I71" s="22">
        <v>0</v>
      </c>
      <c r="J71" s="22">
        <v>0</v>
      </c>
      <c r="K71" s="23">
        <f t="shared" si="10"/>
        <v>15</v>
      </c>
      <c r="L71"/>
      <c r="M71" s="9">
        <v>4</v>
      </c>
      <c r="N71" s="21" t="s">
        <v>42</v>
      </c>
      <c r="O71" s="23">
        <v>3</v>
      </c>
      <c r="P71" s="23">
        <v>12</v>
      </c>
      <c r="Q71" s="23">
        <v>0</v>
      </c>
      <c r="R71" s="23">
        <v>0</v>
      </c>
      <c r="S71" s="23">
        <v>0</v>
      </c>
      <c r="T71" s="23">
        <f t="shared" si="11"/>
        <v>15</v>
      </c>
      <c r="W71" s="9">
        <v>4</v>
      </c>
      <c r="X71" s="21" t="s">
        <v>42</v>
      </c>
      <c r="Y71" s="8">
        <v>4</v>
      </c>
      <c r="Z71">
        <v>3</v>
      </c>
      <c r="AA71">
        <v>12</v>
      </c>
      <c r="AB71"/>
      <c r="AC71"/>
      <c r="AD71"/>
      <c r="AE71">
        <v>15</v>
      </c>
      <c r="AF71"/>
      <c r="AG71"/>
      <c r="AH71"/>
      <c r="AI71"/>
      <c r="AJ71"/>
      <c r="AK71"/>
    </row>
    <row r="72" spans="1:37" x14ac:dyDescent="0.25">
      <c r="D72" s="9">
        <v>5</v>
      </c>
      <c r="E72" s="21" t="s">
        <v>45</v>
      </c>
      <c r="F72" s="22">
        <v>5</v>
      </c>
      <c r="G72" s="22">
        <v>4</v>
      </c>
      <c r="H72" s="22">
        <v>0</v>
      </c>
      <c r="I72" s="22">
        <v>0</v>
      </c>
      <c r="J72" s="22">
        <v>0</v>
      </c>
      <c r="K72" s="23">
        <f t="shared" si="10"/>
        <v>9</v>
      </c>
      <c r="L72"/>
      <c r="M72" s="9">
        <v>5</v>
      </c>
      <c r="N72" s="21" t="s">
        <v>45</v>
      </c>
      <c r="O72" s="23">
        <v>1</v>
      </c>
      <c r="P72" s="23">
        <v>8</v>
      </c>
      <c r="Q72" s="23">
        <v>0</v>
      </c>
      <c r="R72" s="23">
        <v>0</v>
      </c>
      <c r="S72" s="23">
        <v>0</v>
      </c>
      <c r="T72" s="23">
        <f t="shared" si="11"/>
        <v>9</v>
      </c>
      <c r="W72" s="9">
        <v>5</v>
      </c>
      <c r="X72" s="21" t="s">
        <v>45</v>
      </c>
      <c r="Y72" s="8">
        <v>5</v>
      </c>
      <c r="Z72">
        <v>1</v>
      </c>
      <c r="AA72">
        <v>8</v>
      </c>
      <c r="AB72"/>
      <c r="AC72"/>
      <c r="AD72"/>
      <c r="AE72">
        <v>9</v>
      </c>
      <c r="AF72"/>
      <c r="AG72"/>
      <c r="AH72"/>
      <c r="AI72"/>
      <c r="AJ72"/>
      <c r="AK72"/>
    </row>
    <row r="73" spans="1:37" x14ac:dyDescent="0.25">
      <c r="D73" s="9">
        <v>6</v>
      </c>
      <c r="E73" s="21" t="s">
        <v>48</v>
      </c>
      <c r="F73" s="22">
        <v>5</v>
      </c>
      <c r="G73" s="22">
        <v>0</v>
      </c>
      <c r="H73" s="22">
        <v>0</v>
      </c>
      <c r="I73" s="22">
        <v>0</v>
      </c>
      <c r="J73" s="22">
        <v>0</v>
      </c>
      <c r="K73" s="23">
        <f t="shared" si="10"/>
        <v>5</v>
      </c>
      <c r="L73"/>
      <c r="M73" s="9">
        <v>6</v>
      </c>
      <c r="N73" s="21" t="s">
        <v>48</v>
      </c>
      <c r="O73" s="23">
        <v>0</v>
      </c>
      <c r="P73" s="23">
        <v>1</v>
      </c>
      <c r="Q73" s="23">
        <v>0</v>
      </c>
      <c r="R73" s="23">
        <v>2</v>
      </c>
      <c r="S73" s="23">
        <v>2</v>
      </c>
      <c r="T73" s="23">
        <f t="shared" si="11"/>
        <v>5</v>
      </c>
      <c r="W73" s="9">
        <v>6</v>
      </c>
      <c r="X73" s="21" t="s">
        <v>48</v>
      </c>
      <c r="Y73" s="8">
        <v>6</v>
      </c>
      <c r="Z73"/>
      <c r="AA73">
        <v>1</v>
      </c>
      <c r="AB73"/>
      <c r="AC73">
        <v>2</v>
      </c>
      <c r="AD73">
        <v>2</v>
      </c>
      <c r="AE73">
        <v>5</v>
      </c>
      <c r="AF73"/>
      <c r="AG73"/>
      <c r="AH73"/>
      <c r="AI73"/>
      <c r="AJ73"/>
      <c r="AK73"/>
    </row>
    <row r="74" spans="1:37" x14ac:dyDescent="0.25">
      <c r="D74"/>
      <c r="E74" s="21" t="s">
        <v>31</v>
      </c>
      <c r="F74" s="22">
        <f>SUM(F68:F73)</f>
        <v>22</v>
      </c>
      <c r="G74" s="22">
        <f>SUM(G68:G73)</f>
        <v>26</v>
      </c>
      <c r="H74" s="22">
        <f t="shared" ref="H74:J74" si="12">SUM(H68:H73)</f>
        <v>0</v>
      </c>
      <c r="I74" s="22">
        <f t="shared" si="12"/>
        <v>0</v>
      </c>
      <c r="J74" s="22">
        <f t="shared" si="12"/>
        <v>0</v>
      </c>
      <c r="K74" s="23">
        <f t="shared" si="10"/>
        <v>48</v>
      </c>
      <c r="L74"/>
      <c r="M74"/>
      <c r="N74" s="21" t="s">
        <v>31</v>
      </c>
      <c r="O74" s="23">
        <f>SUM(O68:O73)</f>
        <v>5</v>
      </c>
      <c r="P74" s="23">
        <f>SUM(P68:P73)</f>
        <v>36</v>
      </c>
      <c r="Q74" s="23">
        <f t="shared" ref="Q74:S74" si="13">SUM(Q68:Q73)</f>
        <v>1</v>
      </c>
      <c r="R74" s="23">
        <f t="shared" si="13"/>
        <v>3</v>
      </c>
      <c r="S74" s="23">
        <f t="shared" si="13"/>
        <v>3</v>
      </c>
      <c r="T74" s="23">
        <f t="shared" si="11"/>
        <v>48</v>
      </c>
      <c r="W74"/>
      <c r="X74" s="21" t="s">
        <v>31</v>
      </c>
      <c r="Y74" s="8" t="s">
        <v>56</v>
      </c>
      <c r="Z74">
        <v>5</v>
      </c>
      <c r="AA74">
        <v>36</v>
      </c>
      <c r="AB74">
        <v>1</v>
      </c>
      <c r="AC74">
        <v>3</v>
      </c>
      <c r="AD74">
        <v>3</v>
      </c>
      <c r="AE74">
        <v>48</v>
      </c>
      <c r="AF74"/>
      <c r="AG74"/>
      <c r="AH74"/>
      <c r="AI74"/>
      <c r="AJ74"/>
      <c r="AK74"/>
    </row>
    <row r="75" spans="1:37" x14ac:dyDescent="0.25">
      <c r="D75"/>
      <c r="E75"/>
      <c r="F75"/>
      <c r="G75"/>
      <c r="H75"/>
      <c r="I75"/>
      <c r="J75"/>
      <c r="L75"/>
      <c r="M75"/>
      <c r="N75"/>
      <c r="O75"/>
      <c r="P75"/>
      <c r="Q75"/>
      <c r="R75"/>
      <c r="S75"/>
      <c r="W75"/>
      <c r="X75"/>
      <c r="AF75"/>
      <c r="AG75"/>
      <c r="AH75"/>
      <c r="AI75"/>
      <c r="AJ75"/>
      <c r="AK75"/>
    </row>
    <row r="76" spans="1:37" x14ac:dyDescent="0.25">
      <c r="D76"/>
      <c r="E76"/>
      <c r="F76"/>
      <c r="G76"/>
      <c r="H76"/>
      <c r="I76"/>
      <c r="J76"/>
      <c r="L76"/>
      <c r="M76"/>
      <c r="N76"/>
      <c r="O76"/>
      <c r="P76"/>
      <c r="Q76"/>
      <c r="R76"/>
      <c r="S76"/>
      <c r="Y76"/>
      <c r="Z76"/>
      <c r="AA76"/>
      <c r="AB76"/>
      <c r="AC76"/>
      <c r="AD76"/>
      <c r="AE76"/>
      <c r="AF76"/>
      <c r="AG76"/>
      <c r="AH76"/>
      <c r="AI76"/>
      <c r="AJ76"/>
      <c r="AK76"/>
    </row>
    <row r="77" spans="1:37" x14ac:dyDescent="0.25">
      <c r="F77" s="15">
        <v>1</v>
      </c>
      <c r="G77" s="15">
        <v>2</v>
      </c>
      <c r="H77" s="15">
        <v>3</v>
      </c>
      <c r="I77" s="15">
        <v>4</v>
      </c>
      <c r="J77" s="15">
        <v>5</v>
      </c>
      <c r="K77" s="15"/>
      <c r="L77"/>
      <c r="O77" s="15">
        <v>1</v>
      </c>
      <c r="P77" s="15">
        <v>2</v>
      </c>
      <c r="Q77" s="15">
        <v>3</v>
      </c>
      <c r="R77" s="15">
        <v>4</v>
      </c>
      <c r="S77" s="15">
        <v>5</v>
      </c>
      <c r="T77" s="15"/>
      <c r="Y77"/>
      <c r="Z77"/>
      <c r="AA77"/>
    </row>
    <row r="78" spans="1:37" ht="37.15" customHeight="1" x14ac:dyDescent="0.25">
      <c r="D78" s="17"/>
      <c r="E78" s="19" t="s">
        <v>53</v>
      </c>
      <c r="F78" s="20" t="s">
        <v>34</v>
      </c>
      <c r="G78" s="20" t="s">
        <v>37</v>
      </c>
      <c r="H78" s="20" t="s">
        <v>40</v>
      </c>
      <c r="I78" s="20" t="s">
        <v>43</v>
      </c>
      <c r="J78" s="20" t="s">
        <v>46</v>
      </c>
      <c r="K78" s="20" t="s">
        <v>31</v>
      </c>
      <c r="L78"/>
      <c r="M78" s="17"/>
      <c r="N78" s="19" t="str">
        <f>N67</f>
        <v>S1Q3 - S2Q2</v>
      </c>
      <c r="O78" s="20" t="str">
        <f>O67</f>
        <v>Strongly disagree</v>
      </c>
      <c r="P78" s="20" t="str">
        <f t="shared" ref="P78:S78" si="14">P67</f>
        <v xml:space="preserve">Disagree </v>
      </c>
      <c r="Q78" s="20" t="str">
        <f t="shared" si="14"/>
        <v>Neither agree / nor disagree</v>
      </c>
      <c r="R78" s="20" t="str">
        <f t="shared" si="14"/>
        <v>Agree</v>
      </c>
      <c r="S78" s="20" t="str">
        <f t="shared" si="14"/>
        <v xml:space="preserve">Strongly agree </v>
      </c>
      <c r="T78" s="20" t="s">
        <v>31</v>
      </c>
      <c r="Y78"/>
      <c r="Z78"/>
      <c r="AA78"/>
    </row>
    <row r="79" spans="1:37" x14ac:dyDescent="0.25">
      <c r="D79" s="9">
        <v>1</v>
      </c>
      <c r="E79" s="21" t="s">
        <v>33</v>
      </c>
      <c r="F79" s="24">
        <f>F68/K$74</f>
        <v>2.0833333333333332E-2</v>
      </c>
      <c r="G79" s="24">
        <f>G68/K$74</f>
        <v>0.22916666666666666</v>
      </c>
      <c r="H79" s="24">
        <v>0</v>
      </c>
      <c r="I79" s="24">
        <v>0</v>
      </c>
      <c r="J79" s="24">
        <v>0</v>
      </c>
      <c r="K79" s="25">
        <f>SUM(F79:J79)</f>
        <v>0.25</v>
      </c>
      <c r="L79"/>
      <c r="M79" s="9">
        <v>1</v>
      </c>
      <c r="N79" s="21" t="s">
        <v>33</v>
      </c>
      <c r="O79" s="25">
        <f>O68/T$74</f>
        <v>2.0833333333333332E-2</v>
      </c>
      <c r="P79" s="25">
        <f>P68/T$74</f>
        <v>0.22916666666666666</v>
      </c>
      <c r="Q79" s="25">
        <f>Q68/T$74</f>
        <v>0</v>
      </c>
      <c r="R79" s="25">
        <f>R68/T$74</f>
        <v>0</v>
      </c>
      <c r="S79" s="25">
        <f>S68/T$74</f>
        <v>0</v>
      </c>
      <c r="T79" s="25">
        <f>SUM(O79:S79)</f>
        <v>0.25</v>
      </c>
      <c r="Y79"/>
      <c r="Z79"/>
      <c r="AA79"/>
    </row>
    <row r="80" spans="1:37" x14ac:dyDescent="0.25">
      <c r="D80" s="9">
        <v>2</v>
      </c>
      <c r="E80" s="21" t="s">
        <v>36</v>
      </c>
      <c r="F80" s="24">
        <f t="shared" ref="F80:F84" si="15">F69/K$74</f>
        <v>2.0833333333333332E-2</v>
      </c>
      <c r="G80" s="24">
        <f t="shared" ref="G80:G84" si="16">G69/K$74</f>
        <v>0</v>
      </c>
      <c r="H80" s="24">
        <v>0</v>
      </c>
      <c r="I80" s="24">
        <v>0</v>
      </c>
      <c r="J80" s="24">
        <v>0</v>
      </c>
      <c r="K80" s="25">
        <f t="shared" ref="K80:K84" si="17">SUM(F80:J80)</f>
        <v>2.0833333333333332E-2</v>
      </c>
      <c r="L80"/>
      <c r="M80" s="9">
        <v>2</v>
      </c>
      <c r="N80" s="21" t="s">
        <v>36</v>
      </c>
      <c r="O80" s="25">
        <f t="shared" ref="O80:O84" si="18">O69/T$74</f>
        <v>0</v>
      </c>
      <c r="P80" s="25">
        <f t="shared" ref="P80:P84" si="19">P69/T$74</f>
        <v>2.0833333333333332E-2</v>
      </c>
      <c r="Q80" s="25">
        <f t="shared" ref="Q80:Q84" si="20">Q69/T$74</f>
        <v>0</v>
      </c>
      <c r="R80" s="25">
        <f t="shared" ref="R80:R84" si="21">R69/T$74</f>
        <v>0</v>
      </c>
      <c r="S80" s="25">
        <f t="shared" ref="S80:S84" si="22">S69/T$74</f>
        <v>0</v>
      </c>
      <c r="T80" s="25">
        <f t="shared" ref="T80:T84" si="23">SUM(O80:S80)</f>
        <v>2.0833333333333332E-2</v>
      </c>
      <c r="Y80"/>
      <c r="Z80"/>
      <c r="AA80"/>
    </row>
    <row r="81" spans="4:27" x14ac:dyDescent="0.25">
      <c r="D81" s="9">
        <v>3</v>
      </c>
      <c r="E81" s="21" t="s">
        <v>39</v>
      </c>
      <c r="F81" s="24">
        <f t="shared" si="15"/>
        <v>4.1666666666666664E-2</v>
      </c>
      <c r="G81" s="24">
        <f t="shared" si="16"/>
        <v>8.3333333333333329E-2</v>
      </c>
      <c r="H81" s="24">
        <v>0</v>
      </c>
      <c r="I81" s="24">
        <v>0</v>
      </c>
      <c r="J81" s="24">
        <v>0</v>
      </c>
      <c r="K81" s="25">
        <f t="shared" si="17"/>
        <v>0.125</v>
      </c>
      <c r="L81"/>
      <c r="M81" s="9">
        <v>3</v>
      </c>
      <c r="N81" s="21" t="s">
        <v>39</v>
      </c>
      <c r="O81" s="25">
        <f t="shared" si="18"/>
        <v>0</v>
      </c>
      <c r="P81" s="25">
        <f t="shared" si="19"/>
        <v>6.25E-2</v>
      </c>
      <c r="Q81" s="25">
        <f t="shared" si="20"/>
        <v>2.0833333333333332E-2</v>
      </c>
      <c r="R81" s="25">
        <f t="shared" si="21"/>
        <v>2.0833333333333332E-2</v>
      </c>
      <c r="S81" s="25">
        <f t="shared" si="22"/>
        <v>2.0833333333333332E-2</v>
      </c>
      <c r="T81" s="25">
        <f t="shared" si="23"/>
        <v>0.12499999999999999</v>
      </c>
      <c r="Y81"/>
      <c r="Z81"/>
      <c r="AA81"/>
    </row>
    <row r="82" spans="4:27" x14ac:dyDescent="0.25">
      <c r="D82" s="9">
        <v>4</v>
      </c>
      <c r="E82" s="21" t="s">
        <v>42</v>
      </c>
      <c r="F82" s="24">
        <f t="shared" si="15"/>
        <v>0.16666666666666666</v>
      </c>
      <c r="G82" s="24">
        <f t="shared" si="16"/>
        <v>0.14583333333333334</v>
      </c>
      <c r="H82" s="24">
        <v>0</v>
      </c>
      <c r="I82" s="24">
        <v>0</v>
      </c>
      <c r="J82" s="24">
        <v>0</v>
      </c>
      <c r="K82" s="25">
        <f t="shared" si="17"/>
        <v>0.3125</v>
      </c>
      <c r="L82"/>
      <c r="M82" s="9">
        <v>4</v>
      </c>
      <c r="N82" s="21" t="s">
        <v>42</v>
      </c>
      <c r="O82" s="25">
        <f>O71/T$74</f>
        <v>6.25E-2</v>
      </c>
      <c r="P82" s="25">
        <f t="shared" si="19"/>
        <v>0.25</v>
      </c>
      <c r="Q82" s="25">
        <f t="shared" si="20"/>
        <v>0</v>
      </c>
      <c r="R82" s="25">
        <f t="shared" si="21"/>
        <v>0</v>
      </c>
      <c r="S82" s="25">
        <f t="shared" si="22"/>
        <v>0</v>
      </c>
      <c r="T82" s="25">
        <f t="shared" si="23"/>
        <v>0.3125</v>
      </c>
      <c r="Y82"/>
      <c r="Z82"/>
      <c r="AA82"/>
    </row>
    <row r="83" spans="4:27" x14ac:dyDescent="0.25">
      <c r="D83" s="9">
        <v>5</v>
      </c>
      <c r="E83" s="21" t="s">
        <v>45</v>
      </c>
      <c r="F83" s="24">
        <f t="shared" si="15"/>
        <v>0.10416666666666667</v>
      </c>
      <c r="G83" s="24">
        <f t="shared" si="16"/>
        <v>8.3333333333333329E-2</v>
      </c>
      <c r="H83" s="24">
        <v>0</v>
      </c>
      <c r="I83" s="24">
        <v>0</v>
      </c>
      <c r="J83" s="24">
        <v>0</v>
      </c>
      <c r="K83" s="25">
        <f t="shared" si="17"/>
        <v>0.1875</v>
      </c>
      <c r="M83" s="9">
        <v>5</v>
      </c>
      <c r="N83" s="21" t="s">
        <v>45</v>
      </c>
      <c r="O83" s="25">
        <f t="shared" si="18"/>
        <v>2.0833333333333332E-2</v>
      </c>
      <c r="P83" s="25">
        <f t="shared" si="19"/>
        <v>0.16666666666666666</v>
      </c>
      <c r="Q83" s="25">
        <f t="shared" si="20"/>
        <v>0</v>
      </c>
      <c r="R83" s="25">
        <f t="shared" si="21"/>
        <v>0</v>
      </c>
      <c r="S83" s="25">
        <f t="shared" si="22"/>
        <v>0</v>
      </c>
      <c r="T83" s="25">
        <f t="shared" si="23"/>
        <v>0.1875</v>
      </c>
      <c r="Y83"/>
      <c r="Z83"/>
      <c r="AA83"/>
    </row>
    <row r="84" spans="4:27" x14ac:dyDescent="0.25">
      <c r="D84" s="9">
        <v>6</v>
      </c>
      <c r="E84" s="21" t="s">
        <v>48</v>
      </c>
      <c r="F84" s="24">
        <f t="shared" si="15"/>
        <v>0.10416666666666667</v>
      </c>
      <c r="G84" s="24">
        <f t="shared" si="16"/>
        <v>0</v>
      </c>
      <c r="H84" s="24">
        <v>0</v>
      </c>
      <c r="I84" s="24">
        <v>0</v>
      </c>
      <c r="J84" s="24">
        <v>0</v>
      </c>
      <c r="K84" s="25">
        <f t="shared" si="17"/>
        <v>0.10416666666666667</v>
      </c>
      <c r="M84" s="9">
        <v>6</v>
      </c>
      <c r="N84" s="21" t="s">
        <v>48</v>
      </c>
      <c r="O84" s="25">
        <f t="shared" si="18"/>
        <v>0</v>
      </c>
      <c r="P84" s="25">
        <f t="shared" si="19"/>
        <v>2.0833333333333332E-2</v>
      </c>
      <c r="Q84" s="25">
        <f t="shared" si="20"/>
        <v>0</v>
      </c>
      <c r="R84" s="25">
        <f t="shared" si="21"/>
        <v>4.1666666666666664E-2</v>
      </c>
      <c r="S84" s="25">
        <f t="shared" si="22"/>
        <v>4.1666666666666664E-2</v>
      </c>
      <c r="T84" s="25">
        <f t="shared" si="23"/>
        <v>0.10416666666666666</v>
      </c>
      <c r="Y84"/>
      <c r="Z84"/>
      <c r="AA84"/>
    </row>
    <row r="85" spans="4:27" x14ac:dyDescent="0.25">
      <c r="D85"/>
      <c r="E85" s="21" t="s">
        <v>31</v>
      </c>
      <c r="F85" s="24">
        <f>SUM(F79:F84)</f>
        <v>0.45833333333333337</v>
      </c>
      <c r="G85" s="24">
        <f t="shared" ref="G85" si="24">SUM(G79:G84)</f>
        <v>0.54166666666666674</v>
      </c>
      <c r="H85" s="24">
        <f t="shared" ref="H85" si="25">SUM(H79:H84)</f>
        <v>0</v>
      </c>
      <c r="I85" s="24">
        <f t="shared" ref="I85" si="26">SUM(I79:I84)</f>
        <v>0</v>
      </c>
      <c r="J85" s="24">
        <f>SUM(J79:J84)</f>
        <v>0</v>
      </c>
      <c r="K85" s="25">
        <f>SUM(F85:J85)</f>
        <v>1</v>
      </c>
      <c r="M85"/>
      <c r="N85" s="21" t="s">
        <v>31</v>
      </c>
      <c r="O85" s="25">
        <f>SUM(O79:O84)</f>
        <v>0.10416666666666666</v>
      </c>
      <c r="P85" s="25">
        <f t="shared" ref="P85:R85" si="27">SUM(P79:P84)</f>
        <v>0.75</v>
      </c>
      <c r="Q85" s="25">
        <f t="shared" si="27"/>
        <v>2.0833333333333332E-2</v>
      </c>
      <c r="R85" s="25">
        <f t="shared" si="27"/>
        <v>6.25E-2</v>
      </c>
      <c r="S85" s="25">
        <f>SUM(S79:S84)</f>
        <v>6.25E-2</v>
      </c>
      <c r="T85" s="25">
        <f>SUM(O85:S85)</f>
        <v>1</v>
      </c>
    </row>
    <row r="86" spans="4:27" x14ac:dyDescent="0.25">
      <c r="H86"/>
      <c r="I86"/>
      <c r="J86"/>
    </row>
    <row r="87" spans="4:27" x14ac:dyDescent="0.25">
      <c r="H87"/>
      <c r="I87"/>
      <c r="J87"/>
      <c r="Q87"/>
      <c r="R87"/>
      <c r="S87"/>
    </row>
    <row r="88" spans="4:27" x14ac:dyDescent="0.25">
      <c r="H88"/>
      <c r="I88"/>
      <c r="J88"/>
      <c r="Q88"/>
      <c r="R88"/>
      <c r="S88"/>
    </row>
    <row r="89" spans="4:27" x14ac:dyDescent="0.25">
      <c r="H89"/>
      <c r="I89"/>
      <c r="J89"/>
      <c r="Q89"/>
      <c r="R89"/>
      <c r="S89"/>
    </row>
    <row r="90" spans="4:27" x14ac:dyDescent="0.25">
      <c r="H90"/>
      <c r="I90"/>
      <c r="J90"/>
      <c r="Q90"/>
      <c r="R90"/>
      <c r="S90"/>
    </row>
    <row r="108" spans="1:23" s="13" customFormat="1" ht="14.25" x14ac:dyDescent="0.2">
      <c r="A108" s="12"/>
      <c r="E108" s="13" t="s">
        <v>7</v>
      </c>
      <c r="N108" s="13" t="s">
        <v>9</v>
      </c>
      <c r="U108" s="13" t="s">
        <v>12</v>
      </c>
    </row>
    <row r="109" spans="1:23" x14ac:dyDescent="0.25">
      <c r="F109" s="10" t="s">
        <v>31</v>
      </c>
      <c r="G109" s="10" t="s">
        <v>32</v>
      </c>
      <c r="O109" s="10" t="s">
        <v>31</v>
      </c>
      <c r="P109" s="10" t="s">
        <v>32</v>
      </c>
      <c r="V109" s="10" t="s">
        <v>31</v>
      </c>
      <c r="W109" s="10" t="s">
        <v>32</v>
      </c>
    </row>
    <row r="110" spans="1:23" x14ac:dyDescent="0.25">
      <c r="D110" s="10">
        <v>1</v>
      </c>
      <c r="E110" s="10" t="s">
        <v>34</v>
      </c>
      <c r="F110" s="10">
        <f>COUNTIF(H2:H49,1)</f>
        <v>13</v>
      </c>
      <c r="G110" s="11">
        <f>F110/F$115</f>
        <v>0.27083333333333331</v>
      </c>
      <c r="M110" s="10">
        <v>1</v>
      </c>
      <c r="N110" s="10" t="s">
        <v>35</v>
      </c>
      <c r="O110" s="10">
        <f>COUNTIF(J2:J49,1)</f>
        <v>5</v>
      </c>
      <c r="P110" s="11">
        <f>O110/O$115</f>
        <v>0.10416666666666667</v>
      </c>
      <c r="T110" s="10">
        <v>1</v>
      </c>
      <c r="U110" s="10" t="s">
        <v>49</v>
      </c>
      <c r="V110" s="10">
        <f>COUNTIF(M2:M49,1)</f>
        <v>3</v>
      </c>
      <c r="W110" s="11">
        <f>V110/V$115</f>
        <v>8.3333333333333329E-2</v>
      </c>
    </row>
    <row r="111" spans="1:23" x14ac:dyDescent="0.25">
      <c r="D111" s="10">
        <v>2</v>
      </c>
      <c r="E111" s="10" t="s">
        <v>37</v>
      </c>
      <c r="F111" s="10">
        <f>COUNTIF(H2:H49,2)</f>
        <v>35</v>
      </c>
      <c r="G111" s="11">
        <f>F111/F$115</f>
        <v>0.72916666666666663</v>
      </c>
      <c r="M111" s="10">
        <v>2</v>
      </c>
      <c r="N111" s="10" t="s">
        <v>38</v>
      </c>
      <c r="O111" s="10">
        <f>COUNTIF(J2:J49,2)</f>
        <v>34</v>
      </c>
      <c r="P111" s="11">
        <f>O111/O$115</f>
        <v>0.70833333333333337</v>
      </c>
      <c r="T111" s="10">
        <v>2</v>
      </c>
      <c r="U111" s="10" t="s">
        <v>37</v>
      </c>
      <c r="V111" s="10">
        <f>COUNTIF(M2:M49,2)</f>
        <v>8</v>
      </c>
      <c r="W111" s="11">
        <f>V111/V$115</f>
        <v>0.22222222222222221</v>
      </c>
    </row>
    <row r="112" spans="1:23" x14ac:dyDescent="0.25">
      <c r="D112" s="10">
        <v>3</v>
      </c>
      <c r="E112" s="10" t="s">
        <v>40</v>
      </c>
      <c r="F112" s="10">
        <f>COUNTIF(H2:H49,3)</f>
        <v>0</v>
      </c>
      <c r="G112" s="11">
        <f>F112/F$115</f>
        <v>0</v>
      </c>
      <c r="M112" s="10">
        <v>3</v>
      </c>
      <c r="N112" s="10" t="s">
        <v>41</v>
      </c>
      <c r="O112" s="10">
        <f>COUNTIF(J2:J49,3)</f>
        <v>4</v>
      </c>
      <c r="P112" s="11">
        <f>O112/O$115</f>
        <v>8.3333333333333329E-2</v>
      </c>
      <c r="T112" s="10">
        <v>3</v>
      </c>
      <c r="U112" s="10" t="s">
        <v>40</v>
      </c>
      <c r="V112" s="10">
        <f>COUNTIF(M2:M49,3)</f>
        <v>25</v>
      </c>
      <c r="W112" s="11">
        <f>V112/V$115</f>
        <v>0.69444444444444442</v>
      </c>
    </row>
    <row r="113" spans="1:52" x14ac:dyDescent="0.25">
      <c r="D113" s="10">
        <v>4</v>
      </c>
      <c r="E113" s="10" t="s">
        <v>43</v>
      </c>
      <c r="F113" s="10">
        <f>COUNTIF(H2:H49,4)</f>
        <v>0</v>
      </c>
      <c r="G113" s="11">
        <f>F113/F$115</f>
        <v>0</v>
      </c>
      <c r="M113" s="10">
        <v>4</v>
      </c>
      <c r="N113" s="10" t="s">
        <v>44</v>
      </c>
      <c r="O113" s="10">
        <f>COUNTIF(J2:J49,4)</f>
        <v>4</v>
      </c>
      <c r="P113" s="11">
        <f>O113/O$115</f>
        <v>8.3333333333333329E-2</v>
      </c>
      <c r="T113" s="10">
        <v>4</v>
      </c>
      <c r="U113" s="10" t="s">
        <v>43</v>
      </c>
      <c r="V113" s="10">
        <f>COUNTIF(M2:M49,4)</f>
        <v>0</v>
      </c>
      <c r="W113" s="11">
        <f>V113/V$115</f>
        <v>0</v>
      </c>
    </row>
    <row r="114" spans="1:52" x14ac:dyDescent="0.25">
      <c r="D114" s="10">
        <v>5</v>
      </c>
      <c r="E114" s="10" t="s">
        <v>46</v>
      </c>
      <c r="F114" s="10">
        <f>COUNTIF(H2:H49,5)</f>
        <v>0</v>
      </c>
      <c r="G114" s="11">
        <f>F114/F$115</f>
        <v>0</v>
      </c>
      <c r="M114" s="10">
        <v>5</v>
      </c>
      <c r="N114" s="10" t="s">
        <v>47</v>
      </c>
      <c r="O114" s="10">
        <f>COUNTIF(J2:J49,5)</f>
        <v>1</v>
      </c>
      <c r="P114" s="11">
        <f>O114/O$115</f>
        <v>2.0833333333333332E-2</v>
      </c>
      <c r="T114" s="10">
        <v>5</v>
      </c>
      <c r="U114" s="10" t="s">
        <v>46</v>
      </c>
      <c r="V114" s="10">
        <f>COUNTIF(M2:M49,5)</f>
        <v>0</v>
      </c>
      <c r="W114" s="11">
        <f>V114/V$115</f>
        <v>0</v>
      </c>
    </row>
    <row r="115" spans="1:52" x14ac:dyDescent="0.25">
      <c r="F115" s="10">
        <f>SUM(F110:F114)</f>
        <v>48</v>
      </c>
      <c r="G115" s="11">
        <f>SUM(G110:G114)</f>
        <v>1</v>
      </c>
      <c r="O115" s="10">
        <f>SUM(O110:O114)</f>
        <v>48</v>
      </c>
      <c r="P115" s="11">
        <f>SUM(P110:P114)</f>
        <v>1</v>
      </c>
      <c r="V115" s="10">
        <f>SUM(V110:V114)</f>
        <v>36</v>
      </c>
      <c r="W115" s="11">
        <f>SUM(W110:W114)</f>
        <v>1</v>
      </c>
    </row>
    <row r="116" spans="1:52" x14ac:dyDescent="0.25">
      <c r="D116"/>
      <c r="E116"/>
      <c r="F116"/>
      <c r="G116"/>
      <c r="H116"/>
      <c r="I116"/>
      <c r="J116"/>
      <c r="K116"/>
      <c r="P116"/>
      <c r="Q116"/>
      <c r="R116"/>
      <c r="S116"/>
      <c r="T116"/>
      <c r="U116"/>
      <c r="V116"/>
    </row>
    <row r="117" spans="1:52" x14ac:dyDescent="0.25">
      <c r="F117" s="15">
        <v>1</v>
      </c>
      <c r="G117" s="15">
        <v>2</v>
      </c>
      <c r="H117" s="15">
        <v>3</v>
      </c>
      <c r="I117" s="15">
        <v>4</v>
      </c>
      <c r="J117" s="15">
        <v>5</v>
      </c>
      <c r="K117" s="15"/>
      <c r="L117"/>
      <c r="O117" s="15">
        <v>1</v>
      </c>
      <c r="P117" s="15">
        <v>2</v>
      </c>
      <c r="Q117" s="15">
        <v>3</v>
      </c>
      <c r="R117" s="15">
        <v>4</v>
      </c>
      <c r="S117" s="15">
        <v>5</v>
      </c>
      <c r="T117" s="15"/>
      <c r="U117"/>
      <c r="V117"/>
      <c r="Y117" s="15">
        <v>1</v>
      </c>
      <c r="Z117" s="15">
        <v>2</v>
      </c>
      <c r="AA117" s="15">
        <v>3</v>
      </c>
      <c r="AB117" s="15">
        <v>4</v>
      </c>
      <c r="AC117" s="15">
        <v>5</v>
      </c>
      <c r="AD117" s="15"/>
      <c r="AE117"/>
      <c r="AH117"/>
      <c r="AI117"/>
      <c r="AK117" s="15">
        <v>1</v>
      </c>
      <c r="AL117" s="15">
        <v>2</v>
      </c>
      <c r="AM117" s="15">
        <v>3</v>
      </c>
      <c r="AN117" s="15">
        <v>4</v>
      </c>
      <c r="AO117" s="15">
        <v>5</v>
      </c>
    </row>
    <row r="118" spans="1:52" s="17" customFormat="1" ht="31.9" customHeight="1" x14ac:dyDescent="0.25">
      <c r="A118" s="16"/>
      <c r="E118" s="19" t="s">
        <v>57</v>
      </c>
      <c r="F118" s="20" t="s">
        <v>34</v>
      </c>
      <c r="G118" s="20" t="s">
        <v>37</v>
      </c>
      <c r="H118" s="20" t="s">
        <v>40</v>
      </c>
      <c r="I118" s="20" t="s">
        <v>43</v>
      </c>
      <c r="J118" s="20" t="s">
        <v>46</v>
      </c>
      <c r="K118" s="20" t="s">
        <v>31</v>
      </c>
      <c r="L118" s="18"/>
      <c r="N118" s="19" t="s">
        <v>58</v>
      </c>
      <c r="O118" s="26" t="s">
        <v>35</v>
      </c>
      <c r="P118" s="26" t="s">
        <v>38</v>
      </c>
      <c r="Q118" s="26" t="s">
        <v>41</v>
      </c>
      <c r="R118" s="26" t="s">
        <v>44</v>
      </c>
      <c r="S118" s="26" t="s">
        <v>47</v>
      </c>
      <c r="T118" s="20" t="s">
        <v>31</v>
      </c>
      <c r="U118" s="18"/>
      <c r="V118" s="18"/>
      <c r="X118" s="19" t="s">
        <v>59</v>
      </c>
      <c r="Y118" s="26" t="s">
        <v>34</v>
      </c>
      <c r="Z118" s="26" t="s">
        <v>37</v>
      </c>
      <c r="AA118" s="26" t="s">
        <v>40</v>
      </c>
      <c r="AB118" s="26" t="s">
        <v>43</v>
      </c>
      <c r="AC118" s="26" t="s">
        <v>46</v>
      </c>
      <c r="AD118" s="20" t="s">
        <v>31</v>
      </c>
      <c r="AE118" s="18"/>
      <c r="AF118"/>
      <c r="AG118"/>
      <c r="AH118" s="10"/>
      <c r="AI118" s="19"/>
      <c r="AJ118" s="27" t="s">
        <v>60</v>
      </c>
      <c r="AK118" s="27" t="s">
        <v>52</v>
      </c>
      <c r="AL118" s="4"/>
      <c r="AM118" s="4"/>
      <c r="AN118" s="4"/>
      <c r="AO118" s="4"/>
      <c r="AP118"/>
      <c r="AQ118"/>
      <c r="AR118"/>
      <c r="AS118"/>
      <c r="AT118"/>
      <c r="AU118"/>
      <c r="AV118"/>
      <c r="AW118"/>
      <c r="AX118"/>
      <c r="AY118"/>
      <c r="AZ118"/>
    </row>
    <row r="119" spans="1:52" ht="16.149999999999999" customHeight="1" x14ac:dyDescent="0.25">
      <c r="D119" s="9">
        <v>1</v>
      </c>
      <c r="E119" s="21" t="s">
        <v>33</v>
      </c>
      <c r="F119" s="23">
        <v>3</v>
      </c>
      <c r="G119" s="23">
        <v>9</v>
      </c>
      <c r="H119" s="23"/>
      <c r="I119" s="23"/>
      <c r="J119" s="23"/>
      <c r="K119" s="23">
        <f>SUM(F119:J119)</f>
        <v>12</v>
      </c>
      <c r="L119"/>
      <c r="M119" s="9">
        <v>1</v>
      </c>
      <c r="N119" s="21" t="s">
        <v>33</v>
      </c>
      <c r="O119" s="29"/>
      <c r="P119" s="29">
        <v>8</v>
      </c>
      <c r="Q119" s="29"/>
      <c r="R119" s="29">
        <v>4</v>
      </c>
      <c r="S119" s="29"/>
      <c r="T119" s="23">
        <f>SUM(O119:S119)</f>
        <v>12</v>
      </c>
      <c r="U119"/>
      <c r="V119"/>
      <c r="W119" s="9">
        <v>1</v>
      </c>
      <c r="X119" s="21" t="s">
        <v>33</v>
      </c>
      <c r="Y119" s="23"/>
      <c r="Z119" s="23">
        <v>4</v>
      </c>
      <c r="AA119" s="23">
        <v>4</v>
      </c>
      <c r="AB119" s="23"/>
      <c r="AC119" s="23"/>
      <c r="AD119" s="23">
        <f>SUM(Y119:AC119)</f>
        <v>8</v>
      </c>
      <c r="AE119"/>
      <c r="AF119"/>
      <c r="AG119"/>
      <c r="AH119" s="17"/>
      <c r="AI119" s="19"/>
      <c r="AJ119" s="27" t="s">
        <v>55</v>
      </c>
      <c r="AK119" s="4">
        <v>1</v>
      </c>
      <c r="AL119" s="4">
        <v>2</v>
      </c>
      <c r="AM119" s="4">
        <v>3</v>
      </c>
      <c r="AN119" s="4" t="s">
        <v>61</v>
      </c>
      <c r="AO119" s="4" t="s">
        <v>56</v>
      </c>
      <c r="AP119"/>
      <c r="AQ119"/>
      <c r="AR119"/>
      <c r="AS119"/>
      <c r="AT119"/>
      <c r="AU119"/>
      <c r="AV119"/>
      <c r="AW119"/>
      <c r="AX119"/>
      <c r="AY119"/>
      <c r="AZ119"/>
    </row>
    <row r="120" spans="1:52" x14ac:dyDescent="0.25">
      <c r="D120" s="9">
        <v>2</v>
      </c>
      <c r="E120" s="21" t="s">
        <v>36</v>
      </c>
      <c r="F120" s="23"/>
      <c r="G120" s="23">
        <v>1</v>
      </c>
      <c r="H120" s="23"/>
      <c r="I120" s="23"/>
      <c r="J120" s="23"/>
      <c r="K120" s="23">
        <f t="shared" ref="K120:K125" si="28">SUM(F120:J120)</f>
        <v>1</v>
      </c>
      <c r="L120"/>
      <c r="M120" s="9">
        <v>2</v>
      </c>
      <c r="N120" s="21" t="s">
        <v>36</v>
      </c>
      <c r="O120" s="29"/>
      <c r="P120" s="29">
        <v>1</v>
      </c>
      <c r="Q120" s="29"/>
      <c r="R120" s="29"/>
      <c r="S120" s="29"/>
      <c r="T120" s="23">
        <f t="shared" ref="T120:T124" si="29">SUM(O120:S120)</f>
        <v>1</v>
      </c>
      <c r="U120"/>
      <c r="V120"/>
      <c r="W120" s="9">
        <v>2</v>
      </c>
      <c r="X120" s="21" t="s">
        <v>36</v>
      </c>
      <c r="Y120" s="23"/>
      <c r="Z120" s="23"/>
      <c r="AA120" s="23"/>
      <c r="AB120" s="23"/>
      <c r="AC120" s="23"/>
      <c r="AD120" s="23">
        <f t="shared" ref="AD120:AD125" si="30">SUM(Y120:AC120)</f>
        <v>0</v>
      </c>
      <c r="AE120"/>
      <c r="AF120"/>
      <c r="AG120"/>
      <c r="AH120" s="9">
        <v>1</v>
      </c>
      <c r="AI120" s="21" t="s">
        <v>33</v>
      </c>
      <c r="AJ120" s="28">
        <v>1</v>
      </c>
      <c r="AK120" s="4"/>
      <c r="AL120" s="4">
        <v>4</v>
      </c>
      <c r="AM120" s="4">
        <v>4</v>
      </c>
      <c r="AN120" s="4"/>
      <c r="AO120" s="4">
        <v>8</v>
      </c>
      <c r="AP120"/>
      <c r="AQ120"/>
      <c r="AR120"/>
      <c r="AS120"/>
      <c r="AT120"/>
      <c r="AU120"/>
      <c r="AV120"/>
      <c r="AW120"/>
      <c r="AX120"/>
      <c r="AY120"/>
      <c r="AZ120"/>
    </row>
    <row r="121" spans="1:52" x14ac:dyDescent="0.25">
      <c r="D121" s="9">
        <v>3</v>
      </c>
      <c r="E121" s="21" t="s">
        <v>39</v>
      </c>
      <c r="F121" s="23">
        <v>2</v>
      </c>
      <c r="G121" s="23">
        <v>4</v>
      </c>
      <c r="H121" s="23"/>
      <c r="I121" s="23"/>
      <c r="J121" s="23"/>
      <c r="K121" s="23">
        <f t="shared" si="28"/>
        <v>6</v>
      </c>
      <c r="L121"/>
      <c r="M121" s="9">
        <v>3</v>
      </c>
      <c r="N121" s="21" t="s">
        <v>39</v>
      </c>
      <c r="O121" s="29">
        <v>1</v>
      </c>
      <c r="P121" s="29">
        <v>4</v>
      </c>
      <c r="Q121" s="29">
        <v>1</v>
      </c>
      <c r="R121" s="29"/>
      <c r="S121" s="29"/>
      <c r="T121" s="23">
        <f t="shared" si="29"/>
        <v>6</v>
      </c>
      <c r="U121"/>
      <c r="V121"/>
      <c r="W121" s="9">
        <v>3</v>
      </c>
      <c r="X121" s="21" t="s">
        <v>39</v>
      </c>
      <c r="Y121" s="23">
        <v>1</v>
      </c>
      <c r="Z121" s="23">
        <v>1</v>
      </c>
      <c r="AA121" s="23">
        <v>4</v>
      </c>
      <c r="AB121" s="23"/>
      <c r="AC121" s="23"/>
      <c r="AD121" s="23">
        <f t="shared" si="30"/>
        <v>6</v>
      </c>
      <c r="AE121"/>
      <c r="AF121"/>
      <c r="AG121"/>
      <c r="AH121" s="9">
        <v>2</v>
      </c>
      <c r="AI121" s="21" t="s">
        <v>36</v>
      </c>
      <c r="AJ121" s="28">
        <v>2</v>
      </c>
      <c r="AK121" s="4"/>
      <c r="AL121" s="4"/>
      <c r="AM121" s="4"/>
      <c r="AN121" s="4"/>
      <c r="AO121" s="4"/>
      <c r="AP121"/>
      <c r="AQ121"/>
      <c r="AR121"/>
      <c r="AS121"/>
      <c r="AT121"/>
      <c r="AU121"/>
      <c r="AV121"/>
      <c r="AW121"/>
      <c r="AX121"/>
      <c r="AY121"/>
      <c r="AZ121"/>
    </row>
    <row r="122" spans="1:52" x14ac:dyDescent="0.25">
      <c r="D122" s="9">
        <v>4</v>
      </c>
      <c r="E122" s="21" t="s">
        <v>42</v>
      </c>
      <c r="F122" s="23">
        <v>5</v>
      </c>
      <c r="G122" s="23">
        <v>10</v>
      </c>
      <c r="H122" s="23"/>
      <c r="I122" s="23"/>
      <c r="J122" s="23"/>
      <c r="K122" s="23">
        <f t="shared" si="28"/>
        <v>15</v>
      </c>
      <c r="L122"/>
      <c r="M122" s="9">
        <v>4</v>
      </c>
      <c r="N122" s="21" t="s">
        <v>42</v>
      </c>
      <c r="O122" s="29">
        <v>2</v>
      </c>
      <c r="P122" s="29">
        <v>10</v>
      </c>
      <c r="Q122" s="29">
        <v>3</v>
      </c>
      <c r="R122" s="29"/>
      <c r="S122" s="29"/>
      <c r="T122" s="23">
        <f t="shared" si="29"/>
        <v>15</v>
      </c>
      <c r="W122" s="9">
        <v>4</v>
      </c>
      <c r="X122" s="21" t="s">
        <v>42</v>
      </c>
      <c r="Y122" s="23"/>
      <c r="Z122" s="23">
        <v>1</v>
      </c>
      <c r="AA122" s="23">
        <v>12</v>
      </c>
      <c r="AB122" s="23"/>
      <c r="AC122" s="23"/>
      <c r="AD122" s="23">
        <f t="shared" si="30"/>
        <v>13</v>
      </c>
      <c r="AF122"/>
      <c r="AG122"/>
      <c r="AH122" s="9">
        <v>3</v>
      </c>
      <c r="AI122" s="21" t="s">
        <v>39</v>
      </c>
      <c r="AJ122" s="28">
        <v>3</v>
      </c>
      <c r="AK122" s="4">
        <v>1</v>
      </c>
      <c r="AL122" s="4">
        <v>1</v>
      </c>
      <c r="AM122" s="4">
        <v>4</v>
      </c>
      <c r="AN122" s="4"/>
      <c r="AO122" s="4">
        <v>6</v>
      </c>
      <c r="AP122"/>
      <c r="AQ122"/>
      <c r="AR122"/>
      <c r="AS122"/>
      <c r="AT122"/>
      <c r="AU122"/>
      <c r="AV122"/>
      <c r="AW122"/>
      <c r="AX122"/>
      <c r="AY122"/>
      <c r="AZ122"/>
    </row>
    <row r="123" spans="1:52" x14ac:dyDescent="0.25">
      <c r="D123" s="9">
        <v>5</v>
      </c>
      <c r="E123" s="21" t="s">
        <v>45</v>
      </c>
      <c r="F123" s="23">
        <v>1</v>
      </c>
      <c r="G123" s="23">
        <v>8</v>
      </c>
      <c r="H123" s="23"/>
      <c r="I123" s="23"/>
      <c r="J123" s="23"/>
      <c r="K123" s="23">
        <f t="shared" si="28"/>
        <v>9</v>
      </c>
      <c r="L123"/>
      <c r="M123" s="9">
        <v>5</v>
      </c>
      <c r="N123" s="21" t="s">
        <v>45</v>
      </c>
      <c r="O123" s="29"/>
      <c r="P123" s="29">
        <v>9</v>
      </c>
      <c r="Q123" s="29"/>
      <c r="R123" s="29"/>
      <c r="S123" s="29"/>
      <c r="T123" s="23">
        <f t="shared" si="29"/>
        <v>9</v>
      </c>
      <c r="W123" s="9">
        <v>5</v>
      </c>
      <c r="X123" s="21" t="s">
        <v>45</v>
      </c>
      <c r="Y123" s="23"/>
      <c r="Z123" s="23"/>
      <c r="AA123" s="23">
        <v>4</v>
      </c>
      <c r="AB123" s="23"/>
      <c r="AC123" s="23"/>
      <c r="AD123" s="23">
        <f t="shared" si="30"/>
        <v>4</v>
      </c>
      <c r="AF123"/>
      <c r="AG123"/>
      <c r="AH123" s="9">
        <v>4</v>
      </c>
      <c r="AI123" s="21" t="s">
        <v>42</v>
      </c>
      <c r="AJ123" s="28">
        <v>4</v>
      </c>
      <c r="AK123" s="4"/>
      <c r="AL123" s="4">
        <v>1</v>
      </c>
      <c r="AM123" s="4">
        <v>12</v>
      </c>
      <c r="AN123" s="4"/>
      <c r="AO123" s="4">
        <v>13</v>
      </c>
      <c r="AP123"/>
      <c r="AQ123"/>
      <c r="AR123"/>
      <c r="AS123"/>
      <c r="AT123"/>
      <c r="AU123"/>
      <c r="AV123"/>
      <c r="AW123"/>
      <c r="AX123"/>
      <c r="AY123"/>
      <c r="AZ123"/>
    </row>
    <row r="124" spans="1:52" x14ac:dyDescent="0.25">
      <c r="D124" s="9">
        <v>6</v>
      </c>
      <c r="E124" s="21" t="s">
        <v>48</v>
      </c>
      <c r="F124" s="23">
        <v>2</v>
      </c>
      <c r="G124" s="23">
        <v>3</v>
      </c>
      <c r="H124" s="23"/>
      <c r="I124" s="23"/>
      <c r="J124" s="23"/>
      <c r="K124" s="23">
        <f t="shared" si="28"/>
        <v>5</v>
      </c>
      <c r="L124"/>
      <c r="M124" s="9">
        <v>6</v>
      </c>
      <c r="N124" s="21" t="s">
        <v>48</v>
      </c>
      <c r="O124" s="29">
        <v>2</v>
      </c>
      <c r="P124" s="29">
        <v>2</v>
      </c>
      <c r="Q124" s="29"/>
      <c r="R124" s="29"/>
      <c r="S124" s="29">
        <v>1</v>
      </c>
      <c r="T124" s="23">
        <f t="shared" si="29"/>
        <v>5</v>
      </c>
      <c r="W124" s="9">
        <v>6</v>
      </c>
      <c r="X124" s="21" t="s">
        <v>48</v>
      </c>
      <c r="Y124" s="23">
        <v>2</v>
      </c>
      <c r="Z124" s="23">
        <v>2</v>
      </c>
      <c r="AA124" s="23">
        <v>1</v>
      </c>
      <c r="AB124" s="23"/>
      <c r="AC124" s="23"/>
      <c r="AD124" s="23">
        <f t="shared" si="30"/>
        <v>5</v>
      </c>
      <c r="AF124"/>
      <c r="AG124"/>
      <c r="AH124" s="9">
        <v>5</v>
      </c>
      <c r="AI124" s="21" t="s">
        <v>45</v>
      </c>
      <c r="AJ124" s="28">
        <v>5</v>
      </c>
      <c r="AK124" s="4"/>
      <c r="AL124" s="4"/>
      <c r="AM124" s="4">
        <v>4</v>
      </c>
      <c r="AN124" s="4"/>
      <c r="AO124" s="4">
        <v>4</v>
      </c>
      <c r="AP124"/>
      <c r="AQ124"/>
      <c r="AR124"/>
      <c r="AS124"/>
      <c r="AT124"/>
      <c r="AU124"/>
      <c r="AV124"/>
      <c r="AW124"/>
      <c r="AX124"/>
      <c r="AY124"/>
      <c r="AZ124"/>
    </row>
    <row r="125" spans="1:52" x14ac:dyDescent="0.25">
      <c r="D125"/>
      <c r="E125" s="21" t="s">
        <v>31</v>
      </c>
      <c r="F125" s="22">
        <f>SUM(F119:F124)</f>
        <v>13</v>
      </c>
      <c r="G125" s="22">
        <f>SUM(G119:G124)</f>
        <v>35</v>
      </c>
      <c r="H125" s="22">
        <f t="shared" ref="H125:J125" si="31">SUM(H119:H124)</f>
        <v>0</v>
      </c>
      <c r="I125" s="22">
        <f t="shared" si="31"/>
        <v>0</v>
      </c>
      <c r="J125" s="22">
        <f t="shared" si="31"/>
        <v>0</v>
      </c>
      <c r="K125" s="23">
        <f t="shared" si="28"/>
        <v>48</v>
      </c>
      <c r="L125"/>
      <c r="M125"/>
      <c r="N125" s="21" t="s">
        <v>31</v>
      </c>
      <c r="O125" s="23">
        <f>SUM(O119:O124)</f>
        <v>5</v>
      </c>
      <c r="P125" s="23">
        <f>SUM(P119:P124)</f>
        <v>34</v>
      </c>
      <c r="Q125" s="23">
        <f t="shared" ref="Q125:S125" si="32">SUM(Q119:Q124)</f>
        <v>4</v>
      </c>
      <c r="R125" s="23">
        <f t="shared" si="32"/>
        <v>4</v>
      </c>
      <c r="S125" s="23">
        <f t="shared" si="32"/>
        <v>1</v>
      </c>
      <c r="T125" s="23">
        <f>SUM(O125:S125)</f>
        <v>48</v>
      </c>
      <c r="W125"/>
      <c r="X125" s="21" t="s">
        <v>31</v>
      </c>
      <c r="Y125" s="23">
        <f>SUM(Y119:Y124)</f>
        <v>3</v>
      </c>
      <c r="Z125" s="23">
        <f>SUM(Z119:Z124)</f>
        <v>8</v>
      </c>
      <c r="AA125" s="23">
        <f t="shared" ref="AA125:AC125" si="33">SUM(AA119:AA124)</f>
        <v>25</v>
      </c>
      <c r="AB125" s="23">
        <f t="shared" si="33"/>
        <v>0</v>
      </c>
      <c r="AC125" s="23">
        <f t="shared" si="33"/>
        <v>0</v>
      </c>
      <c r="AD125" s="23">
        <f t="shared" si="30"/>
        <v>36</v>
      </c>
      <c r="AF125"/>
      <c r="AG125"/>
      <c r="AH125" s="9">
        <v>6</v>
      </c>
      <c r="AI125" s="21" t="s">
        <v>48</v>
      </c>
      <c r="AJ125" s="28">
        <v>6</v>
      </c>
      <c r="AK125" s="4">
        <v>2</v>
      </c>
      <c r="AL125" s="4">
        <v>2</v>
      </c>
      <c r="AM125" s="4">
        <v>1</v>
      </c>
      <c r="AN125" s="4"/>
      <c r="AO125" s="4">
        <v>5</v>
      </c>
      <c r="AP125"/>
      <c r="AQ125"/>
      <c r="AR125"/>
      <c r="AS125"/>
      <c r="AT125"/>
      <c r="AU125"/>
      <c r="AV125"/>
      <c r="AW125"/>
      <c r="AX125"/>
      <c r="AY125"/>
      <c r="AZ125"/>
    </row>
    <row r="126" spans="1:52" x14ac:dyDescent="0.25">
      <c r="D126"/>
      <c r="E126"/>
      <c r="F126"/>
      <c r="G126"/>
      <c r="H126"/>
      <c r="I126"/>
      <c r="J126"/>
      <c r="L126"/>
      <c r="M126"/>
      <c r="N126"/>
      <c r="O126"/>
      <c r="P126"/>
      <c r="Q126"/>
      <c r="R126"/>
      <c r="S126"/>
      <c r="W126"/>
      <c r="X126"/>
      <c r="Y126"/>
      <c r="Z126"/>
      <c r="AA126"/>
      <c r="AB126"/>
      <c r="AC126"/>
      <c r="AF126"/>
      <c r="AG126"/>
      <c r="AH126"/>
      <c r="AI126" s="21" t="s">
        <v>31</v>
      </c>
      <c r="AJ126" s="28" t="s">
        <v>56</v>
      </c>
      <c r="AK126" s="4">
        <v>3</v>
      </c>
      <c r="AL126" s="4">
        <v>8</v>
      </c>
      <c r="AM126" s="4">
        <v>25</v>
      </c>
      <c r="AN126" s="4"/>
      <c r="AO126" s="4">
        <v>36</v>
      </c>
      <c r="AP126"/>
      <c r="AQ126"/>
      <c r="AR126"/>
      <c r="AS126"/>
      <c r="AT126"/>
      <c r="AU126"/>
      <c r="AV126"/>
      <c r="AW126"/>
      <c r="AX126"/>
      <c r="AY126"/>
      <c r="AZ126"/>
    </row>
    <row r="127" spans="1:52" x14ac:dyDescent="0.25">
      <c r="D127"/>
      <c r="E127"/>
      <c r="F127"/>
      <c r="G127"/>
      <c r="H127"/>
      <c r="I127"/>
      <c r="J127"/>
      <c r="L127"/>
      <c r="M127"/>
      <c r="N127"/>
      <c r="O127"/>
      <c r="P127"/>
      <c r="Q127"/>
      <c r="R127"/>
      <c r="S127"/>
      <c r="W127"/>
      <c r="X127"/>
      <c r="Y127"/>
      <c r="Z127"/>
      <c r="AA127"/>
      <c r="AB127"/>
      <c r="AC127"/>
      <c r="AF127"/>
      <c r="AG127"/>
      <c r="AH127"/>
      <c r="AI127"/>
      <c r="AJ127"/>
      <c r="AK127"/>
      <c r="AL127"/>
      <c r="AM127"/>
      <c r="AN127"/>
      <c r="AO127"/>
      <c r="AP127"/>
      <c r="AQ127"/>
      <c r="AR127"/>
      <c r="AS127"/>
      <c r="AT127"/>
      <c r="AU127"/>
      <c r="AV127"/>
      <c r="AW127"/>
      <c r="AX127"/>
      <c r="AY127"/>
      <c r="AZ127"/>
    </row>
    <row r="128" spans="1:52" x14ac:dyDescent="0.25">
      <c r="F128" s="15">
        <v>1</v>
      </c>
      <c r="G128" s="15">
        <v>2</v>
      </c>
      <c r="H128" s="15">
        <v>3</v>
      </c>
      <c r="I128" s="15">
        <v>4</v>
      </c>
      <c r="J128" s="15">
        <v>5</v>
      </c>
      <c r="K128" s="15"/>
      <c r="L128"/>
      <c r="O128" s="15">
        <v>1</v>
      </c>
      <c r="P128" s="15">
        <v>2</v>
      </c>
      <c r="Q128" s="15">
        <v>3</v>
      </c>
      <c r="R128" s="15">
        <v>4</v>
      </c>
      <c r="S128" s="15">
        <v>5</v>
      </c>
      <c r="T128" s="15"/>
      <c r="Y128" s="15">
        <v>1</v>
      </c>
      <c r="Z128" s="15">
        <v>2</v>
      </c>
      <c r="AA128" s="15">
        <v>3</v>
      </c>
      <c r="AB128" s="15">
        <v>4</v>
      </c>
      <c r="AC128" s="15">
        <v>5</v>
      </c>
      <c r="AD128" s="15"/>
      <c r="AJ128"/>
      <c r="AK128"/>
      <c r="AL128"/>
    </row>
    <row r="129" spans="4:38" ht="31.9" customHeight="1" x14ac:dyDescent="0.25">
      <c r="D129" s="17"/>
      <c r="E129" s="19" t="str">
        <f>E118</f>
        <v>S1Q3 - S3Q1</v>
      </c>
      <c r="F129" s="20" t="s">
        <v>34</v>
      </c>
      <c r="G129" s="20" t="s">
        <v>37</v>
      </c>
      <c r="H129" s="20" t="s">
        <v>40</v>
      </c>
      <c r="I129" s="20" t="s">
        <v>43</v>
      </c>
      <c r="J129" s="20" t="s">
        <v>46</v>
      </c>
      <c r="K129" s="20" t="s">
        <v>31</v>
      </c>
      <c r="L129"/>
      <c r="M129" s="17"/>
      <c r="N129" s="19" t="str">
        <f>N118</f>
        <v>S1Q3 - S3Q3</v>
      </c>
      <c r="O129" s="20" t="str">
        <f>O118</f>
        <v>Strongly disagree</v>
      </c>
      <c r="P129" s="20" t="str">
        <f t="shared" ref="P129:S129" si="34">P118</f>
        <v xml:space="preserve">Disagree </v>
      </c>
      <c r="Q129" s="20" t="str">
        <f t="shared" si="34"/>
        <v>Neither agree / nor disagree</v>
      </c>
      <c r="R129" s="20" t="str">
        <f t="shared" si="34"/>
        <v>Agree</v>
      </c>
      <c r="S129" s="20" t="str">
        <f t="shared" si="34"/>
        <v xml:space="preserve">Strongly agree </v>
      </c>
      <c r="T129" s="20" t="s">
        <v>31</v>
      </c>
      <c r="W129" s="17"/>
      <c r="X129" s="19" t="str">
        <f>X118</f>
        <v>S1Q3 - S3Q6</v>
      </c>
      <c r="Y129" s="20" t="str">
        <f>Y118</f>
        <v>Very relevant</v>
      </c>
      <c r="Z129" s="20" t="str">
        <f t="shared" ref="Z129:AC129" si="35">Z118</f>
        <v xml:space="preserve">Relevant  </v>
      </c>
      <c r="AA129" s="20" t="str">
        <f t="shared" si="35"/>
        <v>Neutral</v>
      </c>
      <c r="AB129" s="20" t="str">
        <f t="shared" si="35"/>
        <v>Not relevant</v>
      </c>
      <c r="AC129" s="20" t="str">
        <f t="shared" si="35"/>
        <v xml:space="preserve">Not very relevant  </v>
      </c>
      <c r="AD129" s="20" t="s">
        <v>31</v>
      </c>
      <c r="AJ129"/>
      <c r="AK129"/>
      <c r="AL129"/>
    </row>
    <row r="130" spans="4:38" x14ac:dyDescent="0.25">
      <c r="D130" s="9">
        <v>1</v>
      </c>
      <c r="E130" s="21" t="s">
        <v>33</v>
      </c>
      <c r="F130" s="25">
        <f>F119/K$125</f>
        <v>6.25E-2</v>
      </c>
      <c r="G130" s="25">
        <f>G119/K$125</f>
        <v>0.1875</v>
      </c>
      <c r="H130" s="25">
        <f>H119/K$125</f>
        <v>0</v>
      </c>
      <c r="I130" s="25">
        <f>I119/K$125</f>
        <v>0</v>
      </c>
      <c r="J130" s="25">
        <f>J119/K$125</f>
        <v>0</v>
      </c>
      <c r="K130" s="25">
        <f>SUM(F130:J130)</f>
        <v>0.25</v>
      </c>
      <c r="L130"/>
      <c r="M130" s="9">
        <v>1</v>
      </c>
      <c r="N130" s="21" t="s">
        <v>33</v>
      </c>
      <c r="O130" s="24">
        <f>O119/T$74</f>
        <v>0</v>
      </c>
      <c r="P130" s="24">
        <f>P119/T$74</f>
        <v>0.16666666666666666</v>
      </c>
      <c r="Q130" s="24">
        <f>Q119/T$74</f>
        <v>0</v>
      </c>
      <c r="R130" s="24">
        <f>R119/T$74</f>
        <v>8.3333333333333329E-2</v>
      </c>
      <c r="S130" s="24">
        <f>S119/T$74</f>
        <v>0</v>
      </c>
      <c r="T130" s="25">
        <f>SUM(O130:S130)</f>
        <v>0.25</v>
      </c>
      <c r="W130" s="9">
        <v>1</v>
      </c>
      <c r="X130" s="21" t="s">
        <v>33</v>
      </c>
      <c r="Y130" s="25">
        <f>Y119/AD$125</f>
        <v>0</v>
      </c>
      <c r="Z130" s="25">
        <f>Z119/AD$125</f>
        <v>0.1111111111111111</v>
      </c>
      <c r="AA130" s="25">
        <f>AA119/AD$125</f>
        <v>0.1111111111111111</v>
      </c>
      <c r="AB130" s="25">
        <f>AB119/AD$125</f>
        <v>0</v>
      </c>
      <c r="AC130" s="25">
        <f>AC119/AD$125</f>
        <v>0</v>
      </c>
      <c r="AD130" s="25">
        <f>SUM(Y130:AC130)</f>
        <v>0.22222222222222221</v>
      </c>
      <c r="AJ130"/>
      <c r="AK130"/>
      <c r="AL130"/>
    </row>
    <row r="131" spans="4:38" x14ac:dyDescent="0.25">
      <c r="D131" s="9">
        <v>2</v>
      </c>
      <c r="E131" s="21" t="s">
        <v>36</v>
      </c>
      <c r="F131" s="25">
        <f t="shared" ref="F131:F135" si="36">F120/K$125</f>
        <v>0</v>
      </c>
      <c r="G131" s="25">
        <f t="shared" ref="G131:G135" si="37">G120/K$125</f>
        <v>2.0833333333333332E-2</v>
      </c>
      <c r="H131" s="25">
        <f t="shared" ref="H131:H135" si="38">H120/K$125</f>
        <v>0</v>
      </c>
      <c r="I131" s="25">
        <f t="shared" ref="I131:I135" si="39">I120/K$125</f>
        <v>0</v>
      </c>
      <c r="J131" s="25">
        <f t="shared" ref="J131:J134" si="40">J120/K$125</f>
        <v>0</v>
      </c>
      <c r="K131" s="25">
        <f t="shared" ref="K131:K135" si="41">SUM(F131:J131)</f>
        <v>2.0833333333333332E-2</v>
      </c>
      <c r="L131"/>
      <c r="M131" s="9">
        <v>2</v>
      </c>
      <c r="N131" s="21" t="s">
        <v>36</v>
      </c>
      <c r="O131" s="24">
        <f t="shared" ref="O131:O132" si="42">O120/T$74</f>
        <v>0</v>
      </c>
      <c r="P131" s="24">
        <f t="shared" ref="P131:P135" si="43">P120/T$74</f>
        <v>2.0833333333333332E-2</v>
      </c>
      <c r="Q131" s="24">
        <f t="shared" ref="Q131:Q135" si="44">Q120/T$74</f>
        <v>0</v>
      </c>
      <c r="R131" s="24">
        <f t="shared" ref="R131:R135" si="45">R120/T$74</f>
        <v>0</v>
      </c>
      <c r="S131" s="24">
        <f t="shared" ref="S131:S135" si="46">S120/T$74</f>
        <v>0</v>
      </c>
      <c r="T131" s="25">
        <f t="shared" ref="T131:T135" si="47">SUM(O131:S131)</f>
        <v>2.0833333333333332E-2</v>
      </c>
      <c r="W131" s="9">
        <v>2</v>
      </c>
      <c r="X131" s="21" t="s">
        <v>36</v>
      </c>
      <c r="Y131" s="25">
        <f t="shared" ref="Y131:Y135" si="48">Y120/AD$125</f>
        <v>0</v>
      </c>
      <c r="Z131" s="25">
        <f t="shared" ref="Z131:Z135" si="49">Z120/AD$125</f>
        <v>0</v>
      </c>
      <c r="AA131" s="25">
        <f t="shared" ref="AA131:AA135" si="50">AA120/AD$125</f>
        <v>0</v>
      </c>
      <c r="AB131" s="25">
        <f t="shared" ref="AB131:AB135" si="51">AB120/AD$125</f>
        <v>0</v>
      </c>
      <c r="AC131" s="25">
        <f t="shared" ref="AC131:AC135" si="52">AC120/AD$125</f>
        <v>0</v>
      </c>
      <c r="AD131" s="25">
        <f t="shared" ref="AD131:AD135" si="53">SUM(Y131:AC131)</f>
        <v>0</v>
      </c>
      <c r="AJ131"/>
      <c r="AK131"/>
      <c r="AL131"/>
    </row>
    <row r="132" spans="4:38" x14ac:dyDescent="0.25">
      <c r="D132" s="9">
        <v>3</v>
      </c>
      <c r="E132" s="21" t="s">
        <v>39</v>
      </c>
      <c r="F132" s="25">
        <f t="shared" si="36"/>
        <v>4.1666666666666664E-2</v>
      </c>
      <c r="G132" s="25">
        <f t="shared" si="37"/>
        <v>8.3333333333333329E-2</v>
      </c>
      <c r="H132" s="25">
        <f t="shared" si="38"/>
        <v>0</v>
      </c>
      <c r="I132" s="25">
        <f t="shared" si="39"/>
        <v>0</v>
      </c>
      <c r="J132" s="25">
        <f t="shared" si="40"/>
        <v>0</v>
      </c>
      <c r="K132" s="25">
        <f t="shared" si="41"/>
        <v>0.125</v>
      </c>
      <c r="L132"/>
      <c r="M132" s="9">
        <v>3</v>
      </c>
      <c r="N132" s="21" t="s">
        <v>39</v>
      </c>
      <c r="O132" s="24">
        <f t="shared" si="42"/>
        <v>2.0833333333333332E-2</v>
      </c>
      <c r="P132" s="24">
        <f t="shared" si="43"/>
        <v>8.3333333333333329E-2</v>
      </c>
      <c r="Q132" s="24">
        <f t="shared" si="44"/>
        <v>2.0833333333333332E-2</v>
      </c>
      <c r="R132" s="24">
        <f t="shared" si="45"/>
        <v>0</v>
      </c>
      <c r="S132" s="24">
        <f t="shared" si="46"/>
        <v>0</v>
      </c>
      <c r="T132" s="25">
        <f t="shared" si="47"/>
        <v>0.12499999999999999</v>
      </c>
      <c r="W132" s="9">
        <v>3</v>
      </c>
      <c r="X132" s="21" t="s">
        <v>39</v>
      </c>
      <c r="Y132" s="25">
        <f t="shared" si="48"/>
        <v>2.7777777777777776E-2</v>
      </c>
      <c r="Z132" s="25">
        <f t="shared" si="49"/>
        <v>2.7777777777777776E-2</v>
      </c>
      <c r="AA132" s="25">
        <f t="shared" si="50"/>
        <v>0.1111111111111111</v>
      </c>
      <c r="AB132" s="25">
        <f t="shared" si="51"/>
        <v>0</v>
      </c>
      <c r="AC132" s="25">
        <f t="shared" si="52"/>
        <v>0</v>
      </c>
      <c r="AD132" s="25">
        <f t="shared" si="53"/>
        <v>0.16666666666666666</v>
      </c>
      <c r="AJ132"/>
      <c r="AK132"/>
      <c r="AL132"/>
    </row>
    <row r="133" spans="4:38" x14ac:dyDescent="0.25">
      <c r="D133" s="9">
        <v>4</v>
      </c>
      <c r="E133" s="21" t="s">
        <v>42</v>
      </c>
      <c r="F133" s="25">
        <f t="shared" si="36"/>
        <v>0.10416666666666667</v>
      </c>
      <c r="G133" s="25">
        <f t="shared" si="37"/>
        <v>0.20833333333333334</v>
      </c>
      <c r="H133" s="25">
        <f t="shared" si="38"/>
        <v>0</v>
      </c>
      <c r="I133" s="25">
        <f t="shared" si="39"/>
        <v>0</v>
      </c>
      <c r="J133" s="25">
        <f t="shared" si="40"/>
        <v>0</v>
      </c>
      <c r="K133" s="25">
        <f t="shared" si="41"/>
        <v>0.3125</v>
      </c>
      <c r="L133"/>
      <c r="M133" s="9">
        <v>4</v>
      </c>
      <c r="N133" s="21" t="s">
        <v>42</v>
      </c>
      <c r="O133" s="24">
        <f>O122/T$74</f>
        <v>4.1666666666666664E-2</v>
      </c>
      <c r="P133" s="24">
        <f t="shared" si="43"/>
        <v>0.20833333333333334</v>
      </c>
      <c r="Q133" s="24">
        <f t="shared" si="44"/>
        <v>6.25E-2</v>
      </c>
      <c r="R133" s="24">
        <f t="shared" si="45"/>
        <v>0</v>
      </c>
      <c r="S133" s="24">
        <f t="shared" si="46"/>
        <v>0</v>
      </c>
      <c r="T133" s="25">
        <f t="shared" si="47"/>
        <v>0.3125</v>
      </c>
      <c r="W133" s="9">
        <v>4</v>
      </c>
      <c r="X133" s="21" t="s">
        <v>42</v>
      </c>
      <c r="Y133" s="25">
        <f t="shared" si="48"/>
        <v>0</v>
      </c>
      <c r="Z133" s="25">
        <f t="shared" si="49"/>
        <v>2.7777777777777776E-2</v>
      </c>
      <c r="AA133" s="25">
        <f t="shared" si="50"/>
        <v>0.33333333333333331</v>
      </c>
      <c r="AB133" s="25">
        <f t="shared" si="51"/>
        <v>0</v>
      </c>
      <c r="AC133" s="25">
        <f t="shared" si="52"/>
        <v>0</v>
      </c>
      <c r="AD133" s="25">
        <f t="shared" si="53"/>
        <v>0.3611111111111111</v>
      </c>
      <c r="AJ133"/>
      <c r="AK133"/>
      <c r="AL133"/>
    </row>
    <row r="134" spans="4:38" x14ac:dyDescent="0.25">
      <c r="D134" s="9">
        <v>5</v>
      </c>
      <c r="E134" s="21" t="s">
        <v>45</v>
      </c>
      <c r="F134" s="25">
        <f t="shared" si="36"/>
        <v>2.0833333333333332E-2</v>
      </c>
      <c r="G134" s="25">
        <f t="shared" si="37"/>
        <v>0.16666666666666666</v>
      </c>
      <c r="H134" s="25">
        <f t="shared" si="38"/>
        <v>0</v>
      </c>
      <c r="I134" s="25">
        <f t="shared" si="39"/>
        <v>0</v>
      </c>
      <c r="J134" s="25">
        <f t="shared" si="40"/>
        <v>0</v>
      </c>
      <c r="K134" s="25">
        <f t="shared" si="41"/>
        <v>0.1875</v>
      </c>
      <c r="M134" s="9">
        <v>5</v>
      </c>
      <c r="N134" s="21" t="s">
        <v>45</v>
      </c>
      <c r="O134" s="24">
        <f t="shared" ref="O134:O135" si="54">O123/T$74</f>
        <v>0</v>
      </c>
      <c r="P134" s="24">
        <f t="shared" si="43"/>
        <v>0.1875</v>
      </c>
      <c r="Q134" s="24">
        <f t="shared" si="44"/>
        <v>0</v>
      </c>
      <c r="R134" s="24">
        <f t="shared" si="45"/>
        <v>0</v>
      </c>
      <c r="S134" s="24">
        <f t="shared" si="46"/>
        <v>0</v>
      </c>
      <c r="T134" s="25">
        <f t="shared" si="47"/>
        <v>0.1875</v>
      </c>
      <c r="W134" s="9">
        <v>5</v>
      </c>
      <c r="X134" s="21" t="s">
        <v>45</v>
      </c>
      <c r="Y134" s="25">
        <f t="shared" si="48"/>
        <v>0</v>
      </c>
      <c r="Z134" s="25">
        <f t="shared" si="49"/>
        <v>0</v>
      </c>
      <c r="AA134" s="25">
        <f t="shared" si="50"/>
        <v>0.1111111111111111</v>
      </c>
      <c r="AB134" s="25">
        <f t="shared" si="51"/>
        <v>0</v>
      </c>
      <c r="AC134" s="25">
        <f t="shared" si="52"/>
        <v>0</v>
      </c>
      <c r="AD134" s="25">
        <f t="shared" si="53"/>
        <v>0.1111111111111111</v>
      </c>
      <c r="AJ134"/>
      <c r="AK134"/>
      <c r="AL134"/>
    </row>
    <row r="135" spans="4:38" x14ac:dyDescent="0.25">
      <c r="D135" s="9">
        <v>6</v>
      </c>
      <c r="E135" s="21" t="s">
        <v>48</v>
      </c>
      <c r="F135" s="25">
        <f t="shared" si="36"/>
        <v>4.1666666666666664E-2</v>
      </c>
      <c r="G135" s="25">
        <f t="shared" si="37"/>
        <v>6.25E-2</v>
      </c>
      <c r="H135" s="25">
        <f t="shared" si="38"/>
        <v>0</v>
      </c>
      <c r="I135" s="25">
        <f t="shared" si="39"/>
        <v>0</v>
      </c>
      <c r="J135" s="25">
        <f>J124/K$125</f>
        <v>0</v>
      </c>
      <c r="K135" s="25">
        <f t="shared" si="41"/>
        <v>0.10416666666666666</v>
      </c>
      <c r="M135" s="9">
        <v>6</v>
      </c>
      <c r="N135" s="21" t="s">
        <v>48</v>
      </c>
      <c r="O135" s="24">
        <f t="shared" si="54"/>
        <v>4.1666666666666664E-2</v>
      </c>
      <c r="P135" s="24">
        <f t="shared" si="43"/>
        <v>4.1666666666666664E-2</v>
      </c>
      <c r="Q135" s="24">
        <f t="shared" si="44"/>
        <v>0</v>
      </c>
      <c r="R135" s="24">
        <f t="shared" si="45"/>
        <v>0</v>
      </c>
      <c r="S135" s="24">
        <f t="shared" si="46"/>
        <v>2.0833333333333332E-2</v>
      </c>
      <c r="T135" s="25">
        <f t="shared" si="47"/>
        <v>0.10416666666666666</v>
      </c>
      <c r="W135" s="9">
        <v>6</v>
      </c>
      <c r="X135" s="21" t="s">
        <v>48</v>
      </c>
      <c r="Y135" s="25">
        <f t="shared" si="48"/>
        <v>5.5555555555555552E-2</v>
      </c>
      <c r="Z135" s="25">
        <f t="shared" si="49"/>
        <v>5.5555555555555552E-2</v>
      </c>
      <c r="AA135" s="25">
        <f t="shared" si="50"/>
        <v>2.7777777777777776E-2</v>
      </c>
      <c r="AB135" s="25">
        <f t="shared" si="51"/>
        <v>0</v>
      </c>
      <c r="AC135" s="25">
        <f t="shared" si="52"/>
        <v>0</v>
      </c>
      <c r="AD135" s="25">
        <f t="shared" si="53"/>
        <v>0.1388888888888889</v>
      </c>
      <c r="AJ135"/>
      <c r="AK135"/>
      <c r="AL135"/>
    </row>
    <row r="136" spans="4:38" x14ac:dyDescent="0.25">
      <c r="D136"/>
      <c r="E136" s="21" t="s">
        <v>31</v>
      </c>
      <c r="F136" s="25">
        <f>SUM(F130:F135)</f>
        <v>0.27083333333333331</v>
      </c>
      <c r="G136" s="25">
        <f t="shared" ref="G136:I136" si="55">SUM(G130:G135)</f>
        <v>0.72916666666666663</v>
      </c>
      <c r="H136" s="25">
        <f t="shared" si="55"/>
        <v>0</v>
      </c>
      <c r="I136" s="25">
        <f t="shared" si="55"/>
        <v>0</v>
      </c>
      <c r="J136" s="25">
        <f>SUM(J130:J135)</f>
        <v>0</v>
      </c>
      <c r="K136" s="25">
        <f>SUM(F136:J136)</f>
        <v>1</v>
      </c>
      <c r="M136"/>
      <c r="N136" s="21" t="s">
        <v>31</v>
      </c>
      <c r="O136" s="24">
        <f>SUM(O130:O135)</f>
        <v>0.10416666666666666</v>
      </c>
      <c r="P136" s="24">
        <f t="shared" ref="P136:R136" si="56">SUM(P130:P135)</f>
        <v>0.70833333333333326</v>
      </c>
      <c r="Q136" s="24">
        <f t="shared" si="56"/>
        <v>8.3333333333333329E-2</v>
      </c>
      <c r="R136" s="24">
        <f t="shared" si="56"/>
        <v>8.3333333333333329E-2</v>
      </c>
      <c r="S136" s="24">
        <f>SUM(S130:S135)</f>
        <v>2.0833333333333332E-2</v>
      </c>
      <c r="T136" s="25">
        <f>SUM(O136:S136)</f>
        <v>1</v>
      </c>
      <c r="W136"/>
      <c r="X136" s="21" t="s">
        <v>31</v>
      </c>
      <c r="Y136" s="25">
        <f>SUM(Y130:Y135)</f>
        <v>8.3333333333333329E-2</v>
      </c>
      <c r="Z136" s="25">
        <f t="shared" ref="Z136:AB136" si="57">SUM(Z130:Z135)</f>
        <v>0.22222222222222224</v>
      </c>
      <c r="AA136" s="25">
        <f>SUM(AA130:AA135)</f>
        <v>0.69444444444444453</v>
      </c>
      <c r="AB136" s="25">
        <f t="shared" si="57"/>
        <v>0</v>
      </c>
      <c r="AC136" s="25">
        <f>SUM(AC130:AC135)</f>
        <v>0</v>
      </c>
      <c r="AD136" s="25">
        <f>SUM(Y136:AC136)</f>
        <v>1</v>
      </c>
    </row>
    <row r="137" spans="4:38" x14ac:dyDescent="0.25">
      <c r="H137"/>
      <c r="I137"/>
      <c r="J137"/>
      <c r="Q137"/>
      <c r="R137"/>
      <c r="S137"/>
      <c r="AA137"/>
      <c r="AB137"/>
      <c r="AC137"/>
    </row>
    <row r="138" spans="4:38" x14ac:dyDescent="0.25">
      <c r="H138"/>
      <c r="I138"/>
      <c r="J138"/>
      <c r="Q138"/>
      <c r="R138"/>
      <c r="S138"/>
      <c r="AA138"/>
      <c r="AB138"/>
      <c r="AC138"/>
    </row>
    <row r="139" spans="4:38" x14ac:dyDescent="0.25">
      <c r="H139"/>
      <c r="I139"/>
      <c r="J139"/>
      <c r="Q139"/>
      <c r="R139"/>
      <c r="S139"/>
      <c r="AA139"/>
      <c r="AB139"/>
      <c r="AC139"/>
    </row>
    <row r="140" spans="4:38" x14ac:dyDescent="0.25">
      <c r="H140"/>
      <c r="I140"/>
      <c r="J140"/>
      <c r="Q140"/>
      <c r="R140"/>
      <c r="S140"/>
      <c r="AA140"/>
      <c r="AB140"/>
      <c r="AC140"/>
    </row>
    <row r="141" spans="4:38" x14ac:dyDescent="0.25">
      <c r="H141"/>
      <c r="I141"/>
      <c r="J141"/>
      <c r="Q141"/>
      <c r="R141"/>
      <c r="S141"/>
      <c r="AA141"/>
      <c r="AB141"/>
      <c r="AC141"/>
    </row>
    <row r="160" spans="1:21" s="13" customFormat="1" ht="14.25" x14ac:dyDescent="0.2">
      <c r="A160" s="12"/>
      <c r="E160" s="13" t="s">
        <v>13</v>
      </c>
      <c r="M160" s="31"/>
      <c r="N160" s="13" t="s">
        <v>15</v>
      </c>
      <c r="U160" s="13" t="s">
        <v>17</v>
      </c>
    </row>
    <row r="161" spans="1:52" x14ac:dyDescent="0.25">
      <c r="F161" s="10" t="s">
        <v>31</v>
      </c>
      <c r="G161" s="10" t="s">
        <v>32</v>
      </c>
      <c r="M161" s="32"/>
      <c r="O161" s="10" t="s">
        <v>31</v>
      </c>
      <c r="P161" s="10" t="s">
        <v>32</v>
      </c>
      <c r="V161" s="10" t="s">
        <v>31</v>
      </c>
      <c r="W161" s="10" t="s">
        <v>32</v>
      </c>
    </row>
    <row r="162" spans="1:52" x14ac:dyDescent="0.25">
      <c r="D162" s="10">
        <v>1</v>
      </c>
      <c r="E162" s="10" t="s">
        <v>34</v>
      </c>
      <c r="F162" s="10">
        <f>COUNTIF(N2:N49,1)</f>
        <v>17</v>
      </c>
      <c r="G162" s="11">
        <f>F162/F$167</f>
        <v>0.36170212765957449</v>
      </c>
      <c r="M162" s="32">
        <v>1</v>
      </c>
      <c r="N162" s="10" t="s">
        <v>35</v>
      </c>
      <c r="O162" s="10">
        <f>COUNTIF(P2:P49,1)</f>
        <v>6</v>
      </c>
      <c r="P162" s="11">
        <f>O162/O$167</f>
        <v>0.125</v>
      </c>
      <c r="T162" s="10">
        <v>1</v>
      </c>
      <c r="U162" s="10" t="s">
        <v>35</v>
      </c>
      <c r="V162" s="10">
        <f>COUNTIF(R2:R49,1)</f>
        <v>0</v>
      </c>
      <c r="W162" s="11">
        <f>V162/V$167</f>
        <v>0</v>
      </c>
    </row>
    <row r="163" spans="1:52" x14ac:dyDescent="0.25">
      <c r="D163" s="10">
        <v>2</v>
      </c>
      <c r="E163" s="10" t="s">
        <v>37</v>
      </c>
      <c r="F163" s="10">
        <f>COUNTIF(N2:N49,2)</f>
        <v>28</v>
      </c>
      <c r="G163" s="11">
        <f t="shared" ref="G163:G166" si="58">F163/F$167</f>
        <v>0.5957446808510638</v>
      </c>
      <c r="M163" s="32">
        <v>2</v>
      </c>
      <c r="N163" s="10" t="s">
        <v>38</v>
      </c>
      <c r="O163" s="10">
        <f>COUNTIF(P2:P49,2)</f>
        <v>39</v>
      </c>
      <c r="P163" s="11">
        <f>O163/O$167</f>
        <v>0.8125</v>
      </c>
      <c r="T163" s="10">
        <v>2</v>
      </c>
      <c r="U163" s="10" t="s">
        <v>38</v>
      </c>
      <c r="V163" s="10">
        <f>COUNTIF(R2:R49,2)</f>
        <v>22</v>
      </c>
      <c r="W163" s="11">
        <f>V163/V$167</f>
        <v>0.45833333333333331</v>
      </c>
    </row>
    <row r="164" spans="1:52" x14ac:dyDescent="0.25">
      <c r="D164" s="10">
        <v>3</v>
      </c>
      <c r="E164" s="10" t="s">
        <v>40</v>
      </c>
      <c r="F164" s="10">
        <f>COUNTIF(N2:N49,3)</f>
        <v>1</v>
      </c>
      <c r="G164" s="11">
        <f t="shared" si="58"/>
        <v>2.1276595744680851E-2</v>
      </c>
      <c r="M164" s="32">
        <v>3</v>
      </c>
      <c r="N164" s="10" t="s">
        <v>50</v>
      </c>
      <c r="O164" s="10">
        <f>COUNTIF(P2:P49,3)</f>
        <v>1</v>
      </c>
      <c r="P164" s="11">
        <f>O164/O$167</f>
        <v>2.0833333333333332E-2</v>
      </c>
      <c r="T164" s="10">
        <v>3</v>
      </c>
      <c r="U164" s="10" t="s">
        <v>50</v>
      </c>
      <c r="V164" s="10">
        <f>COUNTIF(R2:R49,3)</f>
        <v>16</v>
      </c>
      <c r="W164" s="11">
        <f t="shared" ref="W164:W166" si="59">V164/V$167</f>
        <v>0.33333333333333331</v>
      </c>
    </row>
    <row r="165" spans="1:52" x14ac:dyDescent="0.25">
      <c r="D165" s="10">
        <v>4</v>
      </c>
      <c r="E165" s="10" t="s">
        <v>43</v>
      </c>
      <c r="F165" s="10">
        <f>COUNTIF(N2:N49,4)</f>
        <v>1</v>
      </c>
      <c r="G165" s="11">
        <f t="shared" si="58"/>
        <v>2.1276595744680851E-2</v>
      </c>
      <c r="M165" s="32">
        <v>4</v>
      </c>
      <c r="N165" s="10" t="s">
        <v>44</v>
      </c>
      <c r="O165" s="10">
        <f>COUNTIF(P2:P49,4)</f>
        <v>2</v>
      </c>
      <c r="P165" s="11">
        <f>O165/O$167</f>
        <v>4.1666666666666664E-2</v>
      </c>
      <c r="T165" s="10">
        <v>4</v>
      </c>
      <c r="U165" s="10" t="s">
        <v>44</v>
      </c>
      <c r="V165" s="10">
        <f>COUNTIF(R2:R49,4)</f>
        <v>9</v>
      </c>
      <c r="W165" s="11">
        <f t="shared" si="59"/>
        <v>0.1875</v>
      </c>
    </row>
    <row r="166" spans="1:52" x14ac:dyDescent="0.25">
      <c r="D166" s="10">
        <v>5</v>
      </c>
      <c r="E166" s="10" t="s">
        <v>46</v>
      </c>
      <c r="F166" s="10">
        <f>COUNTIF(N2:N49,5)</f>
        <v>0</v>
      </c>
      <c r="G166" s="11">
        <f t="shared" si="58"/>
        <v>0</v>
      </c>
      <c r="M166" s="32">
        <v>5</v>
      </c>
      <c r="N166" s="10" t="s">
        <v>47</v>
      </c>
      <c r="O166" s="10">
        <f>COUNTIF(P2:P49,5)</f>
        <v>0</v>
      </c>
      <c r="P166" s="11">
        <f>O166/O$167</f>
        <v>0</v>
      </c>
      <c r="T166" s="10">
        <v>5</v>
      </c>
      <c r="U166" s="10" t="s">
        <v>47</v>
      </c>
      <c r="V166" s="10">
        <f>COUNTIF(R2:R49,5)</f>
        <v>1</v>
      </c>
      <c r="W166" s="11">
        <f t="shared" si="59"/>
        <v>2.0833333333333332E-2</v>
      </c>
    </row>
    <row r="167" spans="1:52" x14ac:dyDescent="0.25">
      <c r="F167" s="10">
        <f>SUM(F162:F166)</f>
        <v>47</v>
      </c>
      <c r="G167" s="11">
        <f>SUM(G162:G166)</f>
        <v>1</v>
      </c>
      <c r="M167" s="32"/>
      <c r="O167" s="10">
        <f>SUM(O162:O166)</f>
        <v>48</v>
      </c>
      <c r="P167" s="11">
        <f>SUM(P162:P166)</f>
        <v>1</v>
      </c>
      <c r="V167" s="10">
        <f>SUM(V162:V166)</f>
        <v>48</v>
      </c>
      <c r="W167" s="11">
        <f>SUM(W162:W166)</f>
        <v>1</v>
      </c>
    </row>
    <row r="168" spans="1:52" x14ac:dyDescent="0.25">
      <c r="M168" s="32"/>
    </row>
    <row r="169" spans="1:52" x14ac:dyDescent="0.25">
      <c r="D169"/>
      <c r="E169"/>
      <c r="F169"/>
      <c r="G169"/>
      <c r="H169"/>
      <c r="I169"/>
      <c r="J169"/>
      <c r="K169"/>
      <c r="M169" s="32"/>
      <c r="P169"/>
      <c r="Q169"/>
      <c r="R169"/>
      <c r="S169"/>
      <c r="T169"/>
      <c r="U169"/>
      <c r="V169"/>
    </row>
    <row r="170" spans="1:52" x14ac:dyDescent="0.25">
      <c r="F170" s="15">
        <v>1</v>
      </c>
      <c r="G170" s="15">
        <v>2</v>
      </c>
      <c r="H170" s="15">
        <v>3</v>
      </c>
      <c r="I170" s="15">
        <v>4</v>
      </c>
      <c r="J170" s="15">
        <v>5</v>
      </c>
      <c r="K170" s="15"/>
      <c r="L170"/>
      <c r="M170" s="32"/>
      <c r="O170" s="15">
        <v>1</v>
      </c>
      <c r="P170" s="15">
        <v>2</v>
      </c>
      <c r="Q170" s="15">
        <v>3</v>
      </c>
      <c r="R170" s="15">
        <v>4</v>
      </c>
      <c r="S170" s="15">
        <v>5</v>
      </c>
      <c r="T170" s="15"/>
      <c r="U170"/>
      <c r="V170"/>
      <c r="Y170" s="15">
        <v>1</v>
      </c>
      <c r="Z170" s="15">
        <v>2</v>
      </c>
      <c r="AA170" s="15">
        <v>3</v>
      </c>
      <c r="AB170" s="15">
        <v>4</v>
      </c>
      <c r="AC170" s="15">
        <v>5</v>
      </c>
      <c r="AD170" s="15"/>
      <c r="AE170"/>
      <c r="AH170"/>
      <c r="AI170"/>
      <c r="AK170" s="15">
        <v>1</v>
      </c>
      <c r="AL170" s="15">
        <v>2</v>
      </c>
      <c r="AM170" s="15">
        <v>3</v>
      </c>
      <c r="AN170" s="15">
        <v>4</v>
      </c>
      <c r="AO170" s="15">
        <v>5</v>
      </c>
    </row>
    <row r="171" spans="1:52" s="17" customFormat="1" ht="37.15" customHeight="1" x14ac:dyDescent="0.25">
      <c r="A171" s="16"/>
      <c r="E171" s="19" t="s">
        <v>62</v>
      </c>
      <c r="F171" s="20" t="s">
        <v>34</v>
      </c>
      <c r="G171" s="20" t="s">
        <v>37</v>
      </c>
      <c r="H171" s="20" t="s">
        <v>40</v>
      </c>
      <c r="I171" s="20" t="s">
        <v>43</v>
      </c>
      <c r="J171" s="20" t="s">
        <v>46</v>
      </c>
      <c r="K171" s="20" t="s">
        <v>31</v>
      </c>
      <c r="L171" s="18"/>
      <c r="M171" s="33"/>
      <c r="N171" s="19" t="s">
        <v>63</v>
      </c>
      <c r="O171" s="26" t="s">
        <v>35</v>
      </c>
      <c r="P171" s="26" t="s">
        <v>38</v>
      </c>
      <c r="Q171" s="26" t="s">
        <v>41</v>
      </c>
      <c r="R171" s="26" t="s">
        <v>44</v>
      </c>
      <c r="S171" s="26" t="s">
        <v>47</v>
      </c>
      <c r="T171" s="20" t="s">
        <v>31</v>
      </c>
      <c r="U171" s="18"/>
      <c r="V171" s="18"/>
      <c r="X171" s="19" t="s">
        <v>64</v>
      </c>
      <c r="Y171" s="20" t="s">
        <v>35</v>
      </c>
      <c r="Z171" s="20" t="s">
        <v>38</v>
      </c>
      <c r="AA171" s="20" t="s">
        <v>50</v>
      </c>
      <c r="AB171" s="20" t="s">
        <v>44</v>
      </c>
      <c r="AC171" s="20" t="s">
        <v>47</v>
      </c>
      <c r="AD171" s="20" t="s">
        <v>31</v>
      </c>
      <c r="AE171" s="18"/>
      <c r="AF171"/>
      <c r="AG171"/>
      <c r="AH171" s="10"/>
      <c r="AI171" s="19"/>
      <c r="AJ171" s="27" t="s">
        <v>65</v>
      </c>
      <c r="AK171" s="27" t="s">
        <v>52</v>
      </c>
      <c r="AL171" s="4"/>
      <c r="AM171" s="4"/>
      <c r="AN171" s="4"/>
      <c r="AO171" s="4"/>
      <c r="AP171"/>
      <c r="AQ171"/>
      <c r="AR171"/>
      <c r="AS171"/>
      <c r="AT171"/>
      <c r="AU171"/>
      <c r="AV171"/>
      <c r="AW171"/>
      <c r="AX171"/>
      <c r="AY171"/>
      <c r="AZ171"/>
    </row>
    <row r="172" spans="1:52" ht="13.9" customHeight="1" x14ac:dyDescent="0.25">
      <c r="D172" s="9">
        <v>1</v>
      </c>
      <c r="E172" s="21" t="s">
        <v>33</v>
      </c>
      <c r="F172" s="23">
        <v>1</v>
      </c>
      <c r="G172" s="23">
        <v>11</v>
      </c>
      <c r="H172" s="23"/>
      <c r="I172" s="23"/>
      <c r="J172" s="23"/>
      <c r="K172" s="23">
        <f>SUM(F172:J172)</f>
        <v>12</v>
      </c>
      <c r="L172"/>
      <c r="M172" s="32">
        <v>1</v>
      </c>
      <c r="N172" s="21" t="s">
        <v>33</v>
      </c>
      <c r="O172" s="29"/>
      <c r="P172" s="29">
        <v>12</v>
      </c>
      <c r="Q172" s="29"/>
      <c r="R172" s="29"/>
      <c r="S172" s="29"/>
      <c r="T172" s="23">
        <f>SUM(O172:S172)</f>
        <v>12</v>
      </c>
      <c r="U172"/>
      <c r="V172"/>
      <c r="W172" s="9">
        <v>1</v>
      </c>
      <c r="X172" s="21" t="s">
        <v>33</v>
      </c>
      <c r="Y172" s="23"/>
      <c r="Z172" s="30">
        <v>8</v>
      </c>
      <c r="AA172" s="30">
        <v>2</v>
      </c>
      <c r="AB172" s="30">
        <v>2</v>
      </c>
      <c r="AC172" s="30"/>
      <c r="AD172" s="23">
        <f>SUM(Y172:AC172)</f>
        <v>12</v>
      </c>
      <c r="AE172"/>
      <c r="AF172"/>
      <c r="AG172"/>
      <c r="AH172" s="17"/>
      <c r="AI172" s="19"/>
      <c r="AJ172" s="27" t="s">
        <v>55</v>
      </c>
      <c r="AK172" s="4">
        <v>2</v>
      </c>
      <c r="AL172" s="4">
        <v>3</v>
      </c>
      <c r="AM172" s="4">
        <v>4</v>
      </c>
      <c r="AN172" s="4">
        <v>5</v>
      </c>
      <c r="AO172" s="4" t="s">
        <v>56</v>
      </c>
      <c r="AP172"/>
      <c r="AQ172"/>
      <c r="AR172"/>
      <c r="AS172"/>
      <c r="AT172"/>
      <c r="AU172"/>
      <c r="AV172"/>
      <c r="AW172"/>
      <c r="AX172"/>
      <c r="AY172"/>
      <c r="AZ172"/>
    </row>
    <row r="173" spans="1:52" x14ac:dyDescent="0.25">
      <c r="D173" s="9">
        <v>2</v>
      </c>
      <c r="E173" s="21" t="s">
        <v>36</v>
      </c>
      <c r="F173" s="23">
        <v>1</v>
      </c>
      <c r="G173" s="23"/>
      <c r="H173" s="23"/>
      <c r="I173" s="23"/>
      <c r="J173" s="23"/>
      <c r="K173" s="23">
        <f t="shared" ref="K173:K177" si="60">SUM(F173:J173)</f>
        <v>1</v>
      </c>
      <c r="L173"/>
      <c r="M173" s="32">
        <v>2</v>
      </c>
      <c r="N173" s="21" t="s">
        <v>36</v>
      </c>
      <c r="O173" s="29"/>
      <c r="P173" s="29"/>
      <c r="Q173" s="29"/>
      <c r="R173" s="29">
        <v>1</v>
      </c>
      <c r="S173" s="29"/>
      <c r="T173" s="23">
        <f t="shared" ref="T173:T177" si="61">SUM(O173:S173)</f>
        <v>1</v>
      </c>
      <c r="U173"/>
      <c r="V173"/>
      <c r="W173" s="9">
        <v>2</v>
      </c>
      <c r="X173" s="21" t="s">
        <v>36</v>
      </c>
      <c r="Y173" s="23"/>
      <c r="Z173" s="30">
        <v>1</v>
      </c>
      <c r="AA173" s="30"/>
      <c r="AB173" s="30"/>
      <c r="AC173" s="30"/>
      <c r="AD173" s="23">
        <f t="shared" ref="AD173:AD178" si="62">SUM(Y173:AC173)</f>
        <v>1</v>
      </c>
      <c r="AE173"/>
      <c r="AF173"/>
      <c r="AG173"/>
      <c r="AH173" s="9">
        <v>1</v>
      </c>
      <c r="AI173" s="21" t="s">
        <v>33</v>
      </c>
      <c r="AJ173" s="28">
        <v>1</v>
      </c>
      <c r="AK173" s="4">
        <v>8</v>
      </c>
      <c r="AL173" s="4">
        <v>2</v>
      </c>
      <c r="AM173" s="4">
        <v>2</v>
      </c>
      <c r="AN173" s="4"/>
      <c r="AO173" s="4">
        <v>12</v>
      </c>
      <c r="AP173"/>
      <c r="AQ173"/>
      <c r="AR173"/>
      <c r="AS173"/>
      <c r="AT173"/>
      <c r="AU173"/>
      <c r="AV173"/>
      <c r="AW173"/>
      <c r="AX173"/>
      <c r="AY173"/>
      <c r="AZ173"/>
    </row>
    <row r="174" spans="1:52" x14ac:dyDescent="0.25">
      <c r="D174" s="9">
        <v>3</v>
      </c>
      <c r="E174" s="21" t="s">
        <v>39</v>
      </c>
      <c r="F174" s="23">
        <v>1</v>
      </c>
      <c r="G174" s="23">
        <v>3</v>
      </c>
      <c r="H174" s="23">
        <v>1</v>
      </c>
      <c r="I174" s="23">
        <v>1</v>
      </c>
      <c r="J174" s="23"/>
      <c r="K174" s="23">
        <f t="shared" si="60"/>
        <v>6</v>
      </c>
      <c r="L174"/>
      <c r="M174" s="32">
        <v>3</v>
      </c>
      <c r="N174" s="21" t="s">
        <v>39</v>
      </c>
      <c r="O174" s="29"/>
      <c r="P174" s="29">
        <v>4</v>
      </c>
      <c r="Q174" s="29">
        <v>1</v>
      </c>
      <c r="R174" s="29">
        <v>1</v>
      </c>
      <c r="S174" s="29"/>
      <c r="T174" s="23">
        <f t="shared" si="61"/>
        <v>6</v>
      </c>
      <c r="U174"/>
      <c r="V174"/>
      <c r="W174" s="9">
        <v>3</v>
      </c>
      <c r="X174" s="21" t="s">
        <v>39</v>
      </c>
      <c r="Y174" s="23"/>
      <c r="Z174" s="30">
        <v>2</v>
      </c>
      <c r="AA174" s="30">
        <v>3</v>
      </c>
      <c r="AB174" s="30">
        <v>1</v>
      </c>
      <c r="AC174" s="30"/>
      <c r="AD174" s="23">
        <f t="shared" si="62"/>
        <v>6</v>
      </c>
      <c r="AE174"/>
      <c r="AF174"/>
      <c r="AG174"/>
      <c r="AH174" s="9">
        <v>2</v>
      </c>
      <c r="AI174" s="21" t="s">
        <v>36</v>
      </c>
      <c r="AJ174" s="28">
        <v>2</v>
      </c>
      <c r="AK174" s="4">
        <v>1</v>
      </c>
      <c r="AL174" s="4"/>
      <c r="AM174" s="4"/>
      <c r="AN174" s="4"/>
      <c r="AO174" s="4">
        <v>1</v>
      </c>
      <c r="AP174"/>
      <c r="AQ174"/>
      <c r="AR174"/>
      <c r="AS174"/>
      <c r="AT174"/>
      <c r="AU174"/>
      <c r="AV174"/>
      <c r="AW174"/>
      <c r="AX174"/>
      <c r="AY174"/>
      <c r="AZ174"/>
    </row>
    <row r="175" spans="1:52" x14ac:dyDescent="0.25">
      <c r="D175" s="9">
        <v>4</v>
      </c>
      <c r="E175" s="21" t="s">
        <v>42</v>
      </c>
      <c r="F175" s="23">
        <v>9</v>
      </c>
      <c r="G175" s="23">
        <v>6</v>
      </c>
      <c r="H175" s="23"/>
      <c r="I175" s="23"/>
      <c r="J175" s="23"/>
      <c r="K175" s="23">
        <f t="shared" si="60"/>
        <v>15</v>
      </c>
      <c r="L175"/>
      <c r="M175" s="32">
        <v>4</v>
      </c>
      <c r="N175" s="21" t="s">
        <v>42</v>
      </c>
      <c r="O175" s="29">
        <v>5</v>
      </c>
      <c r="P175" s="29">
        <v>10</v>
      </c>
      <c r="Q175" s="29"/>
      <c r="R175" s="29"/>
      <c r="S175" s="29"/>
      <c r="T175" s="23">
        <f t="shared" si="61"/>
        <v>15</v>
      </c>
      <c r="W175" s="9">
        <v>4</v>
      </c>
      <c r="X175" s="21" t="s">
        <v>42</v>
      </c>
      <c r="Y175" s="23"/>
      <c r="Z175" s="30">
        <v>3</v>
      </c>
      <c r="AA175" s="30">
        <v>10</v>
      </c>
      <c r="AB175" s="30">
        <v>2</v>
      </c>
      <c r="AC175" s="30"/>
      <c r="AD175" s="23">
        <f t="shared" si="62"/>
        <v>15</v>
      </c>
      <c r="AF175"/>
      <c r="AG175"/>
      <c r="AH175" s="9">
        <v>3</v>
      </c>
      <c r="AI175" s="21" t="s">
        <v>39</v>
      </c>
      <c r="AJ175" s="28">
        <v>3</v>
      </c>
      <c r="AK175" s="4">
        <v>2</v>
      </c>
      <c r="AL175" s="4">
        <v>3</v>
      </c>
      <c r="AM175" s="4">
        <v>1</v>
      </c>
      <c r="AN175" s="4"/>
      <c r="AO175" s="4">
        <v>6</v>
      </c>
      <c r="AP175"/>
      <c r="AQ175"/>
      <c r="AR175"/>
      <c r="AS175"/>
      <c r="AT175"/>
      <c r="AU175"/>
      <c r="AV175"/>
      <c r="AW175"/>
      <c r="AX175"/>
      <c r="AY175"/>
      <c r="AZ175"/>
    </row>
    <row r="176" spans="1:52" x14ac:dyDescent="0.25">
      <c r="D176" s="9">
        <v>5</v>
      </c>
      <c r="E176" s="21" t="s">
        <v>45</v>
      </c>
      <c r="F176" s="23">
        <v>3</v>
      </c>
      <c r="G176" s="23">
        <v>6</v>
      </c>
      <c r="H176" s="23"/>
      <c r="I176" s="23"/>
      <c r="J176" s="23"/>
      <c r="K176" s="23">
        <f t="shared" si="60"/>
        <v>9</v>
      </c>
      <c r="L176"/>
      <c r="M176" s="32">
        <v>5</v>
      </c>
      <c r="N176" s="21" t="s">
        <v>45</v>
      </c>
      <c r="O176" s="29">
        <v>1</v>
      </c>
      <c r="P176" s="29">
        <v>8</v>
      </c>
      <c r="Q176" s="29"/>
      <c r="R176" s="29"/>
      <c r="S176" s="29"/>
      <c r="T176" s="23">
        <f t="shared" si="61"/>
        <v>9</v>
      </c>
      <c r="W176" s="9">
        <v>5</v>
      </c>
      <c r="X176" s="21" t="s">
        <v>45</v>
      </c>
      <c r="Y176" s="23"/>
      <c r="Z176" s="30">
        <v>7</v>
      </c>
      <c r="AA176" s="30">
        <v>1</v>
      </c>
      <c r="AB176" s="30">
        <v>1</v>
      </c>
      <c r="AC176" s="30"/>
      <c r="AD176" s="23">
        <f t="shared" si="62"/>
        <v>9</v>
      </c>
      <c r="AF176"/>
      <c r="AG176"/>
      <c r="AH176" s="9">
        <v>4</v>
      </c>
      <c r="AI176" s="21" t="s">
        <v>42</v>
      </c>
      <c r="AJ176" s="28">
        <v>4</v>
      </c>
      <c r="AK176" s="4">
        <v>3</v>
      </c>
      <c r="AL176" s="4">
        <v>10</v>
      </c>
      <c r="AM176" s="4">
        <v>2</v>
      </c>
      <c r="AN176" s="4"/>
      <c r="AO176" s="4">
        <v>15</v>
      </c>
      <c r="AP176"/>
      <c r="AQ176"/>
      <c r="AR176"/>
      <c r="AS176"/>
      <c r="AT176"/>
      <c r="AU176"/>
      <c r="AV176"/>
      <c r="AW176"/>
      <c r="AX176"/>
      <c r="AY176"/>
      <c r="AZ176"/>
    </row>
    <row r="177" spans="4:52" x14ac:dyDescent="0.25">
      <c r="D177" s="9">
        <v>6</v>
      </c>
      <c r="E177" s="21" t="s">
        <v>48</v>
      </c>
      <c r="F177" s="23">
        <v>2</v>
      </c>
      <c r="G177" s="23">
        <v>2</v>
      </c>
      <c r="H177" s="23"/>
      <c r="I177" s="23"/>
      <c r="J177" s="23"/>
      <c r="K177" s="23">
        <f t="shared" si="60"/>
        <v>4</v>
      </c>
      <c r="L177"/>
      <c r="M177" s="32">
        <v>6</v>
      </c>
      <c r="N177" s="21" t="s">
        <v>48</v>
      </c>
      <c r="O177" s="29"/>
      <c r="P177" s="29">
        <v>5</v>
      </c>
      <c r="Q177" s="29"/>
      <c r="R177" s="29"/>
      <c r="S177" s="29"/>
      <c r="T177" s="23">
        <f t="shared" si="61"/>
        <v>5</v>
      </c>
      <c r="W177" s="9">
        <v>6</v>
      </c>
      <c r="X177" s="21" t="s">
        <v>48</v>
      </c>
      <c r="Y177" s="23"/>
      <c r="Z177" s="30">
        <v>1</v>
      </c>
      <c r="AA177" s="30"/>
      <c r="AB177" s="30">
        <v>3</v>
      </c>
      <c r="AC177" s="30">
        <v>1</v>
      </c>
      <c r="AD177" s="23">
        <f t="shared" si="62"/>
        <v>5</v>
      </c>
      <c r="AF177"/>
      <c r="AG177"/>
      <c r="AH177" s="9">
        <v>5</v>
      </c>
      <c r="AI177" s="21" t="s">
        <v>45</v>
      </c>
      <c r="AJ177" s="28">
        <v>5</v>
      </c>
      <c r="AK177" s="4">
        <v>7</v>
      </c>
      <c r="AL177" s="4">
        <v>1</v>
      </c>
      <c r="AM177" s="4">
        <v>1</v>
      </c>
      <c r="AN177" s="4"/>
      <c r="AO177" s="4">
        <v>9</v>
      </c>
      <c r="AP177"/>
      <c r="AQ177"/>
      <c r="AR177"/>
      <c r="AS177"/>
      <c r="AT177"/>
      <c r="AU177"/>
      <c r="AV177"/>
      <c r="AW177"/>
      <c r="AX177"/>
      <c r="AY177"/>
      <c r="AZ177"/>
    </row>
    <row r="178" spans="4:52" x14ac:dyDescent="0.25">
      <c r="D178"/>
      <c r="E178" s="21" t="s">
        <v>31</v>
      </c>
      <c r="F178" s="23">
        <f>SUM(F172:F177)</f>
        <v>17</v>
      </c>
      <c r="G178" s="23">
        <f>SUM(G172:G177)</f>
        <v>28</v>
      </c>
      <c r="H178" s="23">
        <f t="shared" ref="H178:J178" si="63">SUM(H172:H177)</f>
        <v>1</v>
      </c>
      <c r="I178" s="23">
        <f t="shared" si="63"/>
        <v>1</v>
      </c>
      <c r="J178" s="23">
        <f t="shared" si="63"/>
        <v>0</v>
      </c>
      <c r="K178" s="23">
        <f>SUM(F178:J178)</f>
        <v>47</v>
      </c>
      <c r="L178"/>
      <c r="M178" s="15"/>
      <c r="N178" s="21" t="s">
        <v>31</v>
      </c>
      <c r="O178" s="23">
        <f>SUM(O172:O177)</f>
        <v>6</v>
      </c>
      <c r="P178" s="23">
        <f>SUM(P172:P177)</f>
        <v>39</v>
      </c>
      <c r="Q178" s="23">
        <f t="shared" ref="Q178:S178" si="64">SUM(Q172:Q177)</f>
        <v>1</v>
      </c>
      <c r="R178" s="23">
        <f t="shared" si="64"/>
        <v>2</v>
      </c>
      <c r="S178" s="23">
        <f t="shared" si="64"/>
        <v>0</v>
      </c>
      <c r="T178" s="23">
        <f>SUM(O178:S178)</f>
        <v>48</v>
      </c>
      <c r="W178"/>
      <c r="X178" s="21" t="s">
        <v>31</v>
      </c>
      <c r="Y178" s="23">
        <f>SUM(Y172:Y177)</f>
        <v>0</v>
      </c>
      <c r="Z178" s="23">
        <f>SUM(Z172:Z177)</f>
        <v>22</v>
      </c>
      <c r="AA178" s="23">
        <f t="shared" ref="AA178:AC178" si="65">SUM(AA172:AA177)</f>
        <v>16</v>
      </c>
      <c r="AB178" s="23">
        <f t="shared" si="65"/>
        <v>9</v>
      </c>
      <c r="AC178" s="23">
        <f t="shared" si="65"/>
        <v>1</v>
      </c>
      <c r="AD178" s="23">
        <f t="shared" si="62"/>
        <v>48</v>
      </c>
      <c r="AF178"/>
      <c r="AG178"/>
      <c r="AH178" s="9">
        <v>6</v>
      </c>
      <c r="AI178" s="21" t="s">
        <v>48</v>
      </c>
      <c r="AJ178" s="28">
        <v>6</v>
      </c>
      <c r="AK178" s="4">
        <v>1</v>
      </c>
      <c r="AL178" s="4"/>
      <c r="AM178" s="4">
        <v>3</v>
      </c>
      <c r="AN178" s="4">
        <v>1</v>
      </c>
      <c r="AO178" s="4">
        <v>5</v>
      </c>
      <c r="AP178"/>
      <c r="AQ178"/>
      <c r="AR178"/>
      <c r="AS178"/>
      <c r="AT178"/>
      <c r="AU178"/>
      <c r="AV178"/>
      <c r="AW178"/>
      <c r="AX178"/>
      <c r="AY178"/>
      <c r="AZ178"/>
    </row>
    <row r="179" spans="4:52" x14ac:dyDescent="0.25">
      <c r="D179"/>
      <c r="E179"/>
      <c r="F179"/>
      <c r="G179"/>
      <c r="H179"/>
      <c r="I179"/>
      <c r="J179"/>
      <c r="L179"/>
      <c r="M179" s="15"/>
      <c r="N179"/>
      <c r="O179"/>
      <c r="P179"/>
      <c r="Q179"/>
      <c r="R179"/>
      <c r="S179"/>
      <c r="W179"/>
      <c r="X179"/>
      <c r="Y179"/>
      <c r="Z179"/>
      <c r="AA179"/>
      <c r="AB179"/>
      <c r="AC179"/>
      <c r="AF179"/>
      <c r="AG179"/>
      <c r="AH179"/>
      <c r="AI179" s="21" t="s">
        <v>31</v>
      </c>
      <c r="AJ179" s="28" t="s">
        <v>56</v>
      </c>
      <c r="AK179" s="4">
        <v>22</v>
      </c>
      <c r="AL179" s="4">
        <v>16</v>
      </c>
      <c r="AM179" s="4">
        <v>9</v>
      </c>
      <c r="AN179" s="4">
        <v>1</v>
      </c>
      <c r="AO179" s="4">
        <v>48</v>
      </c>
      <c r="AP179"/>
      <c r="AQ179"/>
      <c r="AR179"/>
      <c r="AS179"/>
      <c r="AT179"/>
      <c r="AU179"/>
      <c r="AV179"/>
      <c r="AW179"/>
      <c r="AX179"/>
      <c r="AY179"/>
      <c r="AZ179"/>
    </row>
    <row r="180" spans="4:52" x14ac:dyDescent="0.25">
      <c r="D180"/>
      <c r="E180"/>
      <c r="F180"/>
      <c r="G180"/>
      <c r="H180"/>
      <c r="I180"/>
      <c r="J180"/>
      <c r="L180"/>
      <c r="M180" s="15"/>
      <c r="N180"/>
      <c r="O180"/>
      <c r="P180"/>
      <c r="Q180"/>
      <c r="R180"/>
      <c r="S180"/>
      <c r="W180"/>
      <c r="X180"/>
      <c r="Y180"/>
      <c r="Z180"/>
      <c r="AA180"/>
      <c r="AB180"/>
      <c r="AC180"/>
      <c r="AF180"/>
      <c r="AG180"/>
      <c r="AH180"/>
      <c r="AI180"/>
      <c r="AJ180"/>
      <c r="AK180"/>
      <c r="AL180"/>
      <c r="AM180"/>
      <c r="AN180"/>
      <c r="AO180"/>
      <c r="AP180"/>
      <c r="AQ180"/>
      <c r="AR180"/>
      <c r="AS180"/>
      <c r="AT180"/>
      <c r="AU180"/>
      <c r="AV180"/>
      <c r="AW180"/>
      <c r="AX180"/>
      <c r="AY180"/>
      <c r="AZ180"/>
    </row>
    <row r="181" spans="4:52" x14ac:dyDescent="0.25">
      <c r="F181" s="15">
        <v>1</v>
      </c>
      <c r="G181" s="15">
        <v>2</v>
      </c>
      <c r="H181" s="15">
        <v>3</v>
      </c>
      <c r="I181" s="15">
        <v>4</v>
      </c>
      <c r="J181" s="15">
        <v>5</v>
      </c>
      <c r="K181" s="15"/>
      <c r="L181"/>
      <c r="M181" s="32"/>
      <c r="O181" s="15">
        <v>1</v>
      </c>
      <c r="P181" s="15">
        <v>2</v>
      </c>
      <c r="Q181" s="15">
        <v>3</v>
      </c>
      <c r="R181" s="15">
        <v>4</v>
      </c>
      <c r="S181" s="15">
        <v>5</v>
      </c>
      <c r="T181" s="15"/>
      <c r="Y181" s="15">
        <v>1</v>
      </c>
      <c r="Z181" s="15">
        <v>2</v>
      </c>
      <c r="AA181" s="15">
        <v>3</v>
      </c>
      <c r="AB181" s="15">
        <v>4</v>
      </c>
      <c r="AC181" s="15">
        <v>5</v>
      </c>
      <c r="AD181" s="15"/>
      <c r="AJ181"/>
      <c r="AK181"/>
      <c r="AL181"/>
    </row>
    <row r="182" spans="4:52" ht="38.450000000000003" customHeight="1" x14ac:dyDescent="0.25">
      <c r="D182" s="17"/>
      <c r="E182" s="19" t="str">
        <f>E171</f>
        <v>S1Q3 - S4Q1</v>
      </c>
      <c r="F182" s="20" t="s">
        <v>34</v>
      </c>
      <c r="G182" s="20" t="s">
        <v>37</v>
      </c>
      <c r="H182" s="20" t="s">
        <v>40</v>
      </c>
      <c r="I182" s="20" t="s">
        <v>43</v>
      </c>
      <c r="J182" s="20" t="s">
        <v>46</v>
      </c>
      <c r="K182" s="20" t="s">
        <v>31</v>
      </c>
      <c r="L182"/>
      <c r="M182" s="33"/>
      <c r="N182" s="19" t="str">
        <f>N171</f>
        <v>S1Q3 - S4Q3</v>
      </c>
      <c r="O182" s="20" t="str">
        <f>O171</f>
        <v>Strongly disagree</v>
      </c>
      <c r="P182" s="20" t="str">
        <f t="shared" ref="P182:S182" si="66">P171</f>
        <v xml:space="preserve">Disagree </v>
      </c>
      <c r="Q182" s="20" t="str">
        <f t="shared" si="66"/>
        <v>Neither agree / nor disagree</v>
      </c>
      <c r="R182" s="20" t="str">
        <f t="shared" si="66"/>
        <v>Agree</v>
      </c>
      <c r="S182" s="20" t="str">
        <f t="shared" si="66"/>
        <v xml:space="preserve">Strongly agree </v>
      </c>
      <c r="T182" s="20" t="s">
        <v>31</v>
      </c>
      <c r="W182" s="17"/>
      <c r="X182" s="19" t="str">
        <f>X171</f>
        <v>S1Q3 - S4Q5</v>
      </c>
      <c r="Y182" s="20" t="str">
        <f>Y171</f>
        <v>Strongly disagree</v>
      </c>
      <c r="Z182" s="20" t="str">
        <f t="shared" ref="Z182:AC182" si="67">Z171</f>
        <v xml:space="preserve">Disagree </v>
      </c>
      <c r="AA182" s="20" t="str">
        <f t="shared" si="67"/>
        <v>Neither agree/nor disagree</v>
      </c>
      <c r="AB182" s="20" t="str">
        <f t="shared" si="67"/>
        <v>Agree</v>
      </c>
      <c r="AC182" s="20" t="str">
        <f t="shared" si="67"/>
        <v xml:space="preserve">Strongly agree </v>
      </c>
      <c r="AD182" s="20" t="s">
        <v>31</v>
      </c>
      <c r="AJ182"/>
      <c r="AK182"/>
      <c r="AL182"/>
    </row>
    <row r="183" spans="4:52" x14ac:dyDescent="0.25">
      <c r="D183" s="9">
        <v>1</v>
      </c>
      <c r="E183" s="21" t="s">
        <v>33</v>
      </c>
      <c r="F183" s="25">
        <f>F172/K$178</f>
        <v>2.1276595744680851E-2</v>
      </c>
      <c r="G183" s="25">
        <f>G172/K$178</f>
        <v>0.23404255319148937</v>
      </c>
      <c r="H183" s="25">
        <f>H172/K$178</f>
        <v>0</v>
      </c>
      <c r="I183" s="25">
        <f>I172/K$178</f>
        <v>0</v>
      </c>
      <c r="J183" s="25">
        <f>J172/K$178</f>
        <v>0</v>
      </c>
      <c r="K183" s="25">
        <f>SUM(F183:J183)</f>
        <v>0.25531914893617019</v>
      </c>
      <c r="L183"/>
      <c r="M183" s="32">
        <v>1</v>
      </c>
      <c r="N183" s="21" t="s">
        <v>33</v>
      </c>
      <c r="O183" s="25">
        <f>O172/T$74</f>
        <v>0</v>
      </c>
      <c r="P183" s="25">
        <f>P172/T$74</f>
        <v>0.25</v>
      </c>
      <c r="Q183" s="25">
        <f>Q172/T$74</f>
        <v>0</v>
      </c>
      <c r="R183" s="25">
        <f>R172/T$74</f>
        <v>0</v>
      </c>
      <c r="S183" s="25">
        <f>S172/T$74</f>
        <v>0</v>
      </c>
      <c r="T183" s="25">
        <f>SUM(O183:S183)</f>
        <v>0.25</v>
      </c>
      <c r="W183" s="9">
        <v>1</v>
      </c>
      <c r="X183" s="21" t="s">
        <v>33</v>
      </c>
      <c r="Y183" s="25">
        <f>Y172/AD$178</f>
        <v>0</v>
      </c>
      <c r="Z183" s="25">
        <f>Z172/AD$178</f>
        <v>0.16666666666666666</v>
      </c>
      <c r="AA183" s="25">
        <f>AA172/AD$178</f>
        <v>4.1666666666666664E-2</v>
      </c>
      <c r="AB183" s="25">
        <f>AB172/AD$178</f>
        <v>4.1666666666666664E-2</v>
      </c>
      <c r="AC183" s="25">
        <f>AC172/AD$178</f>
        <v>0</v>
      </c>
      <c r="AD183" s="25">
        <f>SUM(Y183:AC183)</f>
        <v>0.24999999999999997</v>
      </c>
      <c r="AJ183"/>
      <c r="AK183"/>
      <c r="AL183"/>
    </row>
    <row r="184" spans="4:52" x14ac:dyDescent="0.25">
      <c r="D184" s="9">
        <v>2</v>
      </c>
      <c r="E184" s="21" t="s">
        <v>36</v>
      </c>
      <c r="F184" s="25">
        <f t="shared" ref="F184:F188" si="68">F173/K$178</f>
        <v>2.1276595744680851E-2</v>
      </c>
      <c r="G184" s="25">
        <f t="shared" ref="G184:G188" si="69">G173/K$178</f>
        <v>0</v>
      </c>
      <c r="H184" s="25">
        <f t="shared" ref="H184:H188" si="70">H173/K$178</f>
        <v>0</v>
      </c>
      <c r="I184" s="25">
        <f t="shared" ref="I184:I188" si="71">I173/K$178</f>
        <v>0</v>
      </c>
      <c r="J184" s="25">
        <f t="shared" ref="J184:J188" si="72">J173/K$178</f>
        <v>0</v>
      </c>
      <c r="K184" s="25">
        <f t="shared" ref="K184:K188" si="73">SUM(F184:J184)</f>
        <v>2.1276595744680851E-2</v>
      </c>
      <c r="L184"/>
      <c r="M184" s="32">
        <v>2</v>
      </c>
      <c r="N184" s="21" t="s">
        <v>36</v>
      </c>
      <c r="O184" s="25">
        <f t="shared" ref="O184:O185" si="74">O173/T$74</f>
        <v>0</v>
      </c>
      <c r="P184" s="25">
        <f t="shared" ref="P184:P188" si="75">P173/T$74</f>
        <v>0</v>
      </c>
      <c r="Q184" s="25">
        <f t="shared" ref="Q184:Q188" si="76">Q173/T$74</f>
        <v>0</v>
      </c>
      <c r="R184" s="25">
        <f t="shared" ref="R184:R188" si="77">R173/T$74</f>
        <v>2.0833333333333332E-2</v>
      </c>
      <c r="S184" s="25">
        <f t="shared" ref="S184:S188" si="78">S173/T$74</f>
        <v>0</v>
      </c>
      <c r="T184" s="25">
        <f t="shared" ref="T184:T188" si="79">SUM(O184:S184)</f>
        <v>2.0833333333333332E-2</v>
      </c>
      <c r="W184" s="9">
        <v>2</v>
      </c>
      <c r="X184" s="21" t="s">
        <v>36</v>
      </c>
      <c r="Y184" s="25">
        <f t="shared" ref="Y184:Y188" si="80">Y173/AD$178</f>
        <v>0</v>
      </c>
      <c r="Z184" s="25">
        <f t="shared" ref="Z184:Z188" si="81">Z173/AD$178</f>
        <v>2.0833333333333332E-2</v>
      </c>
      <c r="AA184" s="25">
        <f t="shared" ref="AA184:AA188" si="82">AA173/AD$178</f>
        <v>0</v>
      </c>
      <c r="AB184" s="25">
        <f t="shared" ref="AB184:AB188" si="83">AB173/AD$178</f>
        <v>0</v>
      </c>
      <c r="AC184" s="25">
        <f t="shared" ref="AC184:AC188" si="84">AC173/AD$178</f>
        <v>0</v>
      </c>
      <c r="AD184" s="25">
        <f t="shared" ref="AD184:AD188" si="85">SUM(Y184:AC184)</f>
        <v>2.0833333333333332E-2</v>
      </c>
      <c r="AJ184"/>
      <c r="AK184"/>
      <c r="AL184"/>
    </row>
    <row r="185" spans="4:52" x14ac:dyDescent="0.25">
      <c r="D185" s="9">
        <v>3</v>
      </c>
      <c r="E185" s="21" t="s">
        <v>39</v>
      </c>
      <c r="F185" s="25">
        <f t="shared" si="68"/>
        <v>2.1276595744680851E-2</v>
      </c>
      <c r="G185" s="25">
        <f t="shared" si="69"/>
        <v>6.3829787234042548E-2</v>
      </c>
      <c r="H185" s="25">
        <f t="shared" si="70"/>
        <v>2.1276595744680851E-2</v>
      </c>
      <c r="I185" s="25">
        <f t="shared" si="71"/>
        <v>2.1276595744680851E-2</v>
      </c>
      <c r="J185" s="25">
        <f t="shared" si="72"/>
        <v>0</v>
      </c>
      <c r="K185" s="25">
        <f t="shared" si="73"/>
        <v>0.1276595744680851</v>
      </c>
      <c r="L185"/>
      <c r="M185" s="32">
        <v>3</v>
      </c>
      <c r="N185" s="21" t="s">
        <v>39</v>
      </c>
      <c r="O185" s="25">
        <f t="shared" si="74"/>
        <v>0</v>
      </c>
      <c r="P185" s="25">
        <f t="shared" si="75"/>
        <v>8.3333333333333329E-2</v>
      </c>
      <c r="Q185" s="25">
        <f t="shared" si="76"/>
        <v>2.0833333333333332E-2</v>
      </c>
      <c r="R185" s="25">
        <f t="shared" si="77"/>
        <v>2.0833333333333332E-2</v>
      </c>
      <c r="S185" s="25">
        <f t="shared" si="78"/>
        <v>0</v>
      </c>
      <c r="T185" s="25">
        <f t="shared" si="79"/>
        <v>0.12499999999999999</v>
      </c>
      <c r="W185" s="9">
        <v>3</v>
      </c>
      <c r="X185" s="21" t="s">
        <v>39</v>
      </c>
      <c r="Y185" s="25">
        <f t="shared" si="80"/>
        <v>0</v>
      </c>
      <c r="Z185" s="25">
        <f t="shared" si="81"/>
        <v>4.1666666666666664E-2</v>
      </c>
      <c r="AA185" s="25">
        <f t="shared" si="82"/>
        <v>6.25E-2</v>
      </c>
      <c r="AB185" s="25">
        <f t="shared" si="83"/>
        <v>2.0833333333333332E-2</v>
      </c>
      <c r="AC185" s="25">
        <f t="shared" si="84"/>
        <v>0</v>
      </c>
      <c r="AD185" s="25">
        <f t="shared" si="85"/>
        <v>0.12499999999999999</v>
      </c>
      <c r="AJ185"/>
      <c r="AK185"/>
      <c r="AL185"/>
    </row>
    <row r="186" spans="4:52" x14ac:dyDescent="0.25">
      <c r="D186" s="9">
        <v>4</v>
      </c>
      <c r="E186" s="21" t="s">
        <v>42</v>
      </c>
      <c r="F186" s="25">
        <f t="shared" si="68"/>
        <v>0.19148936170212766</v>
      </c>
      <c r="G186" s="25">
        <f t="shared" si="69"/>
        <v>0.1276595744680851</v>
      </c>
      <c r="H186" s="25">
        <f t="shared" si="70"/>
        <v>0</v>
      </c>
      <c r="I186" s="25">
        <f t="shared" si="71"/>
        <v>0</v>
      </c>
      <c r="J186" s="25">
        <f t="shared" si="72"/>
        <v>0</v>
      </c>
      <c r="K186" s="25">
        <f t="shared" si="73"/>
        <v>0.31914893617021278</v>
      </c>
      <c r="L186"/>
      <c r="M186" s="32">
        <v>4</v>
      </c>
      <c r="N186" s="21" t="s">
        <v>42</v>
      </c>
      <c r="O186" s="25">
        <f>O175/T$74</f>
        <v>0.10416666666666667</v>
      </c>
      <c r="P186" s="25">
        <f t="shared" si="75"/>
        <v>0.20833333333333334</v>
      </c>
      <c r="Q186" s="25">
        <f t="shared" si="76"/>
        <v>0</v>
      </c>
      <c r="R186" s="25">
        <f t="shared" si="77"/>
        <v>0</v>
      </c>
      <c r="S186" s="25">
        <f t="shared" si="78"/>
        <v>0</v>
      </c>
      <c r="T186" s="25">
        <f t="shared" si="79"/>
        <v>0.3125</v>
      </c>
      <c r="W186" s="9">
        <v>4</v>
      </c>
      <c r="X186" s="21" t="s">
        <v>42</v>
      </c>
      <c r="Y186" s="25">
        <f t="shared" si="80"/>
        <v>0</v>
      </c>
      <c r="Z186" s="25">
        <f t="shared" si="81"/>
        <v>6.25E-2</v>
      </c>
      <c r="AA186" s="25">
        <f t="shared" si="82"/>
        <v>0.20833333333333334</v>
      </c>
      <c r="AB186" s="25">
        <f t="shared" si="83"/>
        <v>4.1666666666666664E-2</v>
      </c>
      <c r="AC186" s="25">
        <f t="shared" si="84"/>
        <v>0</v>
      </c>
      <c r="AD186" s="25">
        <f t="shared" si="85"/>
        <v>0.31250000000000006</v>
      </c>
      <c r="AJ186"/>
      <c r="AK186"/>
      <c r="AL186"/>
    </row>
    <row r="187" spans="4:52" x14ac:dyDescent="0.25">
      <c r="D187" s="9">
        <v>5</v>
      </c>
      <c r="E187" s="21" t="s">
        <v>45</v>
      </c>
      <c r="F187" s="25">
        <f t="shared" si="68"/>
        <v>6.3829787234042548E-2</v>
      </c>
      <c r="G187" s="25">
        <f t="shared" si="69"/>
        <v>0.1276595744680851</v>
      </c>
      <c r="H187" s="25">
        <f t="shared" si="70"/>
        <v>0</v>
      </c>
      <c r="I187" s="25">
        <f t="shared" si="71"/>
        <v>0</v>
      </c>
      <c r="J187" s="25">
        <f t="shared" si="72"/>
        <v>0</v>
      </c>
      <c r="K187" s="25">
        <f t="shared" si="73"/>
        <v>0.19148936170212766</v>
      </c>
      <c r="M187" s="32">
        <v>5</v>
      </c>
      <c r="N187" s="21" t="s">
        <v>45</v>
      </c>
      <c r="O187" s="25">
        <f t="shared" ref="O187:O188" si="86">O176/T$74</f>
        <v>2.0833333333333332E-2</v>
      </c>
      <c r="P187" s="25">
        <f t="shared" si="75"/>
        <v>0.16666666666666666</v>
      </c>
      <c r="Q187" s="25">
        <f t="shared" si="76"/>
        <v>0</v>
      </c>
      <c r="R187" s="25">
        <f t="shared" si="77"/>
        <v>0</v>
      </c>
      <c r="S187" s="25">
        <f t="shared" si="78"/>
        <v>0</v>
      </c>
      <c r="T187" s="25">
        <f t="shared" si="79"/>
        <v>0.1875</v>
      </c>
      <c r="W187" s="9">
        <v>5</v>
      </c>
      <c r="X187" s="21" t="s">
        <v>45</v>
      </c>
      <c r="Y187" s="25">
        <f t="shared" si="80"/>
        <v>0</v>
      </c>
      <c r="Z187" s="25">
        <f t="shared" si="81"/>
        <v>0.14583333333333334</v>
      </c>
      <c r="AA187" s="25">
        <f t="shared" si="82"/>
        <v>2.0833333333333332E-2</v>
      </c>
      <c r="AB187" s="25">
        <f t="shared" si="83"/>
        <v>2.0833333333333332E-2</v>
      </c>
      <c r="AC187" s="25">
        <f t="shared" si="84"/>
        <v>0</v>
      </c>
      <c r="AD187" s="25">
        <f t="shared" si="85"/>
        <v>0.18750000000000003</v>
      </c>
      <c r="AJ187"/>
      <c r="AK187"/>
      <c r="AL187"/>
    </row>
    <row r="188" spans="4:52" x14ac:dyDescent="0.25">
      <c r="D188" s="9">
        <v>6</v>
      </c>
      <c r="E188" s="21" t="s">
        <v>48</v>
      </c>
      <c r="F188" s="25">
        <f t="shared" si="68"/>
        <v>4.2553191489361701E-2</v>
      </c>
      <c r="G188" s="25">
        <f t="shared" si="69"/>
        <v>4.2553191489361701E-2</v>
      </c>
      <c r="H188" s="25">
        <f t="shared" si="70"/>
        <v>0</v>
      </c>
      <c r="I188" s="25">
        <f t="shared" si="71"/>
        <v>0</v>
      </c>
      <c r="J188" s="25">
        <f t="shared" si="72"/>
        <v>0</v>
      </c>
      <c r="K188" s="25">
        <f t="shared" si="73"/>
        <v>8.5106382978723402E-2</v>
      </c>
      <c r="M188" s="32">
        <v>6</v>
      </c>
      <c r="N188" s="21" t="s">
        <v>48</v>
      </c>
      <c r="O188" s="25">
        <f t="shared" si="86"/>
        <v>0</v>
      </c>
      <c r="P188" s="25">
        <f t="shared" si="75"/>
        <v>0.10416666666666667</v>
      </c>
      <c r="Q188" s="25">
        <f t="shared" si="76"/>
        <v>0</v>
      </c>
      <c r="R188" s="25">
        <f t="shared" si="77"/>
        <v>0</v>
      </c>
      <c r="S188" s="25">
        <f t="shared" si="78"/>
        <v>0</v>
      </c>
      <c r="T188" s="25">
        <f t="shared" si="79"/>
        <v>0.10416666666666667</v>
      </c>
      <c r="W188" s="9">
        <v>6</v>
      </c>
      <c r="X188" s="21" t="s">
        <v>48</v>
      </c>
      <c r="Y188" s="25">
        <f t="shared" si="80"/>
        <v>0</v>
      </c>
      <c r="Z188" s="25">
        <f t="shared" si="81"/>
        <v>2.0833333333333332E-2</v>
      </c>
      <c r="AA188" s="25">
        <f t="shared" si="82"/>
        <v>0</v>
      </c>
      <c r="AB188" s="25">
        <f t="shared" si="83"/>
        <v>6.25E-2</v>
      </c>
      <c r="AC188" s="25">
        <f t="shared" si="84"/>
        <v>2.0833333333333332E-2</v>
      </c>
      <c r="AD188" s="25">
        <f t="shared" si="85"/>
        <v>0.10416666666666666</v>
      </c>
      <c r="AJ188"/>
      <c r="AK188"/>
      <c r="AL188"/>
    </row>
    <row r="189" spans="4:52" x14ac:dyDescent="0.25">
      <c r="D189"/>
      <c r="E189" s="21" t="s">
        <v>31</v>
      </c>
      <c r="F189" s="25">
        <f>SUM(F183:F188)</f>
        <v>0.36170212765957444</v>
      </c>
      <c r="G189" s="25">
        <f t="shared" ref="G189:I189" si="87">SUM(G183:G188)</f>
        <v>0.59574468085106369</v>
      </c>
      <c r="H189" s="25">
        <f t="shared" si="87"/>
        <v>2.1276595744680851E-2</v>
      </c>
      <c r="I189" s="25">
        <f t="shared" si="87"/>
        <v>2.1276595744680851E-2</v>
      </c>
      <c r="J189" s="25">
        <f>SUM(J183:J188)</f>
        <v>0</v>
      </c>
      <c r="K189" s="25">
        <f>SUM(F189:J189)</f>
        <v>0.99999999999999989</v>
      </c>
      <c r="M189" s="15"/>
      <c r="N189" s="21" t="s">
        <v>31</v>
      </c>
      <c r="O189" s="25">
        <f>SUM(O183:O188)</f>
        <v>0.125</v>
      </c>
      <c r="P189" s="25">
        <f t="shared" ref="P189:R189" si="88">SUM(P183:P188)</f>
        <v>0.81249999999999989</v>
      </c>
      <c r="Q189" s="25">
        <f t="shared" si="88"/>
        <v>2.0833333333333332E-2</v>
      </c>
      <c r="R189" s="25">
        <f t="shared" si="88"/>
        <v>4.1666666666666664E-2</v>
      </c>
      <c r="S189" s="25">
        <f>SUM(S183:S188)</f>
        <v>0</v>
      </c>
      <c r="T189" s="25">
        <f>SUM(O189:S189)</f>
        <v>0.99999999999999989</v>
      </c>
      <c r="W189"/>
      <c r="X189" s="21" t="s">
        <v>31</v>
      </c>
      <c r="Y189" s="25">
        <f>SUM(Y183:Y188)</f>
        <v>0</v>
      </c>
      <c r="Z189" s="25">
        <f t="shared" ref="Z189" si="89">SUM(Z183:Z188)</f>
        <v>0.45833333333333331</v>
      </c>
      <c r="AA189" s="25">
        <f>SUM(AA183:AA188)</f>
        <v>0.33333333333333331</v>
      </c>
      <c r="AB189" s="25">
        <f t="shared" ref="AB189" si="90">SUM(AB183:AB188)</f>
        <v>0.1875</v>
      </c>
      <c r="AC189" s="25">
        <f>SUM(AC183:AC188)</f>
        <v>2.0833333333333332E-2</v>
      </c>
      <c r="AD189" s="25">
        <f>SUM(Y189:AC189)</f>
        <v>1</v>
      </c>
    </row>
    <row r="190" spans="4:52" x14ac:dyDescent="0.25">
      <c r="H190"/>
      <c r="I190"/>
      <c r="J190"/>
      <c r="M190" s="32"/>
      <c r="Q190"/>
      <c r="R190"/>
      <c r="S190"/>
      <c r="AA190"/>
      <c r="AB190"/>
      <c r="AC190"/>
    </row>
    <row r="191" spans="4:52" x14ac:dyDescent="0.25">
      <c r="H191"/>
      <c r="I191"/>
      <c r="J191"/>
      <c r="M191" s="32"/>
      <c r="Q191"/>
      <c r="R191"/>
      <c r="S191"/>
      <c r="AA191"/>
      <c r="AB191"/>
      <c r="AC191"/>
    </row>
    <row r="192" spans="4:52" x14ac:dyDescent="0.25">
      <c r="H192"/>
      <c r="I192"/>
      <c r="J192"/>
      <c r="M192" s="32"/>
      <c r="Q192"/>
      <c r="R192"/>
      <c r="S192"/>
      <c r="AA192"/>
      <c r="AB192"/>
      <c r="AC192"/>
    </row>
    <row r="193" spans="8:29" x14ac:dyDescent="0.25">
      <c r="H193"/>
      <c r="I193"/>
      <c r="J193"/>
      <c r="M193" s="32"/>
      <c r="Q193"/>
      <c r="R193"/>
      <c r="S193"/>
      <c r="AA193"/>
      <c r="AB193"/>
      <c r="AC193"/>
    </row>
    <row r="194" spans="8:29" x14ac:dyDescent="0.25">
      <c r="H194"/>
      <c r="I194"/>
      <c r="J194"/>
      <c r="M194" s="32"/>
      <c r="Q194"/>
      <c r="R194"/>
      <c r="S194"/>
      <c r="AA194"/>
      <c r="AB194"/>
      <c r="AC194"/>
    </row>
    <row r="195" spans="8:29" x14ac:dyDescent="0.25">
      <c r="M195" s="32"/>
    </row>
    <row r="196" spans="8:29" x14ac:dyDescent="0.25">
      <c r="M196" s="32"/>
    </row>
    <row r="197" spans="8:29" x14ac:dyDescent="0.25">
      <c r="M197" s="32"/>
    </row>
    <row r="198" spans="8:29" x14ac:dyDescent="0.25">
      <c r="M198" s="32"/>
    </row>
    <row r="199" spans="8:29" x14ac:dyDescent="0.25">
      <c r="M199" s="32"/>
    </row>
    <row r="200" spans="8:29" x14ac:dyDescent="0.25">
      <c r="M200" s="32"/>
    </row>
    <row r="201" spans="8:29" x14ac:dyDescent="0.25">
      <c r="M201" s="32"/>
    </row>
    <row r="202" spans="8:29" x14ac:dyDescent="0.25">
      <c r="M202" s="32"/>
    </row>
    <row r="203" spans="8:29" x14ac:dyDescent="0.25">
      <c r="M203" s="32"/>
    </row>
    <row r="214" spans="4:13" x14ac:dyDescent="0.25">
      <c r="D214" s="13"/>
      <c r="E214" s="13" t="s">
        <v>20</v>
      </c>
      <c r="F214" s="13"/>
      <c r="G214" s="13"/>
      <c r="J214" s="13"/>
      <c r="K214" s="13" t="s">
        <v>21</v>
      </c>
      <c r="L214" s="13"/>
      <c r="M214" s="13"/>
    </row>
    <row r="215" spans="4:13" x14ac:dyDescent="0.25">
      <c r="F215" s="10" t="s">
        <v>31</v>
      </c>
      <c r="G215" s="10" t="s">
        <v>32</v>
      </c>
      <c r="L215" s="10" t="s">
        <v>31</v>
      </c>
      <c r="M215" s="10" t="s">
        <v>32</v>
      </c>
    </row>
    <row r="216" spans="4:13" x14ac:dyDescent="0.25">
      <c r="D216" s="10">
        <v>1</v>
      </c>
      <c r="E216" t="s">
        <v>34</v>
      </c>
      <c r="F216" s="10">
        <f>COUNTIF(U$2:U$49,1)</f>
        <v>10</v>
      </c>
      <c r="G216" s="11">
        <f>F216/F$221</f>
        <v>0.20833333333333334</v>
      </c>
      <c r="J216" s="10">
        <v>1</v>
      </c>
      <c r="K216" t="s">
        <v>35</v>
      </c>
      <c r="L216" s="10">
        <f>COUNTIF(V$2:V$49,1)</f>
        <v>3</v>
      </c>
      <c r="M216" s="11">
        <f>L216/L$221</f>
        <v>6.25E-2</v>
      </c>
    </row>
    <row r="217" spans="4:13" x14ac:dyDescent="0.25">
      <c r="D217" s="10">
        <v>2</v>
      </c>
      <c r="E217" t="s">
        <v>37</v>
      </c>
      <c r="F217" s="10">
        <f>COUNTIF(U$2:U$49,2)</f>
        <v>37</v>
      </c>
      <c r="G217" s="11">
        <f>F217/F$221</f>
        <v>0.77083333333333337</v>
      </c>
      <c r="J217" s="10">
        <v>2</v>
      </c>
      <c r="K217" t="s">
        <v>38</v>
      </c>
      <c r="L217" s="10">
        <f>COUNTIF(V$2:V$49,2)</f>
        <v>22</v>
      </c>
      <c r="M217" s="11">
        <f>L217/L$221</f>
        <v>0.45833333333333331</v>
      </c>
    </row>
    <row r="218" spans="4:13" x14ac:dyDescent="0.25">
      <c r="D218" s="10">
        <v>3</v>
      </c>
      <c r="E218" t="s">
        <v>40</v>
      </c>
      <c r="F218" s="10">
        <f>COUNTIF(U$2:U$49,3)</f>
        <v>1</v>
      </c>
      <c r="G218" s="11">
        <f>F218/F$221</f>
        <v>2.0833333333333332E-2</v>
      </c>
      <c r="J218" s="10">
        <v>3</v>
      </c>
      <c r="K218" t="s">
        <v>41</v>
      </c>
      <c r="L218" s="10">
        <f>COUNTIF(V$2:V$49,3)</f>
        <v>8</v>
      </c>
      <c r="M218" s="11">
        <f>L218/L$221</f>
        <v>0.16666666666666666</v>
      </c>
    </row>
    <row r="219" spans="4:13" x14ac:dyDescent="0.25">
      <c r="D219" s="10">
        <v>4</v>
      </c>
      <c r="E219" t="s">
        <v>43</v>
      </c>
      <c r="F219" s="10">
        <f>COUNTIF(U$2:U$49,4)</f>
        <v>0</v>
      </c>
      <c r="G219" s="11">
        <f>F219/F$221</f>
        <v>0</v>
      </c>
      <c r="J219" s="10">
        <v>4</v>
      </c>
      <c r="K219" t="s">
        <v>44</v>
      </c>
      <c r="L219" s="10">
        <f>COUNTIF(V$2:V$49,4)</f>
        <v>13</v>
      </c>
      <c r="M219" s="11">
        <f>L219/L$221</f>
        <v>0.27083333333333331</v>
      </c>
    </row>
    <row r="220" spans="4:13" x14ac:dyDescent="0.25">
      <c r="D220" s="10">
        <v>5</v>
      </c>
      <c r="E220" t="s">
        <v>46</v>
      </c>
      <c r="F220" s="10">
        <f>COUNTIF(U$2:U$49,5)</f>
        <v>0</v>
      </c>
      <c r="G220" s="11">
        <f>F220/F$221</f>
        <v>0</v>
      </c>
      <c r="J220" s="10">
        <v>5</v>
      </c>
      <c r="K220" t="s">
        <v>47</v>
      </c>
      <c r="L220" s="10">
        <f>COUNTIF(V$2:V$49,5)</f>
        <v>2</v>
      </c>
      <c r="M220" s="11">
        <f>L220/L$221</f>
        <v>4.1666666666666664E-2</v>
      </c>
    </row>
    <row r="221" spans="4:13" x14ac:dyDescent="0.25">
      <c r="F221" s="10">
        <f>SUM(F216:F220)</f>
        <v>48</v>
      </c>
      <c r="G221" s="11">
        <f>SUM(G216:G220)</f>
        <v>1</v>
      </c>
      <c r="L221" s="10">
        <f>SUM(L216:L220)</f>
        <v>48</v>
      </c>
      <c r="M221" s="11">
        <f>SUM(M216:M220)</f>
        <v>0.99999999999999989</v>
      </c>
    </row>
    <row r="225" spans="1:41" x14ac:dyDescent="0.25">
      <c r="F225" s="15">
        <v>1</v>
      </c>
      <c r="G225" s="15">
        <v>2</v>
      </c>
      <c r="H225" s="15">
        <v>3</v>
      </c>
      <c r="I225" s="15">
        <v>4</v>
      </c>
      <c r="J225" s="15">
        <v>5</v>
      </c>
      <c r="K225" s="15"/>
      <c r="L225"/>
      <c r="O225" s="15">
        <v>1</v>
      </c>
      <c r="P225" s="15">
        <v>2</v>
      </c>
      <c r="Q225" s="15">
        <v>3</v>
      </c>
      <c r="R225" s="15">
        <v>4</v>
      </c>
      <c r="S225" s="15">
        <v>5</v>
      </c>
      <c r="T225" s="15"/>
      <c r="U225"/>
      <c r="V225"/>
      <c r="Y225"/>
      <c r="Z225"/>
      <c r="AB225" s="15">
        <v>1</v>
      </c>
      <c r="AC225" s="15">
        <v>2</v>
      </c>
      <c r="AD225" s="15">
        <v>3</v>
      </c>
      <c r="AE225" s="15">
        <v>4</v>
      </c>
      <c r="AF225" s="15">
        <v>5</v>
      </c>
    </row>
    <row r="226" spans="1:41" s="17" customFormat="1" ht="30" x14ac:dyDescent="0.25">
      <c r="A226" s="16"/>
      <c r="E226" s="19" t="s">
        <v>66</v>
      </c>
      <c r="F226" s="20" t="s">
        <v>34</v>
      </c>
      <c r="G226" s="20" t="s">
        <v>37</v>
      </c>
      <c r="H226" s="20" t="s">
        <v>40</v>
      </c>
      <c r="I226" s="20" t="s">
        <v>43</v>
      </c>
      <c r="J226" s="20" t="s">
        <v>46</v>
      </c>
      <c r="K226" s="20" t="s">
        <v>31</v>
      </c>
      <c r="L226" s="18"/>
      <c r="N226" s="19" t="s">
        <v>67</v>
      </c>
      <c r="O226" s="26" t="s">
        <v>35</v>
      </c>
      <c r="P226" s="26" t="s">
        <v>38</v>
      </c>
      <c r="Q226" s="26" t="s">
        <v>41</v>
      </c>
      <c r="R226" s="26" t="s">
        <v>44</v>
      </c>
      <c r="S226" s="26" t="s">
        <v>47</v>
      </c>
      <c r="T226" s="20" t="s">
        <v>31</v>
      </c>
      <c r="U226" s="18"/>
      <c r="V226"/>
      <c r="W226" s="10"/>
      <c r="X226" s="19"/>
      <c r="Y226" s="14" t="s">
        <v>68</v>
      </c>
      <c r="Z226" s="14" t="s">
        <v>52</v>
      </c>
      <c r="AA226"/>
      <c r="AB226"/>
      <c r="AC226"/>
      <c r="AD226"/>
      <c r="AE226"/>
      <c r="AF226"/>
      <c r="AG226"/>
      <c r="AH226"/>
      <c r="AI226"/>
      <c r="AJ226"/>
      <c r="AK226"/>
      <c r="AL226"/>
      <c r="AM226"/>
      <c r="AN226"/>
      <c r="AO226"/>
    </row>
    <row r="227" spans="1:41" x14ac:dyDescent="0.25">
      <c r="D227" s="9">
        <v>1</v>
      </c>
      <c r="E227" s="21" t="s">
        <v>33</v>
      </c>
      <c r="F227" s="23"/>
      <c r="G227" s="23">
        <v>12</v>
      </c>
      <c r="H227" s="23"/>
      <c r="I227" s="23"/>
      <c r="J227" s="23"/>
      <c r="K227" s="23">
        <f>SUM(F227:J227)</f>
        <v>12</v>
      </c>
      <c r="L227"/>
      <c r="M227" s="9">
        <v>1</v>
      </c>
      <c r="N227" s="21" t="s">
        <v>33</v>
      </c>
      <c r="O227" s="29"/>
      <c r="P227" s="29">
        <v>1</v>
      </c>
      <c r="Q227" s="29">
        <v>3</v>
      </c>
      <c r="R227" s="29">
        <v>7</v>
      </c>
      <c r="S227" s="29">
        <v>1</v>
      </c>
      <c r="T227" s="23">
        <f>SUM(O227:S227)</f>
        <v>12</v>
      </c>
      <c r="U227"/>
      <c r="V227"/>
      <c r="W227" s="17"/>
      <c r="X227" s="19"/>
      <c r="Y227" s="14" t="s">
        <v>55</v>
      </c>
      <c r="Z227">
        <v>1</v>
      </c>
      <c r="AA227">
        <v>2</v>
      </c>
      <c r="AB227">
        <v>3</v>
      </c>
      <c r="AC227">
        <v>4</v>
      </c>
      <c r="AD227">
        <v>5</v>
      </c>
      <c r="AE227">
        <v>48</v>
      </c>
      <c r="AF227" t="s">
        <v>61</v>
      </c>
      <c r="AG227" t="s">
        <v>56</v>
      </c>
      <c r="AH227"/>
      <c r="AI227"/>
      <c r="AJ227"/>
      <c r="AK227"/>
      <c r="AL227"/>
      <c r="AM227"/>
      <c r="AN227"/>
      <c r="AO227"/>
    </row>
    <row r="228" spans="1:41" x14ac:dyDescent="0.25">
      <c r="D228" s="9">
        <v>2</v>
      </c>
      <c r="E228" s="21" t="s">
        <v>36</v>
      </c>
      <c r="F228" s="23">
        <v>1</v>
      </c>
      <c r="G228" s="23"/>
      <c r="H228" s="23"/>
      <c r="I228" s="23"/>
      <c r="J228" s="23"/>
      <c r="K228" s="23">
        <f t="shared" ref="K228:K233" si="91">SUM(F228:J228)</f>
        <v>1</v>
      </c>
      <c r="L228"/>
      <c r="M228" s="9">
        <v>2</v>
      </c>
      <c r="N228" s="21" t="s">
        <v>36</v>
      </c>
      <c r="O228" s="29"/>
      <c r="P228" s="29"/>
      <c r="Q228" s="29"/>
      <c r="R228" s="29">
        <v>1</v>
      </c>
      <c r="S228" s="29"/>
      <c r="T228" s="23">
        <f t="shared" ref="T228:T233" si="92">SUM(O228:S228)</f>
        <v>1</v>
      </c>
      <c r="U228"/>
      <c r="V228"/>
      <c r="W228" s="9">
        <v>1</v>
      </c>
      <c r="X228" s="21" t="s">
        <v>33</v>
      </c>
      <c r="Y228" s="8">
        <v>1</v>
      </c>
      <c r="Z228"/>
      <c r="AA228">
        <v>1</v>
      </c>
      <c r="AB228">
        <v>3</v>
      </c>
      <c r="AC228">
        <v>7</v>
      </c>
      <c r="AD228">
        <v>1</v>
      </c>
      <c r="AE228"/>
      <c r="AF228"/>
      <c r="AG228">
        <v>12</v>
      </c>
      <c r="AH228"/>
      <c r="AI228"/>
      <c r="AJ228"/>
      <c r="AK228"/>
      <c r="AL228"/>
      <c r="AM228"/>
      <c r="AN228"/>
      <c r="AO228"/>
    </row>
    <row r="229" spans="1:41" x14ac:dyDescent="0.25">
      <c r="D229" s="9">
        <v>3</v>
      </c>
      <c r="E229" s="21" t="s">
        <v>39</v>
      </c>
      <c r="F229" s="23">
        <v>1</v>
      </c>
      <c r="G229" s="23">
        <v>5</v>
      </c>
      <c r="H229" s="23"/>
      <c r="I229" s="23"/>
      <c r="J229" s="23"/>
      <c r="K229" s="23">
        <f t="shared" si="91"/>
        <v>6</v>
      </c>
      <c r="L229"/>
      <c r="M229" s="9">
        <v>3</v>
      </c>
      <c r="N229" s="21" t="s">
        <v>39</v>
      </c>
      <c r="O229" s="29"/>
      <c r="P229" s="29">
        <v>6</v>
      </c>
      <c r="Q229" s="29"/>
      <c r="R229" s="29"/>
      <c r="S229" s="29"/>
      <c r="T229" s="23">
        <f t="shared" si="92"/>
        <v>6</v>
      </c>
      <c r="U229"/>
      <c r="V229"/>
      <c r="W229" s="9">
        <v>2</v>
      </c>
      <c r="X229" s="21" t="s">
        <v>36</v>
      </c>
      <c r="Y229" s="8">
        <v>2</v>
      </c>
      <c r="Z229"/>
      <c r="AA229"/>
      <c r="AB229"/>
      <c r="AC229">
        <v>1</v>
      </c>
      <c r="AD229"/>
      <c r="AE229"/>
      <c r="AF229"/>
      <c r="AG229">
        <v>1</v>
      </c>
      <c r="AH229"/>
      <c r="AI229"/>
      <c r="AJ229"/>
      <c r="AK229"/>
      <c r="AL229"/>
      <c r="AM229"/>
      <c r="AN229"/>
      <c r="AO229"/>
    </row>
    <row r="230" spans="1:41" x14ac:dyDescent="0.25">
      <c r="D230" s="9">
        <v>4</v>
      </c>
      <c r="E230" s="21" t="s">
        <v>42</v>
      </c>
      <c r="F230" s="23">
        <v>3</v>
      </c>
      <c r="G230" s="23">
        <v>11</v>
      </c>
      <c r="H230" s="23">
        <v>1</v>
      </c>
      <c r="I230" s="23"/>
      <c r="J230" s="23"/>
      <c r="K230" s="23">
        <f t="shared" si="91"/>
        <v>15</v>
      </c>
      <c r="L230"/>
      <c r="M230" s="9">
        <v>4</v>
      </c>
      <c r="N230" s="21" t="s">
        <v>42</v>
      </c>
      <c r="O230" s="29">
        <v>1</v>
      </c>
      <c r="P230" s="29">
        <v>8</v>
      </c>
      <c r="Q230" s="29">
        <v>4</v>
      </c>
      <c r="R230" s="29">
        <v>2</v>
      </c>
      <c r="S230" s="29"/>
      <c r="T230" s="23">
        <f t="shared" si="92"/>
        <v>15</v>
      </c>
      <c r="V230"/>
      <c r="W230" s="9">
        <v>3</v>
      </c>
      <c r="X230" s="21" t="s">
        <v>39</v>
      </c>
      <c r="Y230" s="8">
        <v>3</v>
      </c>
      <c r="Z230"/>
      <c r="AA230">
        <v>6</v>
      </c>
      <c r="AB230"/>
      <c r="AC230"/>
      <c r="AD230"/>
      <c r="AE230"/>
      <c r="AF230"/>
      <c r="AG230">
        <v>6</v>
      </c>
      <c r="AH230"/>
      <c r="AI230"/>
      <c r="AJ230"/>
      <c r="AK230"/>
      <c r="AL230"/>
      <c r="AM230"/>
      <c r="AN230"/>
      <c r="AO230"/>
    </row>
    <row r="231" spans="1:41" x14ac:dyDescent="0.25">
      <c r="D231" s="9">
        <v>5</v>
      </c>
      <c r="E231" s="21" t="s">
        <v>45</v>
      </c>
      <c r="F231" s="23">
        <v>1</v>
      </c>
      <c r="G231" s="23">
        <v>8</v>
      </c>
      <c r="H231" s="23"/>
      <c r="I231" s="23"/>
      <c r="J231" s="23"/>
      <c r="K231" s="23">
        <f t="shared" si="91"/>
        <v>9</v>
      </c>
      <c r="L231"/>
      <c r="M231" s="9">
        <v>5</v>
      </c>
      <c r="N231" s="21" t="s">
        <v>45</v>
      </c>
      <c r="O231" s="29"/>
      <c r="P231" s="29">
        <v>4</v>
      </c>
      <c r="Q231" s="29">
        <v>1</v>
      </c>
      <c r="R231" s="29">
        <v>3</v>
      </c>
      <c r="S231" s="29">
        <v>1</v>
      </c>
      <c r="T231" s="23">
        <f t="shared" si="92"/>
        <v>9</v>
      </c>
      <c r="V231"/>
      <c r="W231" s="9">
        <v>4</v>
      </c>
      <c r="X231" s="21" t="s">
        <v>42</v>
      </c>
      <c r="Y231" s="8">
        <v>4</v>
      </c>
      <c r="Z231">
        <v>1</v>
      </c>
      <c r="AA231">
        <v>8</v>
      </c>
      <c r="AB231">
        <v>4</v>
      </c>
      <c r="AC231">
        <v>2</v>
      </c>
      <c r="AD231"/>
      <c r="AE231"/>
      <c r="AF231"/>
      <c r="AG231">
        <v>15</v>
      </c>
      <c r="AH231"/>
      <c r="AI231"/>
      <c r="AJ231"/>
      <c r="AK231"/>
      <c r="AL231"/>
      <c r="AM231"/>
      <c r="AN231"/>
      <c r="AO231"/>
    </row>
    <row r="232" spans="1:41" x14ac:dyDescent="0.25">
      <c r="D232" s="9">
        <v>6</v>
      </c>
      <c r="E232" s="21" t="s">
        <v>48</v>
      </c>
      <c r="F232" s="23">
        <v>4</v>
      </c>
      <c r="G232" s="23">
        <v>1</v>
      </c>
      <c r="H232" s="23"/>
      <c r="I232" s="23"/>
      <c r="J232" s="23"/>
      <c r="K232" s="23">
        <f t="shared" si="91"/>
        <v>5</v>
      </c>
      <c r="L232"/>
      <c r="M232" s="9">
        <v>6</v>
      </c>
      <c r="N232" s="21" t="s">
        <v>48</v>
      </c>
      <c r="O232" s="29">
        <v>2</v>
      </c>
      <c r="P232" s="29">
        <v>3</v>
      </c>
      <c r="Q232" s="29"/>
      <c r="R232" s="29"/>
      <c r="S232" s="29"/>
      <c r="T232" s="23">
        <f t="shared" si="92"/>
        <v>5</v>
      </c>
      <c r="V232"/>
      <c r="W232" s="9">
        <v>5</v>
      </c>
      <c r="X232" s="21" t="s">
        <v>45</v>
      </c>
      <c r="Y232" s="8">
        <v>5</v>
      </c>
      <c r="Z232"/>
      <c r="AA232">
        <v>4</v>
      </c>
      <c r="AB232">
        <v>1</v>
      </c>
      <c r="AC232">
        <v>3</v>
      </c>
      <c r="AD232">
        <v>1</v>
      </c>
      <c r="AE232"/>
      <c r="AF232"/>
      <c r="AG232">
        <v>9</v>
      </c>
      <c r="AH232"/>
      <c r="AI232"/>
      <c r="AJ232"/>
      <c r="AK232"/>
      <c r="AL232"/>
      <c r="AM232"/>
      <c r="AN232"/>
      <c r="AO232"/>
    </row>
    <row r="233" spans="1:41" x14ac:dyDescent="0.25">
      <c r="D233"/>
      <c r="E233" s="21" t="s">
        <v>31</v>
      </c>
      <c r="F233" s="22">
        <f>SUM(F227:F232)</f>
        <v>10</v>
      </c>
      <c r="G233" s="22">
        <f>SUM(G227:G232)</f>
        <v>37</v>
      </c>
      <c r="H233" s="22">
        <f t="shared" ref="H233:J233" si="93">SUM(H227:H232)</f>
        <v>1</v>
      </c>
      <c r="I233" s="22">
        <f t="shared" si="93"/>
        <v>0</v>
      </c>
      <c r="J233" s="22">
        <f t="shared" si="93"/>
        <v>0</v>
      </c>
      <c r="K233" s="23">
        <f t="shared" si="91"/>
        <v>48</v>
      </c>
      <c r="L233"/>
      <c r="M233"/>
      <c r="N233" s="21" t="s">
        <v>31</v>
      </c>
      <c r="O233" s="22">
        <f>SUM(O227:O232)</f>
        <v>3</v>
      </c>
      <c r="P233" s="22">
        <f>SUM(P227:P232)</f>
        <v>22</v>
      </c>
      <c r="Q233" s="22">
        <f t="shared" ref="Q233:S233" si="94">SUM(Q227:Q232)</f>
        <v>8</v>
      </c>
      <c r="R233" s="22">
        <f t="shared" si="94"/>
        <v>13</v>
      </c>
      <c r="S233" s="22">
        <f t="shared" si="94"/>
        <v>2</v>
      </c>
      <c r="T233" s="23">
        <f t="shared" si="92"/>
        <v>48</v>
      </c>
      <c r="V233"/>
      <c r="W233" s="9">
        <v>6</v>
      </c>
      <c r="X233" s="21" t="s">
        <v>48</v>
      </c>
      <c r="Y233" s="8">
        <v>6</v>
      </c>
      <c r="Z233">
        <v>2</v>
      </c>
      <c r="AA233">
        <v>3</v>
      </c>
      <c r="AB233"/>
      <c r="AC233"/>
      <c r="AD233"/>
      <c r="AE233"/>
      <c r="AF233"/>
      <c r="AG233">
        <v>5</v>
      </c>
      <c r="AH233"/>
      <c r="AI233"/>
      <c r="AJ233"/>
      <c r="AK233"/>
      <c r="AL233"/>
      <c r="AM233"/>
      <c r="AN233"/>
      <c r="AO233"/>
    </row>
    <row r="234" spans="1:41" x14ac:dyDescent="0.25">
      <c r="D234"/>
      <c r="E234"/>
      <c r="F234"/>
      <c r="G234"/>
      <c r="H234"/>
      <c r="I234"/>
      <c r="J234"/>
      <c r="L234"/>
      <c r="M234"/>
      <c r="N234"/>
      <c r="O234"/>
      <c r="P234"/>
      <c r="Q234"/>
      <c r="R234"/>
      <c r="S234"/>
      <c r="V234"/>
      <c r="W234"/>
      <c r="X234" s="21" t="s">
        <v>31</v>
      </c>
      <c r="Y234" s="8">
        <v>48</v>
      </c>
      <c r="Z234"/>
      <c r="AA234"/>
      <c r="AB234"/>
      <c r="AC234"/>
      <c r="AD234"/>
      <c r="AE234">
        <v>1</v>
      </c>
      <c r="AF234"/>
      <c r="AG234">
        <v>1</v>
      </c>
      <c r="AH234"/>
      <c r="AI234"/>
      <c r="AJ234"/>
      <c r="AK234"/>
      <c r="AL234"/>
      <c r="AM234"/>
      <c r="AN234"/>
      <c r="AO234"/>
    </row>
    <row r="235" spans="1:41" x14ac:dyDescent="0.25">
      <c r="D235"/>
      <c r="E235"/>
      <c r="F235"/>
      <c r="G235"/>
      <c r="H235"/>
      <c r="I235"/>
      <c r="J235"/>
      <c r="L235"/>
      <c r="M235"/>
      <c r="N235"/>
      <c r="O235"/>
      <c r="P235"/>
      <c r="Q235"/>
      <c r="R235"/>
      <c r="S235"/>
      <c r="V235"/>
      <c r="W235"/>
      <c r="X235"/>
      <c r="Y235" s="8" t="s">
        <v>61</v>
      </c>
      <c r="Z235"/>
      <c r="AA235"/>
      <c r="AB235"/>
      <c r="AC235"/>
      <c r="AD235"/>
      <c r="AE235"/>
      <c r="AF235"/>
      <c r="AG235"/>
      <c r="AH235"/>
      <c r="AI235"/>
      <c r="AJ235"/>
      <c r="AK235"/>
      <c r="AL235"/>
      <c r="AM235"/>
      <c r="AN235"/>
      <c r="AO235"/>
    </row>
    <row r="236" spans="1:41" x14ac:dyDescent="0.25">
      <c r="F236" s="15">
        <v>1</v>
      </c>
      <c r="G236" s="15">
        <v>2</v>
      </c>
      <c r="H236" s="15">
        <v>3</v>
      </c>
      <c r="I236" s="15">
        <v>4</v>
      </c>
      <c r="J236" s="15">
        <v>5</v>
      </c>
      <c r="K236" s="15"/>
      <c r="L236"/>
      <c r="O236" s="15">
        <v>1</v>
      </c>
      <c r="P236" s="15">
        <v>2</v>
      </c>
      <c r="Q236" s="15">
        <v>3</v>
      </c>
      <c r="R236" s="15">
        <v>4</v>
      </c>
      <c r="S236" s="15">
        <v>5</v>
      </c>
      <c r="T236" s="15"/>
      <c r="Y236" s="8" t="s">
        <v>56</v>
      </c>
      <c r="Z236">
        <v>3</v>
      </c>
      <c r="AA236">
        <v>22</v>
      </c>
      <c r="AB236">
        <v>8</v>
      </c>
      <c r="AC236">
        <v>13</v>
      </c>
      <c r="AD236">
        <v>2</v>
      </c>
      <c r="AE236">
        <v>1</v>
      </c>
      <c r="AF236"/>
      <c r="AG236">
        <v>49</v>
      </c>
      <c r="AH236"/>
      <c r="AI236"/>
      <c r="AJ236"/>
      <c r="AK236"/>
      <c r="AL236"/>
      <c r="AM236"/>
      <c r="AN236"/>
      <c r="AO236"/>
    </row>
    <row r="237" spans="1:41" ht="30" x14ac:dyDescent="0.25">
      <c r="D237" s="17"/>
      <c r="E237" s="19" t="str">
        <f>E226</f>
        <v>S1Q3 - S5Q1</v>
      </c>
      <c r="F237" s="20" t="s">
        <v>34</v>
      </c>
      <c r="G237" s="20" t="s">
        <v>37</v>
      </c>
      <c r="H237" s="20" t="s">
        <v>40</v>
      </c>
      <c r="I237" s="20" t="s">
        <v>43</v>
      </c>
      <c r="J237" s="20" t="s">
        <v>46</v>
      </c>
      <c r="K237" s="20" t="s">
        <v>31</v>
      </c>
      <c r="L237"/>
      <c r="M237" s="17"/>
      <c r="N237" s="19" t="str">
        <f>N226</f>
        <v>S1Q3 - S5Q2</v>
      </c>
      <c r="O237" s="20" t="str">
        <f>O226</f>
        <v>Strongly disagree</v>
      </c>
      <c r="P237" s="20" t="str">
        <f t="shared" ref="P237:S237" si="95">P226</f>
        <v xml:space="preserve">Disagree </v>
      </c>
      <c r="Q237" s="20" t="str">
        <f t="shared" si="95"/>
        <v>Neither agree / nor disagree</v>
      </c>
      <c r="R237" s="20" t="str">
        <f t="shared" si="95"/>
        <v>Agree</v>
      </c>
      <c r="S237" s="20" t="str">
        <f t="shared" si="95"/>
        <v xml:space="preserve">Strongly agree </v>
      </c>
      <c r="T237" s="20" t="s">
        <v>31</v>
      </c>
      <c r="Y237"/>
      <c r="Z237"/>
      <c r="AA237"/>
      <c r="AB237"/>
      <c r="AC237"/>
      <c r="AD237"/>
      <c r="AE237"/>
      <c r="AF237"/>
      <c r="AG237"/>
      <c r="AH237"/>
      <c r="AI237"/>
      <c r="AJ237"/>
      <c r="AK237"/>
      <c r="AL237"/>
      <c r="AM237"/>
      <c r="AN237"/>
      <c r="AO237"/>
    </row>
    <row r="238" spans="1:41" x14ac:dyDescent="0.25">
      <c r="D238" s="9">
        <v>1</v>
      </c>
      <c r="E238" s="21" t="s">
        <v>33</v>
      </c>
      <c r="F238" s="25">
        <f>F227/K$233</f>
        <v>0</v>
      </c>
      <c r="G238" s="25">
        <f>G227/K$233</f>
        <v>0.25</v>
      </c>
      <c r="H238" s="25">
        <f>H227/K$233</f>
        <v>0</v>
      </c>
      <c r="I238" s="25">
        <f>I227/K$233</f>
        <v>0</v>
      </c>
      <c r="J238" s="25">
        <f>J227/K$233</f>
        <v>0</v>
      </c>
      <c r="K238" s="25">
        <f>SUM(F238:J238)</f>
        <v>0.25</v>
      </c>
      <c r="L238"/>
      <c r="M238" s="9">
        <v>1</v>
      </c>
      <c r="N238" s="21" t="s">
        <v>33</v>
      </c>
      <c r="O238" s="24">
        <f>O227/T$233</f>
        <v>0</v>
      </c>
      <c r="P238" s="24">
        <f>P227/T$233</f>
        <v>2.0833333333333332E-2</v>
      </c>
      <c r="Q238" s="24">
        <f>Q227/T$233</f>
        <v>6.25E-2</v>
      </c>
      <c r="R238" s="24">
        <f>R227/T$233</f>
        <v>0.14583333333333334</v>
      </c>
      <c r="S238" s="24">
        <f>S227/T$233</f>
        <v>2.0833333333333332E-2</v>
      </c>
      <c r="T238" s="25">
        <f>SUM(O238:S238)</f>
        <v>0.25</v>
      </c>
      <c r="AA238"/>
      <c r="AB238"/>
      <c r="AC238"/>
    </row>
    <row r="239" spans="1:41" x14ac:dyDescent="0.25">
      <c r="D239" s="9">
        <v>2</v>
      </c>
      <c r="E239" s="21" t="s">
        <v>36</v>
      </c>
      <c r="F239" s="25">
        <f t="shared" ref="F239:F243" si="96">F228/K$233</f>
        <v>2.0833333333333332E-2</v>
      </c>
      <c r="G239" s="25">
        <f t="shared" ref="G239:G243" si="97">G228/K$233</f>
        <v>0</v>
      </c>
      <c r="H239" s="25">
        <f t="shared" ref="H239:H243" si="98">H228/K$233</f>
        <v>0</v>
      </c>
      <c r="I239" s="25">
        <f t="shared" ref="I239:I243" si="99">I228/K$233</f>
        <v>0</v>
      </c>
      <c r="J239" s="25">
        <f t="shared" ref="J239:J243" si="100">J228/K$233</f>
        <v>0</v>
      </c>
      <c r="K239" s="25">
        <f t="shared" ref="K239:K243" si="101">SUM(F239:J239)</f>
        <v>2.0833333333333332E-2</v>
      </c>
      <c r="L239"/>
      <c r="M239" s="9">
        <v>2</v>
      </c>
      <c r="N239" s="21" t="s">
        <v>36</v>
      </c>
      <c r="O239" s="24">
        <f t="shared" ref="O239:O243" si="102">O228/T$233</f>
        <v>0</v>
      </c>
      <c r="P239" s="24">
        <f t="shared" ref="P239:P243" si="103">P228/T$233</f>
        <v>0</v>
      </c>
      <c r="Q239" s="24">
        <f t="shared" ref="Q239:Q243" si="104">Q228/T$233</f>
        <v>0</v>
      </c>
      <c r="R239" s="24">
        <f t="shared" ref="R239:R243" si="105">R228/T$233</f>
        <v>2.0833333333333332E-2</v>
      </c>
      <c r="S239" s="24">
        <f t="shared" ref="S239:S243" si="106">S228/T$233</f>
        <v>0</v>
      </c>
      <c r="T239" s="25">
        <f t="shared" ref="T239:T243" si="107">SUM(O239:S239)</f>
        <v>2.0833333333333332E-2</v>
      </c>
      <c r="AA239"/>
      <c r="AB239"/>
      <c r="AC239"/>
    </row>
    <row r="240" spans="1:41" x14ac:dyDescent="0.25">
      <c r="D240" s="9">
        <v>3</v>
      </c>
      <c r="E240" s="21" t="s">
        <v>39</v>
      </c>
      <c r="F240" s="25">
        <f t="shared" si="96"/>
        <v>2.0833333333333332E-2</v>
      </c>
      <c r="G240" s="25">
        <f t="shared" si="97"/>
        <v>0.10416666666666667</v>
      </c>
      <c r="H240" s="25">
        <f t="shared" si="98"/>
        <v>0</v>
      </c>
      <c r="I240" s="25">
        <f t="shared" si="99"/>
        <v>0</v>
      </c>
      <c r="J240" s="25">
        <f t="shared" si="100"/>
        <v>0</v>
      </c>
      <c r="K240" s="25">
        <f t="shared" si="101"/>
        <v>0.125</v>
      </c>
      <c r="L240"/>
      <c r="M240" s="9">
        <v>3</v>
      </c>
      <c r="N240" s="21" t="s">
        <v>39</v>
      </c>
      <c r="O240" s="24">
        <f t="shared" si="102"/>
        <v>0</v>
      </c>
      <c r="P240" s="24">
        <f t="shared" si="103"/>
        <v>0.125</v>
      </c>
      <c r="Q240" s="24">
        <f t="shared" si="104"/>
        <v>0</v>
      </c>
      <c r="R240" s="24">
        <f t="shared" si="105"/>
        <v>0</v>
      </c>
      <c r="S240" s="24">
        <f t="shared" si="106"/>
        <v>0</v>
      </c>
      <c r="T240" s="25">
        <f t="shared" si="107"/>
        <v>0.125</v>
      </c>
      <c r="AA240"/>
      <c r="AB240"/>
      <c r="AC240"/>
    </row>
    <row r="241" spans="4:29" x14ac:dyDescent="0.25">
      <c r="D241" s="9">
        <v>4</v>
      </c>
      <c r="E241" s="21" t="s">
        <v>42</v>
      </c>
      <c r="F241" s="25">
        <f t="shared" si="96"/>
        <v>6.25E-2</v>
      </c>
      <c r="G241" s="25">
        <f t="shared" si="97"/>
        <v>0.22916666666666666</v>
      </c>
      <c r="H241" s="25">
        <f t="shared" si="98"/>
        <v>2.0833333333333332E-2</v>
      </c>
      <c r="I241" s="25">
        <f t="shared" si="99"/>
        <v>0</v>
      </c>
      <c r="J241" s="25">
        <f t="shared" si="100"/>
        <v>0</v>
      </c>
      <c r="K241" s="25">
        <f t="shared" si="101"/>
        <v>0.31249999999999994</v>
      </c>
      <c r="L241"/>
      <c r="M241" s="9">
        <v>4</v>
      </c>
      <c r="N241" s="21" t="s">
        <v>42</v>
      </c>
      <c r="O241" s="24">
        <f t="shared" si="102"/>
        <v>2.0833333333333332E-2</v>
      </c>
      <c r="P241" s="24">
        <f t="shared" si="103"/>
        <v>0.16666666666666666</v>
      </c>
      <c r="Q241" s="24">
        <f t="shared" si="104"/>
        <v>8.3333333333333329E-2</v>
      </c>
      <c r="R241" s="24">
        <f t="shared" si="105"/>
        <v>4.1666666666666664E-2</v>
      </c>
      <c r="S241" s="24">
        <f t="shared" si="106"/>
        <v>0</v>
      </c>
      <c r="T241" s="25">
        <f t="shared" si="107"/>
        <v>0.3125</v>
      </c>
      <c r="AA241"/>
      <c r="AB241"/>
      <c r="AC241"/>
    </row>
    <row r="242" spans="4:29" x14ac:dyDescent="0.25">
      <c r="D242" s="9">
        <v>5</v>
      </c>
      <c r="E242" s="21" t="s">
        <v>45</v>
      </c>
      <c r="F242" s="25">
        <f t="shared" si="96"/>
        <v>2.0833333333333332E-2</v>
      </c>
      <c r="G242" s="25">
        <f t="shared" si="97"/>
        <v>0.16666666666666666</v>
      </c>
      <c r="H242" s="25">
        <f t="shared" si="98"/>
        <v>0</v>
      </c>
      <c r="I242" s="25">
        <f t="shared" si="99"/>
        <v>0</v>
      </c>
      <c r="J242" s="25">
        <f t="shared" si="100"/>
        <v>0</v>
      </c>
      <c r="K242" s="25">
        <f t="shared" si="101"/>
        <v>0.1875</v>
      </c>
      <c r="M242" s="9">
        <v>5</v>
      </c>
      <c r="N242" s="21" t="s">
        <v>45</v>
      </c>
      <c r="O242" s="24">
        <f t="shared" si="102"/>
        <v>0</v>
      </c>
      <c r="P242" s="24">
        <f t="shared" si="103"/>
        <v>8.3333333333333329E-2</v>
      </c>
      <c r="Q242" s="24">
        <f t="shared" si="104"/>
        <v>2.0833333333333332E-2</v>
      </c>
      <c r="R242" s="24">
        <f t="shared" si="105"/>
        <v>6.25E-2</v>
      </c>
      <c r="S242" s="24">
        <f t="shared" si="106"/>
        <v>2.0833333333333332E-2</v>
      </c>
      <c r="T242" s="25">
        <f t="shared" si="107"/>
        <v>0.1875</v>
      </c>
      <c r="AA242"/>
      <c r="AB242"/>
      <c r="AC242"/>
    </row>
    <row r="243" spans="4:29" x14ac:dyDescent="0.25">
      <c r="D243" s="9">
        <v>6</v>
      </c>
      <c r="E243" s="21" t="s">
        <v>48</v>
      </c>
      <c r="F243" s="25">
        <f t="shared" si="96"/>
        <v>8.3333333333333329E-2</v>
      </c>
      <c r="G243" s="25">
        <f t="shared" si="97"/>
        <v>2.0833333333333332E-2</v>
      </c>
      <c r="H243" s="25">
        <f t="shared" si="98"/>
        <v>0</v>
      </c>
      <c r="I243" s="25">
        <f t="shared" si="99"/>
        <v>0</v>
      </c>
      <c r="J243" s="25">
        <f t="shared" si="100"/>
        <v>0</v>
      </c>
      <c r="K243" s="25">
        <f t="shared" si="101"/>
        <v>0.10416666666666666</v>
      </c>
      <c r="M243" s="9">
        <v>6</v>
      </c>
      <c r="N243" s="21" t="s">
        <v>48</v>
      </c>
      <c r="O243" s="24">
        <f t="shared" si="102"/>
        <v>4.1666666666666664E-2</v>
      </c>
      <c r="P243" s="24">
        <f t="shared" si="103"/>
        <v>6.25E-2</v>
      </c>
      <c r="Q243" s="24">
        <f t="shared" si="104"/>
        <v>0</v>
      </c>
      <c r="R243" s="24">
        <f t="shared" si="105"/>
        <v>0</v>
      </c>
      <c r="S243" s="24">
        <f t="shared" si="106"/>
        <v>0</v>
      </c>
      <c r="T243" s="25">
        <f t="shared" si="107"/>
        <v>0.10416666666666666</v>
      </c>
      <c r="AA243"/>
      <c r="AB243"/>
      <c r="AC243"/>
    </row>
    <row r="244" spans="4:29" x14ac:dyDescent="0.25">
      <c r="D244"/>
      <c r="E244" s="21" t="s">
        <v>31</v>
      </c>
      <c r="F244" s="25">
        <f>SUM(F238:F243)</f>
        <v>0.20833333333333331</v>
      </c>
      <c r="G244" s="25">
        <f t="shared" ref="G244:I244" si="108">SUM(G238:G243)</f>
        <v>0.77083333333333337</v>
      </c>
      <c r="H244" s="25">
        <f t="shared" si="108"/>
        <v>2.0833333333333332E-2</v>
      </c>
      <c r="I244" s="25">
        <f t="shared" si="108"/>
        <v>0</v>
      </c>
      <c r="J244" s="25">
        <f>SUM(J238:J243)</f>
        <v>0</v>
      </c>
      <c r="K244" s="25">
        <f>SUM(F244:J244)</f>
        <v>1</v>
      </c>
      <c r="M244"/>
      <c r="N244" s="21" t="s">
        <v>31</v>
      </c>
      <c r="O244" s="24">
        <f>SUM(O238:O243)</f>
        <v>6.25E-2</v>
      </c>
      <c r="P244" s="24">
        <f t="shared" ref="P244:R244" si="109">SUM(P238:P243)</f>
        <v>0.45833333333333331</v>
      </c>
      <c r="Q244" s="24">
        <f t="shared" si="109"/>
        <v>0.16666666666666666</v>
      </c>
      <c r="R244" s="24">
        <f t="shared" si="109"/>
        <v>0.27083333333333337</v>
      </c>
      <c r="S244" s="24">
        <f>SUM(S238:S243)</f>
        <v>4.1666666666666664E-2</v>
      </c>
      <c r="T244" s="25">
        <f>SUM(O244:S244)</f>
        <v>0.99999999999999989</v>
      </c>
    </row>
    <row r="245" spans="4:29" x14ac:dyDescent="0.25">
      <c r="H245"/>
      <c r="I245"/>
      <c r="J245"/>
      <c r="Q245"/>
      <c r="R245"/>
      <c r="S245"/>
    </row>
    <row r="246" spans="4:29" x14ac:dyDescent="0.25">
      <c r="H246"/>
      <c r="I246"/>
      <c r="J246"/>
      <c r="Q246"/>
      <c r="R246"/>
      <c r="S246"/>
    </row>
    <row r="247" spans="4:29" x14ac:dyDescent="0.25">
      <c r="H247"/>
      <c r="I247"/>
      <c r="J247"/>
      <c r="Q247"/>
      <c r="R247"/>
      <c r="S247"/>
    </row>
    <row r="248" spans="4:29" x14ac:dyDescent="0.25">
      <c r="H248"/>
      <c r="I248"/>
      <c r="J248"/>
      <c r="Q248"/>
      <c r="R248"/>
      <c r="S248"/>
    </row>
    <row r="249" spans="4:29" x14ac:dyDescent="0.25">
      <c r="H249"/>
      <c r="I249"/>
      <c r="J249"/>
      <c r="Q249"/>
      <c r="R249"/>
      <c r="S249"/>
    </row>
    <row r="268" spans="4:13" x14ac:dyDescent="0.25">
      <c r="D268" s="13"/>
      <c r="E268" s="13" t="s">
        <v>23</v>
      </c>
      <c r="F268" s="13"/>
      <c r="G268" s="13"/>
      <c r="J268" s="13"/>
      <c r="K268" s="13" t="s">
        <v>24</v>
      </c>
      <c r="L268" s="13"/>
      <c r="M268" s="13"/>
    </row>
    <row r="269" spans="4:13" x14ac:dyDescent="0.25">
      <c r="F269" s="10" t="s">
        <v>31</v>
      </c>
      <c r="G269" s="10" t="s">
        <v>32</v>
      </c>
      <c r="L269" s="10" t="s">
        <v>31</v>
      </c>
      <c r="M269" s="10" t="s">
        <v>32</v>
      </c>
    </row>
    <row r="270" spans="4:13" x14ac:dyDescent="0.25">
      <c r="D270" s="10">
        <v>1</v>
      </c>
      <c r="E270" t="s">
        <v>34</v>
      </c>
      <c r="F270" s="10">
        <f>COUNTIF(X$2:X$49,1)</f>
        <v>11</v>
      </c>
      <c r="G270" s="11">
        <f>F270/F$275</f>
        <v>0.22916666666666666</v>
      </c>
      <c r="J270" s="10">
        <v>1</v>
      </c>
      <c r="K270" t="s">
        <v>35</v>
      </c>
      <c r="L270" s="10">
        <f>COUNTIF(Y$2:Y$49,1)</f>
        <v>0</v>
      </c>
      <c r="M270" s="11">
        <f>L270/L$275</f>
        <v>0</v>
      </c>
    </row>
    <row r="271" spans="4:13" x14ac:dyDescent="0.25">
      <c r="D271" s="10">
        <v>2</v>
      </c>
      <c r="E271" t="s">
        <v>37</v>
      </c>
      <c r="F271" s="10">
        <f>COUNTIF(X$2:X$49,2)</f>
        <v>12</v>
      </c>
      <c r="G271" s="11">
        <f t="shared" ref="G271:G274" si="110">F271/F$275</f>
        <v>0.25</v>
      </c>
      <c r="J271" s="10">
        <v>2</v>
      </c>
      <c r="K271" t="s">
        <v>38</v>
      </c>
      <c r="L271" s="10">
        <f>COUNTIF(Y$2:Y$49,2)</f>
        <v>13</v>
      </c>
      <c r="M271" s="11">
        <f t="shared" ref="M271:M274" si="111">L271/L$275</f>
        <v>0.27083333333333331</v>
      </c>
    </row>
    <row r="272" spans="4:13" x14ac:dyDescent="0.25">
      <c r="D272" s="10">
        <v>3</v>
      </c>
      <c r="E272" t="s">
        <v>40</v>
      </c>
      <c r="F272" s="10">
        <f>COUNTIF(X$2:X$49,3)</f>
        <v>21</v>
      </c>
      <c r="G272" s="11">
        <f t="shared" si="110"/>
        <v>0.4375</v>
      </c>
      <c r="J272" s="10">
        <v>3</v>
      </c>
      <c r="K272" t="s">
        <v>50</v>
      </c>
      <c r="L272" s="10">
        <f>COUNTIF(Y$2:Y$49,3)</f>
        <v>28</v>
      </c>
      <c r="M272" s="11">
        <f t="shared" si="111"/>
        <v>0.58333333333333337</v>
      </c>
    </row>
    <row r="273" spans="1:41" x14ac:dyDescent="0.25">
      <c r="D273" s="10">
        <v>4</v>
      </c>
      <c r="E273" t="s">
        <v>43</v>
      </c>
      <c r="F273" s="10">
        <f>COUNTIF(X$2:X$49,4)</f>
        <v>4</v>
      </c>
      <c r="G273" s="11">
        <f t="shared" si="110"/>
        <v>8.3333333333333329E-2</v>
      </c>
      <c r="J273" s="10">
        <v>4</v>
      </c>
      <c r="K273" t="s">
        <v>44</v>
      </c>
      <c r="L273" s="10">
        <f>COUNTIF(Y$2:Y$49,4)</f>
        <v>7</v>
      </c>
      <c r="M273" s="11">
        <f t="shared" si="111"/>
        <v>0.14583333333333334</v>
      </c>
    </row>
    <row r="274" spans="1:41" x14ac:dyDescent="0.25">
      <c r="D274" s="10">
        <v>5</v>
      </c>
      <c r="E274" t="s">
        <v>46</v>
      </c>
      <c r="F274" s="10">
        <f>COUNTIF(X$2:X$49,5)</f>
        <v>0</v>
      </c>
      <c r="G274" s="11">
        <f t="shared" si="110"/>
        <v>0</v>
      </c>
      <c r="J274" s="10">
        <v>5</v>
      </c>
      <c r="K274" t="s">
        <v>47</v>
      </c>
      <c r="L274" s="10">
        <f>COUNTIF(Y$2:Y$49,5)</f>
        <v>0</v>
      </c>
      <c r="M274" s="11">
        <f t="shared" si="111"/>
        <v>0</v>
      </c>
    </row>
    <row r="275" spans="1:41" x14ac:dyDescent="0.25">
      <c r="F275" s="10">
        <f>SUM(F270:F274)</f>
        <v>48</v>
      </c>
      <c r="G275" s="11">
        <f>SUM(G270:G274)</f>
        <v>1</v>
      </c>
      <c r="L275" s="10">
        <f>SUM(L270:L274)</f>
        <v>48</v>
      </c>
      <c r="M275" s="11">
        <f>SUM(M270:M274)</f>
        <v>1</v>
      </c>
    </row>
    <row r="279" spans="1:41" x14ac:dyDescent="0.25">
      <c r="F279" s="15">
        <v>1</v>
      </c>
      <c r="G279" s="15">
        <v>2</v>
      </c>
      <c r="H279" s="15">
        <v>3</v>
      </c>
      <c r="I279" s="15">
        <v>4</v>
      </c>
      <c r="J279" s="15">
        <v>5</v>
      </c>
      <c r="K279" s="15"/>
      <c r="L279"/>
      <c r="O279" s="15">
        <v>1</v>
      </c>
      <c r="P279" s="15">
        <v>2</v>
      </c>
      <c r="Q279" s="15">
        <v>3</v>
      </c>
      <c r="R279" s="15">
        <v>4</v>
      </c>
      <c r="S279" s="15">
        <v>5</v>
      </c>
      <c r="T279" s="15"/>
      <c r="U279"/>
      <c r="V279"/>
      <c r="Y279"/>
      <c r="Z279" s="15">
        <v>1</v>
      </c>
      <c r="AA279" s="15">
        <v>2</v>
      </c>
      <c r="AB279" s="15">
        <v>3</v>
      </c>
      <c r="AC279" s="15">
        <v>4</v>
      </c>
      <c r="AD279" s="15">
        <v>5</v>
      </c>
    </row>
    <row r="280" spans="1:41" s="17" customFormat="1" ht="30" x14ac:dyDescent="0.25">
      <c r="A280" s="16"/>
      <c r="E280" s="19" t="s">
        <v>69</v>
      </c>
      <c r="F280" s="20" t="s">
        <v>34</v>
      </c>
      <c r="G280" s="20" t="s">
        <v>37</v>
      </c>
      <c r="H280" s="20" t="s">
        <v>40</v>
      </c>
      <c r="I280" s="20" t="s">
        <v>43</v>
      </c>
      <c r="J280" s="20" t="s">
        <v>46</v>
      </c>
      <c r="K280" s="20" t="s">
        <v>31</v>
      </c>
      <c r="L280" s="18"/>
      <c r="N280" s="19" t="s">
        <v>70</v>
      </c>
      <c r="O280" s="26" t="s">
        <v>35</v>
      </c>
      <c r="P280" s="26" t="s">
        <v>38</v>
      </c>
      <c r="Q280" s="26" t="s">
        <v>41</v>
      </c>
      <c r="R280" s="26" t="s">
        <v>44</v>
      </c>
      <c r="S280" s="26" t="s">
        <v>47</v>
      </c>
      <c r="T280" s="20" t="s">
        <v>31</v>
      </c>
      <c r="U280" s="18"/>
      <c r="V280"/>
      <c r="W280" s="10"/>
      <c r="X280" s="19"/>
      <c r="Y280" s="14" t="s">
        <v>71</v>
      </c>
      <c r="Z280" s="14" t="s">
        <v>52</v>
      </c>
      <c r="AA280"/>
      <c r="AB280"/>
      <c r="AC280"/>
      <c r="AD280"/>
      <c r="AE280"/>
      <c r="AF280"/>
      <c r="AG280"/>
      <c r="AH280"/>
      <c r="AI280"/>
      <c r="AJ280"/>
      <c r="AK280"/>
      <c r="AL280"/>
      <c r="AM280"/>
      <c r="AN280"/>
      <c r="AO280"/>
    </row>
    <row r="281" spans="1:41" x14ac:dyDescent="0.25">
      <c r="D281" s="9">
        <v>1</v>
      </c>
      <c r="E281" s="21" t="s">
        <v>33</v>
      </c>
      <c r="F281" s="23">
        <v>4</v>
      </c>
      <c r="G281" s="23">
        <v>3</v>
      </c>
      <c r="H281" s="23">
        <v>3</v>
      </c>
      <c r="I281" s="23">
        <v>2</v>
      </c>
      <c r="J281" s="23"/>
      <c r="K281" s="23">
        <f>SUM(F281:J281)</f>
        <v>12</v>
      </c>
      <c r="L281"/>
      <c r="M281" s="9">
        <v>1</v>
      </c>
      <c r="N281" s="21" t="s">
        <v>33</v>
      </c>
      <c r="O281" s="29"/>
      <c r="P281" s="29">
        <v>4</v>
      </c>
      <c r="Q281" s="29">
        <v>8</v>
      </c>
      <c r="R281" s="29"/>
      <c r="S281" s="29"/>
      <c r="T281" s="23">
        <f>SUM(O281:S281)</f>
        <v>12</v>
      </c>
      <c r="U281"/>
      <c r="V281"/>
      <c r="W281" s="17"/>
      <c r="X281" s="19"/>
      <c r="Y281" s="14" t="s">
        <v>55</v>
      </c>
      <c r="Z281">
        <v>2</v>
      </c>
      <c r="AA281">
        <v>3</v>
      </c>
      <c r="AB281">
        <v>4</v>
      </c>
      <c r="AC281">
        <v>48</v>
      </c>
      <c r="AD281" t="s">
        <v>61</v>
      </c>
      <c r="AE281" t="s">
        <v>56</v>
      </c>
      <c r="AF281"/>
      <c r="AG281"/>
      <c r="AH281"/>
      <c r="AI281"/>
      <c r="AJ281"/>
      <c r="AK281"/>
      <c r="AL281"/>
      <c r="AM281"/>
      <c r="AN281"/>
      <c r="AO281"/>
    </row>
    <row r="282" spans="1:41" x14ac:dyDescent="0.25">
      <c r="D282" s="9">
        <v>2</v>
      </c>
      <c r="E282" s="21" t="s">
        <v>36</v>
      </c>
      <c r="F282" s="23"/>
      <c r="G282" s="23">
        <v>1</v>
      </c>
      <c r="H282" s="23"/>
      <c r="I282" s="23"/>
      <c r="J282" s="23"/>
      <c r="K282" s="23">
        <f t="shared" ref="K282:K287" si="112">SUM(F282:J282)</f>
        <v>1</v>
      </c>
      <c r="L282"/>
      <c r="M282" s="9">
        <v>2</v>
      </c>
      <c r="N282" s="21" t="s">
        <v>36</v>
      </c>
      <c r="O282" s="29"/>
      <c r="P282" s="29">
        <v>1</v>
      </c>
      <c r="Q282" s="29"/>
      <c r="R282" s="29"/>
      <c r="S282" s="29"/>
      <c r="T282" s="23">
        <f t="shared" ref="T282:T287" si="113">SUM(O282:S282)</f>
        <v>1</v>
      </c>
      <c r="U282"/>
      <c r="V282"/>
      <c r="W282" s="9">
        <v>1</v>
      </c>
      <c r="X282" s="21" t="s">
        <v>33</v>
      </c>
      <c r="Y282" s="8">
        <v>1</v>
      </c>
      <c r="Z282">
        <v>4</v>
      </c>
      <c r="AA282">
        <v>8</v>
      </c>
      <c r="AB282"/>
      <c r="AC282"/>
      <c r="AD282"/>
      <c r="AE282">
        <v>12</v>
      </c>
      <c r="AF282"/>
      <c r="AG282"/>
      <c r="AH282"/>
      <c r="AI282"/>
      <c r="AJ282"/>
      <c r="AK282"/>
      <c r="AL282"/>
      <c r="AM282"/>
      <c r="AN282"/>
      <c r="AO282"/>
    </row>
    <row r="283" spans="1:41" x14ac:dyDescent="0.25">
      <c r="D283" s="9">
        <v>3</v>
      </c>
      <c r="E283" s="21" t="s">
        <v>39</v>
      </c>
      <c r="F283" s="23">
        <v>1</v>
      </c>
      <c r="G283" s="23">
        <v>1</v>
      </c>
      <c r="H283" s="23">
        <v>4</v>
      </c>
      <c r="I283" s="23"/>
      <c r="J283" s="23"/>
      <c r="K283" s="23">
        <f t="shared" si="112"/>
        <v>6</v>
      </c>
      <c r="L283"/>
      <c r="M283" s="9">
        <v>3</v>
      </c>
      <c r="N283" s="21" t="s">
        <v>39</v>
      </c>
      <c r="O283" s="29"/>
      <c r="P283" s="29"/>
      <c r="Q283" s="29">
        <v>4</v>
      </c>
      <c r="R283" s="29">
        <v>2</v>
      </c>
      <c r="S283" s="29"/>
      <c r="T283" s="23">
        <f t="shared" si="113"/>
        <v>6</v>
      </c>
      <c r="U283"/>
      <c r="V283"/>
      <c r="W283" s="9">
        <v>2</v>
      </c>
      <c r="X283" s="21" t="s">
        <v>36</v>
      </c>
      <c r="Y283" s="8">
        <v>2</v>
      </c>
      <c r="Z283">
        <v>1</v>
      </c>
      <c r="AA283"/>
      <c r="AB283"/>
      <c r="AC283"/>
      <c r="AD283"/>
      <c r="AE283">
        <v>1</v>
      </c>
      <c r="AF283"/>
      <c r="AG283"/>
      <c r="AH283"/>
      <c r="AI283"/>
      <c r="AJ283"/>
      <c r="AK283"/>
      <c r="AL283"/>
      <c r="AM283"/>
      <c r="AN283"/>
      <c r="AO283"/>
    </row>
    <row r="284" spans="1:41" x14ac:dyDescent="0.25">
      <c r="D284" s="9">
        <v>4</v>
      </c>
      <c r="E284" s="21" t="s">
        <v>42</v>
      </c>
      <c r="F284" s="23">
        <v>2</v>
      </c>
      <c r="G284" s="23">
        <v>3</v>
      </c>
      <c r="H284" s="23">
        <v>10</v>
      </c>
      <c r="I284" s="23"/>
      <c r="J284" s="23"/>
      <c r="K284" s="23">
        <f t="shared" si="112"/>
        <v>15</v>
      </c>
      <c r="L284"/>
      <c r="M284" s="9">
        <v>4</v>
      </c>
      <c r="N284" s="21" t="s">
        <v>42</v>
      </c>
      <c r="O284" s="29"/>
      <c r="P284" s="29">
        <v>2</v>
      </c>
      <c r="Q284" s="29">
        <v>11</v>
      </c>
      <c r="R284" s="29">
        <v>2</v>
      </c>
      <c r="S284" s="29"/>
      <c r="T284" s="23">
        <f t="shared" si="113"/>
        <v>15</v>
      </c>
      <c r="V284"/>
      <c r="W284" s="9">
        <v>3</v>
      </c>
      <c r="X284" s="21" t="s">
        <v>39</v>
      </c>
      <c r="Y284" s="8">
        <v>3</v>
      </c>
      <c r="Z284"/>
      <c r="AA284">
        <v>4</v>
      </c>
      <c r="AB284">
        <v>2</v>
      </c>
      <c r="AC284"/>
      <c r="AD284"/>
      <c r="AE284">
        <v>6</v>
      </c>
      <c r="AF284"/>
      <c r="AG284"/>
      <c r="AH284"/>
      <c r="AI284"/>
      <c r="AJ284"/>
      <c r="AK284"/>
      <c r="AL284"/>
      <c r="AM284"/>
      <c r="AN284"/>
      <c r="AO284"/>
    </row>
    <row r="285" spans="1:41" x14ac:dyDescent="0.25">
      <c r="D285" s="9">
        <v>5</v>
      </c>
      <c r="E285" s="21" t="s">
        <v>45</v>
      </c>
      <c r="F285" s="23"/>
      <c r="G285" s="23">
        <v>4</v>
      </c>
      <c r="H285" s="23">
        <v>3</v>
      </c>
      <c r="I285" s="23">
        <v>2</v>
      </c>
      <c r="J285" s="23"/>
      <c r="K285" s="23">
        <f t="shared" si="112"/>
        <v>9</v>
      </c>
      <c r="L285"/>
      <c r="M285" s="9">
        <v>5</v>
      </c>
      <c r="N285" s="21" t="s">
        <v>45</v>
      </c>
      <c r="O285" s="29"/>
      <c r="P285" s="29">
        <v>2</v>
      </c>
      <c r="Q285" s="29">
        <v>4</v>
      </c>
      <c r="R285" s="29">
        <v>3</v>
      </c>
      <c r="S285" s="29"/>
      <c r="T285" s="23">
        <f t="shared" si="113"/>
        <v>9</v>
      </c>
      <c r="V285"/>
      <c r="W285" s="9">
        <v>4</v>
      </c>
      <c r="X285" s="21" t="s">
        <v>42</v>
      </c>
      <c r="Y285" s="8">
        <v>4</v>
      </c>
      <c r="Z285">
        <v>2</v>
      </c>
      <c r="AA285">
        <v>11</v>
      </c>
      <c r="AB285">
        <v>2</v>
      </c>
      <c r="AC285"/>
      <c r="AD285"/>
      <c r="AE285">
        <v>15</v>
      </c>
      <c r="AF285"/>
      <c r="AG285"/>
      <c r="AH285"/>
      <c r="AI285"/>
      <c r="AJ285"/>
      <c r="AK285"/>
      <c r="AL285"/>
      <c r="AM285"/>
      <c r="AN285"/>
      <c r="AO285"/>
    </row>
    <row r="286" spans="1:41" x14ac:dyDescent="0.25">
      <c r="D286" s="9">
        <v>6</v>
      </c>
      <c r="E286" s="21" t="s">
        <v>48</v>
      </c>
      <c r="F286" s="23">
        <v>4</v>
      </c>
      <c r="G286" s="23"/>
      <c r="H286" s="23">
        <v>1</v>
      </c>
      <c r="I286" s="23"/>
      <c r="J286" s="23"/>
      <c r="K286" s="23">
        <f t="shared" si="112"/>
        <v>5</v>
      </c>
      <c r="L286"/>
      <c r="M286" s="9">
        <v>6</v>
      </c>
      <c r="N286" s="21" t="s">
        <v>48</v>
      </c>
      <c r="O286" s="29"/>
      <c r="P286" s="29">
        <v>4</v>
      </c>
      <c r="Q286" s="29">
        <v>1</v>
      </c>
      <c r="R286" s="29"/>
      <c r="S286" s="29"/>
      <c r="T286" s="23">
        <f t="shared" si="113"/>
        <v>5</v>
      </c>
      <c r="V286"/>
      <c r="W286" s="9">
        <v>5</v>
      </c>
      <c r="X286" s="21" t="s">
        <v>45</v>
      </c>
      <c r="Y286" s="8">
        <v>5</v>
      </c>
      <c r="Z286">
        <v>2</v>
      </c>
      <c r="AA286">
        <v>4</v>
      </c>
      <c r="AB286">
        <v>3</v>
      </c>
      <c r="AC286"/>
      <c r="AD286"/>
      <c r="AE286">
        <v>9</v>
      </c>
      <c r="AF286"/>
      <c r="AG286"/>
      <c r="AH286"/>
      <c r="AI286"/>
      <c r="AJ286"/>
      <c r="AK286"/>
      <c r="AL286"/>
      <c r="AM286"/>
      <c r="AN286"/>
      <c r="AO286"/>
    </row>
    <row r="287" spans="1:41" x14ac:dyDescent="0.25">
      <c r="D287"/>
      <c r="E287" s="21" t="s">
        <v>31</v>
      </c>
      <c r="F287" s="22">
        <f>SUM(F281:F286)</f>
        <v>11</v>
      </c>
      <c r="G287" s="22">
        <f>SUM(G281:G286)</f>
        <v>12</v>
      </c>
      <c r="H287" s="22">
        <f t="shared" ref="H287:J287" si="114">SUM(H281:H286)</f>
        <v>21</v>
      </c>
      <c r="I287" s="22">
        <f t="shared" si="114"/>
        <v>4</v>
      </c>
      <c r="J287" s="22">
        <f t="shared" si="114"/>
        <v>0</v>
      </c>
      <c r="K287" s="23">
        <f t="shared" si="112"/>
        <v>48</v>
      </c>
      <c r="L287"/>
      <c r="M287"/>
      <c r="N287" s="21" t="s">
        <v>31</v>
      </c>
      <c r="O287" s="22">
        <f>SUM(O281:O286)</f>
        <v>0</v>
      </c>
      <c r="P287" s="22">
        <f>SUM(P281:P286)</f>
        <v>13</v>
      </c>
      <c r="Q287" s="22">
        <f t="shared" ref="Q287:S287" si="115">SUM(Q281:Q286)</f>
        <v>28</v>
      </c>
      <c r="R287" s="22">
        <f t="shared" si="115"/>
        <v>7</v>
      </c>
      <c r="S287" s="22">
        <f t="shared" si="115"/>
        <v>0</v>
      </c>
      <c r="T287" s="23">
        <f t="shared" si="113"/>
        <v>48</v>
      </c>
      <c r="V287"/>
      <c r="W287" s="9">
        <v>6</v>
      </c>
      <c r="X287" s="21" t="s">
        <v>48</v>
      </c>
      <c r="Y287" s="8">
        <v>6</v>
      </c>
      <c r="Z287">
        <v>4</v>
      </c>
      <c r="AA287">
        <v>1</v>
      </c>
      <c r="AB287"/>
      <c r="AC287"/>
      <c r="AD287"/>
      <c r="AE287">
        <v>5</v>
      </c>
      <c r="AF287"/>
      <c r="AG287"/>
      <c r="AH287"/>
      <c r="AI287"/>
      <c r="AJ287"/>
      <c r="AK287"/>
      <c r="AL287"/>
      <c r="AM287"/>
      <c r="AN287"/>
      <c r="AO287"/>
    </row>
    <row r="288" spans="1:41" x14ac:dyDescent="0.25">
      <c r="D288"/>
      <c r="E288"/>
      <c r="F288"/>
      <c r="G288"/>
      <c r="H288"/>
      <c r="I288"/>
      <c r="J288"/>
      <c r="L288"/>
      <c r="M288"/>
      <c r="N288"/>
      <c r="O288"/>
      <c r="P288"/>
      <c r="Q288"/>
      <c r="R288"/>
      <c r="S288"/>
      <c r="V288"/>
      <c r="W288"/>
      <c r="X288" s="21" t="s">
        <v>31</v>
      </c>
      <c r="Y288" s="8">
        <v>48</v>
      </c>
      <c r="Z288"/>
      <c r="AA288"/>
      <c r="AB288"/>
      <c r="AC288">
        <v>1</v>
      </c>
      <c r="AD288"/>
      <c r="AE288">
        <v>1</v>
      </c>
      <c r="AF288"/>
      <c r="AG288"/>
      <c r="AH288"/>
      <c r="AI288"/>
      <c r="AJ288"/>
      <c r="AK288"/>
      <c r="AL288"/>
      <c r="AM288"/>
      <c r="AN288"/>
      <c r="AO288"/>
    </row>
    <row r="289" spans="4:41" x14ac:dyDescent="0.25">
      <c r="D289"/>
      <c r="E289"/>
      <c r="F289"/>
      <c r="G289"/>
      <c r="H289"/>
      <c r="I289"/>
      <c r="J289"/>
      <c r="L289"/>
      <c r="M289"/>
      <c r="N289"/>
      <c r="O289"/>
      <c r="P289"/>
      <c r="Q289"/>
      <c r="R289"/>
      <c r="S289"/>
      <c r="V289"/>
      <c r="W289"/>
      <c r="X289"/>
      <c r="Y289" s="8" t="s">
        <v>61</v>
      </c>
      <c r="Z289"/>
      <c r="AA289"/>
      <c r="AB289"/>
      <c r="AC289"/>
      <c r="AD289"/>
      <c r="AE289"/>
      <c r="AF289"/>
      <c r="AG289"/>
      <c r="AH289"/>
      <c r="AI289"/>
      <c r="AJ289"/>
      <c r="AK289"/>
      <c r="AL289"/>
      <c r="AM289"/>
      <c r="AN289"/>
      <c r="AO289"/>
    </row>
    <row r="290" spans="4:41" x14ac:dyDescent="0.25">
      <c r="F290" s="15">
        <v>1</v>
      </c>
      <c r="G290" s="15">
        <v>2</v>
      </c>
      <c r="H290" s="15">
        <v>3</v>
      </c>
      <c r="I290" s="15">
        <v>4</v>
      </c>
      <c r="J290" s="15">
        <v>5</v>
      </c>
      <c r="K290" s="15"/>
      <c r="L290"/>
      <c r="O290" s="15">
        <v>1</v>
      </c>
      <c r="P290" s="15">
        <v>2</v>
      </c>
      <c r="Q290" s="15">
        <v>3</v>
      </c>
      <c r="R290" s="15">
        <v>4</v>
      </c>
      <c r="S290" s="15">
        <v>5</v>
      </c>
      <c r="T290" s="15"/>
      <c r="Y290" s="8" t="s">
        <v>56</v>
      </c>
      <c r="Z290">
        <v>13</v>
      </c>
      <c r="AA290">
        <v>28</v>
      </c>
      <c r="AB290">
        <v>7</v>
      </c>
      <c r="AC290">
        <v>1</v>
      </c>
      <c r="AD290"/>
      <c r="AE290">
        <v>49</v>
      </c>
      <c r="AF290"/>
      <c r="AG290"/>
      <c r="AH290"/>
      <c r="AI290"/>
      <c r="AJ290"/>
      <c r="AK290"/>
      <c r="AL290"/>
      <c r="AM290"/>
      <c r="AN290"/>
      <c r="AO290"/>
    </row>
    <row r="291" spans="4:41" ht="30" x14ac:dyDescent="0.25">
      <c r="D291" s="17"/>
      <c r="E291" s="19" t="str">
        <f>E280</f>
        <v>S1Q3 - S6Q1</v>
      </c>
      <c r="F291" s="20" t="s">
        <v>34</v>
      </c>
      <c r="G291" s="20" t="s">
        <v>37</v>
      </c>
      <c r="H291" s="20" t="s">
        <v>40</v>
      </c>
      <c r="I291" s="20" t="s">
        <v>43</v>
      </c>
      <c r="J291" s="20" t="s">
        <v>46</v>
      </c>
      <c r="K291" s="20" t="s">
        <v>31</v>
      </c>
      <c r="L291"/>
      <c r="M291" s="17"/>
      <c r="N291" s="19" t="str">
        <f>N280</f>
        <v>S1Q3 - S6Q2</v>
      </c>
      <c r="O291" s="20" t="str">
        <f>O280</f>
        <v>Strongly disagree</v>
      </c>
      <c r="P291" s="20" t="str">
        <f t="shared" ref="P291:S291" si="116">P280</f>
        <v xml:space="preserve">Disagree </v>
      </c>
      <c r="Q291" s="20" t="str">
        <f t="shared" si="116"/>
        <v>Neither agree / nor disagree</v>
      </c>
      <c r="R291" s="20" t="str">
        <f t="shared" si="116"/>
        <v>Agree</v>
      </c>
      <c r="S291" s="20" t="str">
        <f t="shared" si="116"/>
        <v xml:space="preserve">Strongly agree </v>
      </c>
      <c r="T291" s="20" t="s">
        <v>31</v>
      </c>
      <c r="Y291"/>
      <c r="Z291"/>
      <c r="AA291"/>
      <c r="AB291"/>
      <c r="AC291"/>
      <c r="AD291"/>
      <c r="AE291"/>
      <c r="AF291"/>
      <c r="AG291"/>
      <c r="AH291"/>
      <c r="AI291"/>
      <c r="AJ291"/>
      <c r="AK291"/>
      <c r="AL291"/>
      <c r="AM291"/>
      <c r="AN291"/>
      <c r="AO291"/>
    </row>
    <row r="292" spans="4:41" x14ac:dyDescent="0.25">
      <c r="D292" s="9">
        <v>1</v>
      </c>
      <c r="E292" s="21" t="s">
        <v>33</v>
      </c>
      <c r="F292" s="25">
        <f>F281/K$287</f>
        <v>8.3333333333333329E-2</v>
      </c>
      <c r="G292" s="25">
        <f>G281/K$287</f>
        <v>6.25E-2</v>
      </c>
      <c r="H292" s="25">
        <f>H281/K$287</f>
        <v>6.25E-2</v>
      </c>
      <c r="I292" s="25">
        <f>I281/K$287</f>
        <v>4.1666666666666664E-2</v>
      </c>
      <c r="J292" s="25">
        <f>J281/K$287</f>
        <v>0</v>
      </c>
      <c r="K292" s="25">
        <f>SUM(F292:J292)</f>
        <v>0.24999999999999997</v>
      </c>
      <c r="L292"/>
      <c r="M292" s="9">
        <v>1</v>
      </c>
      <c r="N292" s="21" t="s">
        <v>33</v>
      </c>
      <c r="O292" s="24">
        <f>O281/T$287</f>
        <v>0</v>
      </c>
      <c r="P292" s="24">
        <f>P281/T$287</f>
        <v>8.3333333333333329E-2</v>
      </c>
      <c r="Q292" s="24">
        <f>Q281/T$287</f>
        <v>0.16666666666666666</v>
      </c>
      <c r="R292" s="24">
        <f>R281/T$287</f>
        <v>0</v>
      </c>
      <c r="S292" s="24">
        <f>S281/T$287</f>
        <v>0</v>
      </c>
      <c r="T292" s="25">
        <f>SUM(O292:S292)</f>
        <v>0.25</v>
      </c>
      <c r="AA292"/>
      <c r="AB292"/>
      <c r="AC292"/>
    </row>
    <row r="293" spans="4:41" x14ac:dyDescent="0.25">
      <c r="D293" s="9">
        <v>2</v>
      </c>
      <c r="E293" s="21" t="s">
        <v>36</v>
      </c>
      <c r="F293" s="25">
        <f t="shared" ref="F293:F297" si="117">F282/K$287</f>
        <v>0</v>
      </c>
      <c r="G293" s="25">
        <f t="shared" ref="G293:G297" si="118">G282/K$287</f>
        <v>2.0833333333333332E-2</v>
      </c>
      <c r="H293" s="25">
        <f t="shared" ref="H293:H297" si="119">H282/K$287</f>
        <v>0</v>
      </c>
      <c r="I293" s="25">
        <f t="shared" ref="I293:I297" si="120">I282/K$287</f>
        <v>0</v>
      </c>
      <c r="J293" s="25">
        <f t="shared" ref="J293:J297" si="121">J282/K$287</f>
        <v>0</v>
      </c>
      <c r="K293" s="25">
        <f t="shared" ref="K293:K297" si="122">SUM(F293:J293)</f>
        <v>2.0833333333333332E-2</v>
      </c>
      <c r="L293"/>
      <c r="M293" s="9">
        <v>2</v>
      </c>
      <c r="N293" s="21" t="s">
        <v>36</v>
      </c>
      <c r="O293" s="24">
        <f t="shared" ref="O293:O297" si="123">O282/T$287</f>
        <v>0</v>
      </c>
      <c r="P293" s="24">
        <f t="shared" ref="P293:P297" si="124">P282/T$287</f>
        <v>2.0833333333333332E-2</v>
      </c>
      <c r="Q293" s="24">
        <f t="shared" ref="Q293:Q297" si="125">Q282/T$287</f>
        <v>0</v>
      </c>
      <c r="R293" s="24">
        <f t="shared" ref="R293:R297" si="126">R282/T$287</f>
        <v>0</v>
      </c>
      <c r="S293" s="24">
        <f t="shared" ref="S293:S297" si="127">S282/T$287</f>
        <v>0</v>
      </c>
      <c r="T293" s="25">
        <f t="shared" ref="T293:T297" si="128">SUM(O293:S293)</f>
        <v>2.0833333333333332E-2</v>
      </c>
      <c r="AA293"/>
      <c r="AB293"/>
      <c r="AC293"/>
    </row>
    <row r="294" spans="4:41" x14ac:dyDescent="0.25">
      <c r="D294" s="9">
        <v>3</v>
      </c>
      <c r="E294" s="21" t="s">
        <v>39</v>
      </c>
      <c r="F294" s="25">
        <f t="shared" si="117"/>
        <v>2.0833333333333332E-2</v>
      </c>
      <c r="G294" s="25">
        <f t="shared" si="118"/>
        <v>2.0833333333333332E-2</v>
      </c>
      <c r="H294" s="25">
        <f t="shared" si="119"/>
        <v>8.3333333333333329E-2</v>
      </c>
      <c r="I294" s="25">
        <f t="shared" si="120"/>
        <v>0</v>
      </c>
      <c r="J294" s="25">
        <f t="shared" si="121"/>
        <v>0</v>
      </c>
      <c r="K294" s="25">
        <f t="shared" si="122"/>
        <v>0.125</v>
      </c>
      <c r="L294"/>
      <c r="M294" s="9">
        <v>3</v>
      </c>
      <c r="N294" s="21" t="s">
        <v>39</v>
      </c>
      <c r="O294" s="24">
        <f t="shared" si="123"/>
        <v>0</v>
      </c>
      <c r="P294" s="24">
        <f t="shared" si="124"/>
        <v>0</v>
      </c>
      <c r="Q294" s="24">
        <f t="shared" si="125"/>
        <v>8.3333333333333329E-2</v>
      </c>
      <c r="R294" s="24">
        <f t="shared" si="126"/>
        <v>4.1666666666666664E-2</v>
      </c>
      <c r="S294" s="24">
        <f t="shared" si="127"/>
        <v>0</v>
      </c>
      <c r="T294" s="25">
        <f t="shared" si="128"/>
        <v>0.125</v>
      </c>
      <c r="AA294"/>
      <c r="AB294"/>
      <c r="AC294"/>
    </row>
    <row r="295" spans="4:41" x14ac:dyDescent="0.25">
      <c r="D295" s="9">
        <v>4</v>
      </c>
      <c r="E295" s="21" t="s">
        <v>42</v>
      </c>
      <c r="F295" s="25">
        <f t="shared" si="117"/>
        <v>4.1666666666666664E-2</v>
      </c>
      <c r="G295" s="25">
        <f t="shared" si="118"/>
        <v>6.25E-2</v>
      </c>
      <c r="H295" s="25">
        <f t="shared" si="119"/>
        <v>0.20833333333333334</v>
      </c>
      <c r="I295" s="25">
        <f t="shared" si="120"/>
        <v>0</v>
      </c>
      <c r="J295" s="25">
        <f t="shared" si="121"/>
        <v>0</v>
      </c>
      <c r="K295" s="25">
        <f t="shared" si="122"/>
        <v>0.3125</v>
      </c>
      <c r="L295"/>
      <c r="M295" s="9">
        <v>4</v>
      </c>
      <c r="N295" s="21" t="s">
        <v>42</v>
      </c>
      <c r="O295" s="24">
        <f t="shared" si="123"/>
        <v>0</v>
      </c>
      <c r="P295" s="24">
        <f t="shared" si="124"/>
        <v>4.1666666666666664E-2</v>
      </c>
      <c r="Q295" s="24">
        <f t="shared" si="125"/>
        <v>0.22916666666666666</v>
      </c>
      <c r="R295" s="24">
        <f t="shared" si="126"/>
        <v>4.1666666666666664E-2</v>
      </c>
      <c r="S295" s="24">
        <f t="shared" si="127"/>
        <v>0</v>
      </c>
      <c r="T295" s="25">
        <f t="shared" si="128"/>
        <v>0.3125</v>
      </c>
      <c r="AA295"/>
      <c r="AB295"/>
      <c r="AC295"/>
    </row>
    <row r="296" spans="4:41" x14ac:dyDescent="0.25">
      <c r="D296" s="9">
        <v>5</v>
      </c>
      <c r="E296" s="21" t="s">
        <v>45</v>
      </c>
      <c r="F296" s="25">
        <f t="shared" si="117"/>
        <v>0</v>
      </c>
      <c r="G296" s="25">
        <f t="shared" si="118"/>
        <v>8.3333333333333329E-2</v>
      </c>
      <c r="H296" s="25">
        <f t="shared" si="119"/>
        <v>6.25E-2</v>
      </c>
      <c r="I296" s="25">
        <f t="shared" si="120"/>
        <v>4.1666666666666664E-2</v>
      </c>
      <c r="J296" s="25">
        <f t="shared" si="121"/>
        <v>0</v>
      </c>
      <c r="K296" s="25">
        <f t="shared" si="122"/>
        <v>0.18749999999999997</v>
      </c>
      <c r="M296" s="9">
        <v>5</v>
      </c>
      <c r="N296" s="21" t="s">
        <v>45</v>
      </c>
      <c r="O296" s="24">
        <f t="shared" si="123"/>
        <v>0</v>
      </c>
      <c r="P296" s="24">
        <f t="shared" si="124"/>
        <v>4.1666666666666664E-2</v>
      </c>
      <c r="Q296" s="24">
        <f t="shared" si="125"/>
        <v>8.3333333333333329E-2</v>
      </c>
      <c r="R296" s="24">
        <f t="shared" si="126"/>
        <v>6.25E-2</v>
      </c>
      <c r="S296" s="24">
        <f t="shared" si="127"/>
        <v>0</v>
      </c>
      <c r="T296" s="25">
        <f t="shared" si="128"/>
        <v>0.1875</v>
      </c>
      <c r="AA296"/>
      <c r="AB296"/>
      <c r="AC296"/>
    </row>
    <row r="297" spans="4:41" x14ac:dyDescent="0.25">
      <c r="D297" s="9">
        <v>6</v>
      </c>
      <c r="E297" s="21" t="s">
        <v>48</v>
      </c>
      <c r="F297" s="25">
        <f t="shared" si="117"/>
        <v>8.3333333333333329E-2</v>
      </c>
      <c r="G297" s="25">
        <f t="shared" si="118"/>
        <v>0</v>
      </c>
      <c r="H297" s="25">
        <f t="shared" si="119"/>
        <v>2.0833333333333332E-2</v>
      </c>
      <c r="I297" s="25">
        <f t="shared" si="120"/>
        <v>0</v>
      </c>
      <c r="J297" s="25">
        <f t="shared" si="121"/>
        <v>0</v>
      </c>
      <c r="K297" s="25">
        <f t="shared" si="122"/>
        <v>0.10416666666666666</v>
      </c>
      <c r="M297" s="9">
        <v>6</v>
      </c>
      <c r="N297" s="21" t="s">
        <v>48</v>
      </c>
      <c r="O297" s="24">
        <f t="shared" si="123"/>
        <v>0</v>
      </c>
      <c r="P297" s="24">
        <f t="shared" si="124"/>
        <v>8.3333333333333329E-2</v>
      </c>
      <c r="Q297" s="24">
        <f t="shared" si="125"/>
        <v>2.0833333333333332E-2</v>
      </c>
      <c r="R297" s="24">
        <f t="shared" si="126"/>
        <v>0</v>
      </c>
      <c r="S297" s="24">
        <f t="shared" si="127"/>
        <v>0</v>
      </c>
      <c r="T297" s="25">
        <f t="shared" si="128"/>
        <v>0.10416666666666666</v>
      </c>
      <c r="AA297"/>
      <c r="AB297"/>
      <c r="AC297"/>
    </row>
    <row r="298" spans="4:41" x14ac:dyDescent="0.25">
      <c r="D298"/>
      <c r="E298" s="21" t="s">
        <v>31</v>
      </c>
      <c r="F298" s="25">
        <f>SUM(F292:F297)</f>
        <v>0.22916666666666663</v>
      </c>
      <c r="G298" s="25">
        <f t="shared" ref="G298:I298" si="129">SUM(G292:G297)</f>
        <v>0.25</v>
      </c>
      <c r="H298" s="25">
        <f t="shared" si="129"/>
        <v>0.43749999999999994</v>
      </c>
      <c r="I298" s="25">
        <f t="shared" si="129"/>
        <v>8.3333333333333329E-2</v>
      </c>
      <c r="J298" s="25">
        <f>SUM(J292:J297)</f>
        <v>0</v>
      </c>
      <c r="K298" s="25">
        <f>SUM(F298:J298)</f>
        <v>0.99999999999999989</v>
      </c>
      <c r="M298"/>
      <c r="N298" s="21" t="s">
        <v>31</v>
      </c>
      <c r="O298" s="24">
        <f>SUM(O292:O297)</f>
        <v>0</v>
      </c>
      <c r="P298" s="24">
        <f t="shared" ref="P298:R298" si="130">SUM(P292:P297)</f>
        <v>0.27083333333333331</v>
      </c>
      <c r="Q298" s="24">
        <f t="shared" si="130"/>
        <v>0.58333333333333337</v>
      </c>
      <c r="R298" s="24">
        <f t="shared" si="130"/>
        <v>0.14583333333333331</v>
      </c>
      <c r="S298" s="24">
        <f>SUM(S292:S297)</f>
        <v>0</v>
      </c>
      <c r="T298" s="25">
        <f>SUM(O298:S298)</f>
        <v>1</v>
      </c>
    </row>
    <row r="299" spans="4:41" x14ac:dyDescent="0.25">
      <c r="H299"/>
      <c r="I299"/>
      <c r="J299"/>
      <c r="Q299"/>
      <c r="R299"/>
      <c r="S299"/>
    </row>
    <row r="300" spans="4:41" x14ac:dyDescent="0.25">
      <c r="H300"/>
      <c r="I300"/>
      <c r="J300"/>
      <c r="Q300"/>
      <c r="R300"/>
      <c r="S300"/>
    </row>
    <row r="301" spans="4:41" x14ac:dyDescent="0.25">
      <c r="H301"/>
      <c r="I301"/>
      <c r="J301"/>
      <c r="Q301"/>
      <c r="R301"/>
      <c r="S301"/>
    </row>
    <row r="302" spans="4:41" x14ac:dyDescent="0.25">
      <c r="H302"/>
      <c r="I302"/>
      <c r="J302"/>
      <c r="Q302"/>
      <c r="R302"/>
      <c r="S302"/>
    </row>
    <row r="303" spans="4:41" x14ac:dyDescent="0.25">
      <c r="H303"/>
      <c r="I303"/>
      <c r="J303"/>
      <c r="Q303"/>
      <c r="R303"/>
      <c r="S303"/>
    </row>
    <row r="325" spans="1:41" x14ac:dyDescent="0.25">
      <c r="D325" s="13"/>
      <c r="E325" s="13" t="s">
        <v>26</v>
      </c>
      <c r="F325" s="13"/>
      <c r="G325" s="13"/>
      <c r="J325" s="13"/>
      <c r="K325" s="13" t="s">
        <v>28</v>
      </c>
      <c r="L325" s="13"/>
      <c r="M325" s="13"/>
    </row>
    <row r="326" spans="1:41" x14ac:dyDescent="0.25">
      <c r="F326" s="10" t="s">
        <v>31</v>
      </c>
      <c r="G326" s="10" t="s">
        <v>32</v>
      </c>
      <c r="L326" s="10" t="s">
        <v>31</v>
      </c>
      <c r="M326" s="10" t="s">
        <v>32</v>
      </c>
    </row>
    <row r="327" spans="1:41" x14ac:dyDescent="0.25">
      <c r="D327" s="10">
        <v>1</v>
      </c>
      <c r="E327" t="s">
        <v>34</v>
      </c>
      <c r="F327" s="10">
        <f>COUNTIF(AA$2:AA$49,1)</f>
        <v>8</v>
      </c>
      <c r="G327" s="11">
        <f>F327/F$275</f>
        <v>0.16666666666666666</v>
      </c>
      <c r="J327" s="10">
        <v>1</v>
      </c>
      <c r="K327" t="s">
        <v>35</v>
      </c>
      <c r="L327" s="10">
        <f>COUNTIF(AC$2:AC$49,1)</f>
        <v>8</v>
      </c>
      <c r="M327" s="11">
        <f>L327/L$275</f>
        <v>0.16666666666666666</v>
      </c>
    </row>
    <row r="328" spans="1:41" x14ac:dyDescent="0.25">
      <c r="D328" s="10">
        <v>2</v>
      </c>
      <c r="E328" t="s">
        <v>37</v>
      </c>
      <c r="F328" s="10">
        <f>COUNTIF(AA$2:AA$49,2)</f>
        <v>36</v>
      </c>
      <c r="G328" s="11">
        <f t="shared" ref="G328:G331" si="131">F328/F$275</f>
        <v>0.75</v>
      </c>
      <c r="J328" s="10">
        <v>2</v>
      </c>
      <c r="K328" t="s">
        <v>38</v>
      </c>
      <c r="L328" s="10">
        <f>COUNTIF(AC$2:AC$49,2)</f>
        <v>32</v>
      </c>
      <c r="M328" s="11">
        <f t="shared" ref="M328:M331" si="132">L328/L$275</f>
        <v>0.66666666666666663</v>
      </c>
    </row>
    <row r="329" spans="1:41" x14ac:dyDescent="0.25">
      <c r="D329" s="10">
        <v>3</v>
      </c>
      <c r="E329" t="s">
        <v>40</v>
      </c>
      <c r="F329" s="10">
        <f>COUNTIF(AA$2:AA$49,3)</f>
        <v>4</v>
      </c>
      <c r="G329" s="11">
        <f t="shared" si="131"/>
        <v>8.3333333333333329E-2</v>
      </c>
      <c r="J329" s="10">
        <v>3</v>
      </c>
      <c r="K329" t="s">
        <v>50</v>
      </c>
      <c r="L329" s="10">
        <f>COUNTIF(AC$2:AC$49,3)</f>
        <v>4</v>
      </c>
      <c r="M329" s="11">
        <f t="shared" si="132"/>
        <v>8.3333333333333329E-2</v>
      </c>
    </row>
    <row r="330" spans="1:41" x14ac:dyDescent="0.25">
      <c r="D330" s="10">
        <v>4</v>
      </c>
      <c r="E330" t="s">
        <v>43</v>
      </c>
      <c r="F330" s="10">
        <f>COUNTIF(AA$2:AA$49,4)</f>
        <v>0</v>
      </c>
      <c r="G330" s="11">
        <f t="shared" si="131"/>
        <v>0</v>
      </c>
      <c r="J330" s="10">
        <v>4</v>
      </c>
      <c r="K330" t="s">
        <v>44</v>
      </c>
      <c r="L330" s="10">
        <f>COUNTIF(AC$2:AC$49,4)</f>
        <v>4</v>
      </c>
      <c r="M330" s="11">
        <f t="shared" si="132"/>
        <v>8.3333333333333329E-2</v>
      </c>
    </row>
    <row r="331" spans="1:41" x14ac:dyDescent="0.25">
      <c r="D331" s="10">
        <v>5</v>
      </c>
      <c r="E331" t="s">
        <v>46</v>
      </c>
      <c r="F331" s="10">
        <f>COUNTIF(AA$2:AA$49,5)</f>
        <v>0</v>
      </c>
      <c r="G331" s="11">
        <f t="shared" si="131"/>
        <v>0</v>
      </c>
      <c r="J331" s="10">
        <v>5</v>
      </c>
      <c r="K331" t="s">
        <v>47</v>
      </c>
      <c r="L331" s="10">
        <f>COUNTIF(AC$2:AC$49,5)</f>
        <v>0</v>
      </c>
      <c r="M331" s="11">
        <f t="shared" si="132"/>
        <v>0</v>
      </c>
    </row>
    <row r="332" spans="1:41" x14ac:dyDescent="0.25">
      <c r="F332" s="10">
        <f>SUM(F327:F331)</f>
        <v>48</v>
      </c>
      <c r="G332" s="11">
        <f>SUM(G327:G331)</f>
        <v>1</v>
      </c>
      <c r="L332" s="10">
        <f>SUM(L327:L331)</f>
        <v>48</v>
      </c>
      <c r="M332" s="11">
        <f>SUM(M327:M331)</f>
        <v>1</v>
      </c>
    </row>
    <row r="335" spans="1:41" x14ac:dyDescent="0.25">
      <c r="F335" s="15">
        <v>1</v>
      </c>
      <c r="G335" s="15">
        <v>2</v>
      </c>
      <c r="H335" s="15">
        <v>3</v>
      </c>
      <c r="I335" s="15">
        <v>4</v>
      </c>
      <c r="J335" s="15">
        <v>5</v>
      </c>
      <c r="K335" s="15"/>
      <c r="L335"/>
      <c r="O335" s="15">
        <v>1</v>
      </c>
      <c r="P335" s="15">
        <v>2</v>
      </c>
      <c r="Q335" s="15">
        <v>3</v>
      </c>
      <c r="R335" s="15">
        <v>4</v>
      </c>
      <c r="S335" s="15">
        <v>5</v>
      </c>
      <c r="T335" s="15"/>
      <c r="U335"/>
      <c r="V335"/>
      <c r="Y335"/>
      <c r="Z335"/>
      <c r="AB335" s="15">
        <v>1</v>
      </c>
      <c r="AC335" s="15">
        <v>2</v>
      </c>
      <c r="AD335" s="15">
        <v>3</v>
      </c>
      <c r="AE335" s="15">
        <v>4</v>
      </c>
      <c r="AF335" s="15">
        <v>5</v>
      </c>
    </row>
    <row r="336" spans="1:41" s="17" customFormat="1" ht="30" x14ac:dyDescent="0.25">
      <c r="A336" s="16"/>
      <c r="D336" s="33"/>
      <c r="E336" s="19" t="s">
        <v>72</v>
      </c>
      <c r="F336" s="20" t="s">
        <v>34</v>
      </c>
      <c r="G336" s="20" t="s">
        <v>37</v>
      </c>
      <c r="H336" s="20" t="s">
        <v>40</v>
      </c>
      <c r="I336" s="20" t="s">
        <v>43</v>
      </c>
      <c r="J336" s="20" t="s">
        <v>46</v>
      </c>
      <c r="K336" s="20" t="s">
        <v>31</v>
      </c>
      <c r="L336" s="18"/>
      <c r="M336" s="33"/>
      <c r="N336" s="19" t="s">
        <v>73</v>
      </c>
      <c r="O336" s="26" t="s">
        <v>35</v>
      </c>
      <c r="P336" s="26" t="s">
        <v>38</v>
      </c>
      <c r="Q336" s="26" t="s">
        <v>41</v>
      </c>
      <c r="R336" s="26" t="s">
        <v>44</v>
      </c>
      <c r="S336" s="26" t="s">
        <v>47</v>
      </c>
      <c r="T336" s="20" t="s">
        <v>31</v>
      </c>
      <c r="U336" s="18"/>
      <c r="V336"/>
      <c r="W336" s="10"/>
      <c r="X336" s="19"/>
      <c r="Y336" s="14" t="s">
        <v>74</v>
      </c>
      <c r="Z336" s="14" t="s">
        <v>52</v>
      </c>
      <c r="AA336"/>
      <c r="AB336"/>
      <c r="AC336"/>
      <c r="AD336"/>
      <c r="AE336"/>
      <c r="AF336"/>
      <c r="AG336"/>
      <c r="AH336"/>
      <c r="AI336"/>
      <c r="AJ336"/>
      <c r="AK336"/>
      <c r="AL336"/>
      <c r="AM336"/>
      <c r="AN336"/>
      <c r="AO336"/>
    </row>
    <row r="337" spans="4:41" x14ac:dyDescent="0.25">
      <c r="D337" s="32">
        <v>1</v>
      </c>
      <c r="E337" s="21" t="s">
        <v>33</v>
      </c>
      <c r="F337" s="23">
        <v>1</v>
      </c>
      <c r="G337" s="23">
        <v>11</v>
      </c>
      <c r="H337" s="23"/>
      <c r="I337" s="23"/>
      <c r="J337" s="23"/>
      <c r="K337" s="23">
        <f>SUM(F337:J337)</f>
        <v>12</v>
      </c>
      <c r="L337"/>
      <c r="M337" s="32">
        <v>1</v>
      </c>
      <c r="N337" s="21" t="s">
        <v>33</v>
      </c>
      <c r="O337" s="23">
        <v>4</v>
      </c>
      <c r="P337" s="23">
        <v>8</v>
      </c>
      <c r="Q337" s="23"/>
      <c r="R337" s="23"/>
      <c r="S337" s="29"/>
      <c r="T337" s="23">
        <f>SUM(O337:S337)</f>
        <v>12</v>
      </c>
      <c r="U337"/>
      <c r="V337"/>
      <c r="W337" s="17"/>
      <c r="X337" s="19"/>
      <c r="Y337" s="14" t="s">
        <v>55</v>
      </c>
      <c r="Z337">
        <v>1</v>
      </c>
      <c r="AA337">
        <v>2</v>
      </c>
      <c r="AB337">
        <v>3</v>
      </c>
      <c r="AC337">
        <v>4</v>
      </c>
      <c r="AD337">
        <v>48</v>
      </c>
      <c r="AE337" t="s">
        <v>61</v>
      </c>
      <c r="AF337" t="s">
        <v>56</v>
      </c>
      <c r="AG337"/>
      <c r="AH337"/>
      <c r="AI337"/>
      <c r="AJ337"/>
      <c r="AK337"/>
      <c r="AL337"/>
      <c r="AM337"/>
      <c r="AN337"/>
      <c r="AO337"/>
    </row>
    <row r="338" spans="4:41" x14ac:dyDescent="0.25">
      <c r="D338" s="32">
        <v>2</v>
      </c>
      <c r="E338" s="21" t="s">
        <v>36</v>
      </c>
      <c r="F338" s="23"/>
      <c r="G338" s="23">
        <v>1</v>
      </c>
      <c r="H338" s="23"/>
      <c r="I338" s="23"/>
      <c r="J338" s="23"/>
      <c r="K338" s="23">
        <f t="shared" ref="K338:K343" si="133">SUM(F338:J338)</f>
        <v>1</v>
      </c>
      <c r="L338"/>
      <c r="M338" s="32">
        <v>2</v>
      </c>
      <c r="N338" s="21" t="s">
        <v>36</v>
      </c>
      <c r="O338" s="23"/>
      <c r="P338" s="23">
        <v>1</v>
      </c>
      <c r="Q338" s="23"/>
      <c r="R338" s="23"/>
      <c r="S338" s="29"/>
      <c r="T338" s="23">
        <f t="shared" ref="T338:T343" si="134">SUM(O338:S338)</f>
        <v>1</v>
      </c>
      <c r="U338"/>
      <c r="V338"/>
      <c r="W338" s="9">
        <v>1</v>
      </c>
      <c r="X338" s="21" t="s">
        <v>33</v>
      </c>
      <c r="Y338" s="8">
        <v>1</v>
      </c>
      <c r="Z338">
        <v>4</v>
      </c>
      <c r="AA338">
        <v>8</v>
      </c>
      <c r="AB338"/>
      <c r="AC338"/>
      <c r="AD338"/>
      <c r="AE338"/>
      <c r="AF338">
        <v>12</v>
      </c>
      <c r="AG338"/>
      <c r="AH338"/>
      <c r="AI338"/>
      <c r="AJ338"/>
      <c r="AK338"/>
      <c r="AL338"/>
      <c r="AM338"/>
      <c r="AN338"/>
      <c r="AO338"/>
    </row>
    <row r="339" spans="4:41" x14ac:dyDescent="0.25">
      <c r="D339" s="32">
        <v>3</v>
      </c>
      <c r="E339" s="21" t="s">
        <v>39</v>
      </c>
      <c r="F339" s="23">
        <v>2</v>
      </c>
      <c r="G339" s="23">
        <v>2</v>
      </c>
      <c r="H339" s="23">
        <v>2</v>
      </c>
      <c r="I339" s="23"/>
      <c r="J339" s="23"/>
      <c r="K339" s="23">
        <f t="shared" si="133"/>
        <v>6</v>
      </c>
      <c r="L339"/>
      <c r="M339" s="32">
        <v>3</v>
      </c>
      <c r="N339" s="21" t="s">
        <v>39</v>
      </c>
      <c r="O339" s="23"/>
      <c r="P339" s="23">
        <v>2</v>
      </c>
      <c r="Q339" s="23">
        <v>2</v>
      </c>
      <c r="R339" s="23">
        <v>2</v>
      </c>
      <c r="S339" s="29"/>
      <c r="T339" s="23">
        <f t="shared" si="134"/>
        <v>6</v>
      </c>
      <c r="U339"/>
      <c r="V339"/>
      <c r="W339" s="9">
        <v>2</v>
      </c>
      <c r="X339" s="21" t="s">
        <v>36</v>
      </c>
      <c r="Y339" s="8">
        <v>2</v>
      </c>
      <c r="Z339"/>
      <c r="AA339">
        <v>1</v>
      </c>
      <c r="AB339"/>
      <c r="AC339"/>
      <c r="AD339"/>
      <c r="AE339"/>
      <c r="AF339">
        <v>1</v>
      </c>
      <c r="AG339"/>
      <c r="AH339"/>
      <c r="AI339"/>
      <c r="AJ339"/>
      <c r="AK339"/>
      <c r="AL339"/>
      <c r="AM339"/>
      <c r="AN339"/>
      <c r="AO339"/>
    </row>
    <row r="340" spans="4:41" x14ac:dyDescent="0.25">
      <c r="D340" s="32">
        <v>4</v>
      </c>
      <c r="E340" s="21" t="s">
        <v>42</v>
      </c>
      <c r="F340" s="23">
        <v>4</v>
      </c>
      <c r="G340" s="23">
        <v>11</v>
      </c>
      <c r="H340" s="23"/>
      <c r="I340" s="23"/>
      <c r="J340" s="23"/>
      <c r="K340" s="23">
        <f t="shared" si="133"/>
        <v>15</v>
      </c>
      <c r="L340"/>
      <c r="M340" s="32">
        <v>4</v>
      </c>
      <c r="N340" s="21" t="s">
        <v>42</v>
      </c>
      <c r="O340" s="23"/>
      <c r="P340" s="23">
        <v>14</v>
      </c>
      <c r="Q340" s="23"/>
      <c r="R340" s="23">
        <v>1</v>
      </c>
      <c r="S340" s="29"/>
      <c r="T340" s="23">
        <f t="shared" si="134"/>
        <v>15</v>
      </c>
      <c r="V340"/>
      <c r="W340" s="9">
        <v>3</v>
      </c>
      <c r="X340" s="21" t="s">
        <v>39</v>
      </c>
      <c r="Y340" s="8">
        <v>3</v>
      </c>
      <c r="Z340"/>
      <c r="AA340">
        <v>2</v>
      </c>
      <c r="AB340">
        <v>2</v>
      </c>
      <c r="AC340">
        <v>2</v>
      </c>
      <c r="AD340"/>
      <c r="AE340"/>
      <c r="AF340">
        <v>6</v>
      </c>
      <c r="AG340"/>
      <c r="AH340"/>
      <c r="AI340"/>
      <c r="AJ340"/>
      <c r="AK340"/>
      <c r="AL340"/>
      <c r="AM340"/>
      <c r="AN340"/>
      <c r="AO340"/>
    </row>
    <row r="341" spans="4:41" x14ac:dyDescent="0.25">
      <c r="D341" s="32">
        <v>5</v>
      </c>
      <c r="E341" s="21" t="s">
        <v>45</v>
      </c>
      <c r="F341" s="23">
        <v>1</v>
      </c>
      <c r="G341" s="23">
        <v>7</v>
      </c>
      <c r="H341" s="23">
        <v>1</v>
      </c>
      <c r="I341" s="23"/>
      <c r="J341" s="23"/>
      <c r="K341" s="23">
        <f t="shared" si="133"/>
        <v>9</v>
      </c>
      <c r="L341"/>
      <c r="M341" s="32">
        <v>5</v>
      </c>
      <c r="N341" s="21" t="s">
        <v>45</v>
      </c>
      <c r="O341" s="23">
        <v>1</v>
      </c>
      <c r="P341" s="23">
        <v>6</v>
      </c>
      <c r="Q341" s="23">
        <v>2</v>
      </c>
      <c r="R341" s="23"/>
      <c r="S341" s="29"/>
      <c r="T341" s="23">
        <f t="shared" si="134"/>
        <v>9</v>
      </c>
      <c r="V341"/>
      <c r="W341" s="9">
        <v>4</v>
      </c>
      <c r="X341" s="21" t="s">
        <v>42</v>
      </c>
      <c r="Y341" s="8">
        <v>4</v>
      </c>
      <c r="Z341"/>
      <c r="AA341">
        <v>14</v>
      </c>
      <c r="AB341"/>
      <c r="AC341">
        <v>1</v>
      </c>
      <c r="AD341"/>
      <c r="AE341"/>
      <c r="AF341">
        <v>15</v>
      </c>
      <c r="AG341"/>
      <c r="AH341"/>
      <c r="AI341"/>
      <c r="AJ341"/>
      <c r="AK341"/>
      <c r="AL341"/>
      <c r="AM341"/>
      <c r="AN341"/>
      <c r="AO341"/>
    </row>
    <row r="342" spans="4:41" x14ac:dyDescent="0.25">
      <c r="D342" s="32">
        <v>6</v>
      </c>
      <c r="E342" s="21" t="s">
        <v>48</v>
      </c>
      <c r="F342" s="23"/>
      <c r="G342" s="23">
        <v>4</v>
      </c>
      <c r="H342" s="23">
        <v>1</v>
      </c>
      <c r="I342" s="23"/>
      <c r="J342" s="23"/>
      <c r="K342" s="23">
        <f t="shared" si="133"/>
        <v>5</v>
      </c>
      <c r="L342"/>
      <c r="M342" s="32">
        <v>6</v>
      </c>
      <c r="N342" s="21" t="s">
        <v>48</v>
      </c>
      <c r="O342" s="23">
        <v>3</v>
      </c>
      <c r="P342" s="23">
        <v>1</v>
      </c>
      <c r="Q342" s="23"/>
      <c r="R342" s="23">
        <v>1</v>
      </c>
      <c r="S342" s="29"/>
      <c r="T342" s="23">
        <f t="shared" si="134"/>
        <v>5</v>
      </c>
      <c r="V342"/>
      <c r="W342" s="9">
        <v>5</v>
      </c>
      <c r="X342" s="21" t="s">
        <v>45</v>
      </c>
      <c r="Y342" s="8">
        <v>5</v>
      </c>
      <c r="Z342">
        <v>1</v>
      </c>
      <c r="AA342">
        <v>6</v>
      </c>
      <c r="AB342">
        <v>2</v>
      </c>
      <c r="AC342"/>
      <c r="AD342"/>
      <c r="AE342"/>
      <c r="AF342">
        <v>9</v>
      </c>
      <c r="AG342"/>
      <c r="AH342"/>
      <c r="AI342"/>
      <c r="AJ342"/>
      <c r="AK342"/>
      <c r="AL342"/>
      <c r="AM342"/>
      <c r="AN342"/>
      <c r="AO342"/>
    </row>
    <row r="343" spans="4:41" x14ac:dyDescent="0.25">
      <c r="D343" s="15"/>
      <c r="E343" s="21" t="s">
        <v>31</v>
      </c>
      <c r="F343" s="22">
        <f>SUM(F337:F342)</f>
        <v>8</v>
      </c>
      <c r="G343" s="22">
        <f>SUM(G337:G342)</f>
        <v>36</v>
      </c>
      <c r="H343" s="22">
        <f t="shared" ref="H343:J343" si="135">SUM(H337:H342)</f>
        <v>4</v>
      </c>
      <c r="I343" s="22">
        <f t="shared" si="135"/>
        <v>0</v>
      </c>
      <c r="J343" s="22">
        <f t="shared" si="135"/>
        <v>0</v>
      </c>
      <c r="K343" s="23">
        <f t="shared" si="133"/>
        <v>48</v>
      </c>
      <c r="L343"/>
      <c r="M343" s="15"/>
      <c r="N343" s="21" t="s">
        <v>31</v>
      </c>
      <c r="O343" s="22">
        <f>SUM(O337:O342)</f>
        <v>8</v>
      </c>
      <c r="P343" s="22">
        <f>SUM(P337:P342)</f>
        <v>32</v>
      </c>
      <c r="Q343" s="22">
        <f t="shared" ref="Q343:S343" si="136">SUM(Q337:Q342)</f>
        <v>4</v>
      </c>
      <c r="R343" s="22">
        <f t="shared" si="136"/>
        <v>4</v>
      </c>
      <c r="S343" s="22">
        <f t="shared" si="136"/>
        <v>0</v>
      </c>
      <c r="T343" s="23">
        <f t="shared" si="134"/>
        <v>48</v>
      </c>
      <c r="V343"/>
      <c r="W343" s="9">
        <v>6</v>
      </c>
      <c r="X343" s="21" t="s">
        <v>48</v>
      </c>
      <c r="Y343" s="8">
        <v>6</v>
      </c>
      <c r="Z343">
        <v>3</v>
      </c>
      <c r="AA343">
        <v>1</v>
      </c>
      <c r="AB343"/>
      <c r="AC343">
        <v>1</v>
      </c>
      <c r="AD343"/>
      <c r="AE343"/>
      <c r="AF343">
        <v>5</v>
      </c>
      <c r="AG343"/>
      <c r="AH343"/>
      <c r="AI343"/>
      <c r="AJ343"/>
      <c r="AK343"/>
      <c r="AL343"/>
      <c r="AM343"/>
      <c r="AN343"/>
      <c r="AO343"/>
    </row>
    <row r="344" spans="4:41" x14ac:dyDescent="0.25">
      <c r="D344" s="15"/>
      <c r="E344"/>
      <c r="F344"/>
      <c r="G344"/>
      <c r="H344"/>
      <c r="I344"/>
      <c r="J344"/>
      <c r="L344"/>
      <c r="M344" s="15"/>
      <c r="N344"/>
      <c r="O344"/>
      <c r="P344"/>
      <c r="Q344"/>
      <c r="R344"/>
      <c r="S344"/>
      <c r="V344"/>
      <c r="W344"/>
      <c r="X344" s="21" t="s">
        <v>31</v>
      </c>
      <c r="Y344" s="8">
        <v>48</v>
      </c>
      <c r="Z344"/>
      <c r="AA344"/>
      <c r="AB344"/>
      <c r="AC344"/>
      <c r="AD344">
        <v>1</v>
      </c>
      <c r="AE344"/>
      <c r="AF344">
        <v>1</v>
      </c>
      <c r="AG344"/>
      <c r="AH344"/>
      <c r="AI344"/>
      <c r="AJ344"/>
      <c r="AK344"/>
      <c r="AL344"/>
      <c r="AM344"/>
      <c r="AN344"/>
      <c r="AO344"/>
    </row>
    <row r="345" spans="4:41" x14ac:dyDescent="0.25">
      <c r="D345" s="15"/>
      <c r="E345"/>
      <c r="F345"/>
      <c r="G345"/>
      <c r="H345"/>
      <c r="I345"/>
      <c r="J345"/>
      <c r="L345"/>
      <c r="M345" s="15"/>
      <c r="N345"/>
      <c r="O345"/>
      <c r="P345"/>
      <c r="Q345"/>
      <c r="R345"/>
      <c r="S345"/>
      <c r="V345"/>
      <c r="W345"/>
      <c r="X345"/>
      <c r="Y345" s="8" t="s">
        <v>61</v>
      </c>
      <c r="Z345"/>
      <c r="AA345"/>
      <c r="AB345"/>
      <c r="AC345"/>
      <c r="AD345"/>
      <c r="AE345"/>
      <c r="AF345"/>
      <c r="AG345"/>
      <c r="AH345"/>
      <c r="AI345"/>
      <c r="AJ345"/>
      <c r="AK345"/>
      <c r="AL345"/>
      <c r="AM345"/>
      <c r="AN345"/>
      <c r="AO345"/>
    </row>
    <row r="346" spans="4:41" x14ac:dyDescent="0.25">
      <c r="D346" s="32"/>
      <c r="F346" s="15">
        <v>1</v>
      </c>
      <c r="G346" s="15">
        <v>2</v>
      </c>
      <c r="H346" s="15">
        <v>3</v>
      </c>
      <c r="I346" s="15">
        <v>4</v>
      </c>
      <c r="J346" s="15">
        <v>5</v>
      </c>
      <c r="K346" s="15"/>
      <c r="L346"/>
      <c r="M346" s="32"/>
      <c r="O346" s="15">
        <v>1</v>
      </c>
      <c r="P346" s="15">
        <v>2</v>
      </c>
      <c r="Q346" s="15">
        <v>3</v>
      </c>
      <c r="R346" s="15">
        <v>4</v>
      </c>
      <c r="S346" s="15">
        <v>5</v>
      </c>
      <c r="T346" s="15"/>
      <c r="Y346" s="8" t="s">
        <v>56</v>
      </c>
      <c r="Z346">
        <v>8</v>
      </c>
      <c r="AA346">
        <v>32</v>
      </c>
      <c r="AB346">
        <v>4</v>
      </c>
      <c r="AC346">
        <v>4</v>
      </c>
      <c r="AD346">
        <v>1</v>
      </c>
      <c r="AE346"/>
      <c r="AF346">
        <v>49</v>
      </c>
      <c r="AG346"/>
      <c r="AH346"/>
      <c r="AI346"/>
      <c r="AJ346"/>
      <c r="AK346"/>
      <c r="AL346"/>
      <c r="AM346"/>
      <c r="AN346"/>
      <c r="AO346"/>
    </row>
    <row r="347" spans="4:41" ht="30" x14ac:dyDescent="0.25">
      <c r="D347" s="33"/>
      <c r="E347" s="19" t="str">
        <f>E336</f>
        <v>S1Q3 - S7Q1</v>
      </c>
      <c r="F347" s="20" t="s">
        <v>34</v>
      </c>
      <c r="G347" s="20" t="s">
        <v>37</v>
      </c>
      <c r="H347" s="20" t="s">
        <v>40</v>
      </c>
      <c r="I347" s="20" t="s">
        <v>43</v>
      </c>
      <c r="J347" s="20" t="s">
        <v>46</v>
      </c>
      <c r="K347" s="20" t="s">
        <v>31</v>
      </c>
      <c r="L347"/>
      <c r="M347" s="33"/>
      <c r="N347" s="19" t="str">
        <f>N336</f>
        <v>S1Q3 - S7Q3</v>
      </c>
      <c r="O347" s="20" t="str">
        <f>O336</f>
        <v>Strongly disagree</v>
      </c>
      <c r="P347" s="20" t="str">
        <f t="shared" ref="P347:S347" si="137">P336</f>
        <v xml:space="preserve">Disagree </v>
      </c>
      <c r="Q347" s="20" t="str">
        <f t="shared" si="137"/>
        <v>Neither agree / nor disagree</v>
      </c>
      <c r="R347" s="20" t="str">
        <f t="shared" si="137"/>
        <v>Agree</v>
      </c>
      <c r="S347" s="20" t="str">
        <f t="shared" si="137"/>
        <v xml:space="preserve">Strongly agree </v>
      </c>
      <c r="T347" s="20" t="s">
        <v>31</v>
      </c>
      <c r="Y347"/>
      <c r="Z347"/>
      <c r="AA347"/>
      <c r="AB347"/>
      <c r="AC347"/>
      <c r="AD347"/>
      <c r="AE347"/>
      <c r="AF347"/>
      <c r="AG347"/>
      <c r="AH347"/>
      <c r="AI347"/>
      <c r="AJ347"/>
      <c r="AK347"/>
      <c r="AL347"/>
      <c r="AM347"/>
      <c r="AN347"/>
      <c r="AO347"/>
    </row>
    <row r="348" spans="4:41" x14ac:dyDescent="0.25">
      <c r="D348" s="32">
        <v>1</v>
      </c>
      <c r="E348" s="21" t="s">
        <v>33</v>
      </c>
      <c r="F348" s="25">
        <f>F337/K$343</f>
        <v>2.0833333333333332E-2</v>
      </c>
      <c r="G348" s="25">
        <f>G337/K$343</f>
        <v>0.22916666666666666</v>
      </c>
      <c r="H348" s="25">
        <f>H337/K$343</f>
        <v>0</v>
      </c>
      <c r="I348" s="25">
        <f>I337/K$343</f>
        <v>0</v>
      </c>
      <c r="J348" s="25">
        <f>J337/K$343</f>
        <v>0</v>
      </c>
      <c r="K348" s="25">
        <f>SUM(F348:J348)</f>
        <v>0.25</v>
      </c>
      <c r="L348"/>
      <c r="M348" s="32">
        <v>1</v>
      </c>
      <c r="N348" s="21" t="s">
        <v>33</v>
      </c>
      <c r="O348" s="24">
        <f>O337/T$343</f>
        <v>8.3333333333333329E-2</v>
      </c>
      <c r="P348" s="24">
        <f>P337/T$343</f>
        <v>0.16666666666666666</v>
      </c>
      <c r="Q348" s="24">
        <f>Q337/T$343</f>
        <v>0</v>
      </c>
      <c r="R348" s="24">
        <f>R337/T$343</f>
        <v>0</v>
      </c>
      <c r="S348" s="24">
        <f>S337/T$343</f>
        <v>0</v>
      </c>
      <c r="T348" s="25">
        <f>SUM(O348:S348)</f>
        <v>0.25</v>
      </c>
      <c r="AA348"/>
      <c r="AB348"/>
      <c r="AC348"/>
    </row>
    <row r="349" spans="4:41" x14ac:dyDescent="0.25">
      <c r="D349" s="32">
        <v>2</v>
      </c>
      <c r="E349" s="21" t="s">
        <v>36</v>
      </c>
      <c r="F349" s="25">
        <f t="shared" ref="F349:F353" si="138">F338/K$343</f>
        <v>0</v>
      </c>
      <c r="G349" s="25">
        <f t="shared" ref="G349:G353" si="139">G338/K$343</f>
        <v>2.0833333333333332E-2</v>
      </c>
      <c r="H349" s="25">
        <f t="shared" ref="H349:H353" si="140">H338/K$343</f>
        <v>0</v>
      </c>
      <c r="I349" s="25">
        <f t="shared" ref="I349:I353" si="141">I338/K$343</f>
        <v>0</v>
      </c>
      <c r="J349" s="25">
        <f t="shared" ref="J349:J353" si="142">J338/K$343</f>
        <v>0</v>
      </c>
      <c r="K349" s="25">
        <f t="shared" ref="K349:K353" si="143">SUM(F349:J349)</f>
        <v>2.0833333333333332E-2</v>
      </c>
      <c r="L349"/>
      <c r="M349" s="32">
        <v>2</v>
      </c>
      <c r="N349" s="21" t="s">
        <v>36</v>
      </c>
      <c r="O349" s="24">
        <f t="shared" ref="O349:O353" si="144">O338/T$343</f>
        <v>0</v>
      </c>
      <c r="P349" s="24">
        <f t="shared" ref="P349:P353" si="145">P338/T$343</f>
        <v>2.0833333333333332E-2</v>
      </c>
      <c r="Q349" s="24">
        <f t="shared" ref="Q349:Q353" si="146">Q338/T$343</f>
        <v>0</v>
      </c>
      <c r="R349" s="24">
        <f t="shared" ref="R349:R353" si="147">R338/T$343</f>
        <v>0</v>
      </c>
      <c r="S349" s="24">
        <f t="shared" ref="S349:S353" si="148">S338/T$343</f>
        <v>0</v>
      </c>
      <c r="T349" s="25">
        <f t="shared" ref="T349:T353" si="149">SUM(O349:S349)</f>
        <v>2.0833333333333332E-2</v>
      </c>
      <c r="AA349"/>
      <c r="AB349"/>
      <c r="AC349"/>
    </row>
    <row r="350" spans="4:41" x14ac:dyDescent="0.25">
      <c r="D350" s="32">
        <v>3</v>
      </c>
      <c r="E350" s="21" t="s">
        <v>39</v>
      </c>
      <c r="F350" s="25">
        <f t="shared" si="138"/>
        <v>4.1666666666666664E-2</v>
      </c>
      <c r="G350" s="25">
        <f t="shared" si="139"/>
        <v>4.1666666666666664E-2</v>
      </c>
      <c r="H350" s="25">
        <f t="shared" si="140"/>
        <v>4.1666666666666664E-2</v>
      </c>
      <c r="I350" s="25">
        <f t="shared" si="141"/>
        <v>0</v>
      </c>
      <c r="J350" s="25">
        <f t="shared" si="142"/>
        <v>0</v>
      </c>
      <c r="K350" s="25">
        <f t="shared" si="143"/>
        <v>0.125</v>
      </c>
      <c r="L350"/>
      <c r="M350" s="32">
        <v>3</v>
      </c>
      <c r="N350" s="21" t="s">
        <v>39</v>
      </c>
      <c r="O350" s="24">
        <f t="shared" si="144"/>
        <v>0</v>
      </c>
      <c r="P350" s="24">
        <f t="shared" si="145"/>
        <v>4.1666666666666664E-2</v>
      </c>
      <c r="Q350" s="24">
        <f t="shared" si="146"/>
        <v>4.1666666666666664E-2</v>
      </c>
      <c r="R350" s="24">
        <f t="shared" si="147"/>
        <v>4.1666666666666664E-2</v>
      </c>
      <c r="S350" s="24">
        <f t="shared" si="148"/>
        <v>0</v>
      </c>
      <c r="T350" s="25">
        <f t="shared" si="149"/>
        <v>0.125</v>
      </c>
      <c r="AA350"/>
      <c r="AB350"/>
      <c r="AC350"/>
    </row>
    <row r="351" spans="4:41" x14ac:dyDescent="0.25">
      <c r="D351" s="32">
        <v>4</v>
      </c>
      <c r="E351" s="21" t="s">
        <v>42</v>
      </c>
      <c r="F351" s="25">
        <f t="shared" si="138"/>
        <v>8.3333333333333329E-2</v>
      </c>
      <c r="G351" s="25">
        <f t="shared" si="139"/>
        <v>0.22916666666666666</v>
      </c>
      <c r="H351" s="25">
        <f t="shared" si="140"/>
        <v>0</v>
      </c>
      <c r="I351" s="25">
        <f t="shared" si="141"/>
        <v>0</v>
      </c>
      <c r="J351" s="25">
        <f t="shared" si="142"/>
        <v>0</v>
      </c>
      <c r="K351" s="25">
        <f t="shared" si="143"/>
        <v>0.3125</v>
      </c>
      <c r="L351"/>
      <c r="M351" s="32">
        <v>4</v>
      </c>
      <c r="N351" s="21" t="s">
        <v>42</v>
      </c>
      <c r="O351" s="24">
        <f t="shared" si="144"/>
        <v>0</v>
      </c>
      <c r="P351" s="24">
        <f t="shared" si="145"/>
        <v>0.29166666666666669</v>
      </c>
      <c r="Q351" s="24">
        <f t="shared" si="146"/>
        <v>0</v>
      </c>
      <c r="R351" s="24">
        <f t="shared" si="147"/>
        <v>2.0833333333333332E-2</v>
      </c>
      <c r="S351" s="24">
        <f t="shared" si="148"/>
        <v>0</v>
      </c>
      <c r="T351" s="25">
        <f t="shared" si="149"/>
        <v>0.3125</v>
      </c>
      <c r="AA351"/>
      <c r="AB351"/>
      <c r="AC351"/>
    </row>
    <row r="352" spans="4:41" x14ac:dyDescent="0.25">
      <c r="D352" s="32">
        <v>5</v>
      </c>
      <c r="E352" s="21" t="s">
        <v>45</v>
      </c>
      <c r="F352" s="25">
        <f t="shared" si="138"/>
        <v>2.0833333333333332E-2</v>
      </c>
      <c r="G352" s="25">
        <f t="shared" si="139"/>
        <v>0.14583333333333334</v>
      </c>
      <c r="H352" s="25">
        <f t="shared" si="140"/>
        <v>2.0833333333333332E-2</v>
      </c>
      <c r="I352" s="25">
        <f t="shared" si="141"/>
        <v>0</v>
      </c>
      <c r="J352" s="25">
        <f t="shared" si="142"/>
        <v>0</v>
      </c>
      <c r="K352" s="25">
        <f t="shared" si="143"/>
        <v>0.18750000000000003</v>
      </c>
      <c r="M352" s="32">
        <v>5</v>
      </c>
      <c r="N352" s="21" t="s">
        <v>45</v>
      </c>
      <c r="O352" s="24">
        <f t="shared" si="144"/>
        <v>2.0833333333333332E-2</v>
      </c>
      <c r="P352" s="24">
        <f t="shared" si="145"/>
        <v>0.125</v>
      </c>
      <c r="Q352" s="24">
        <f t="shared" si="146"/>
        <v>4.1666666666666664E-2</v>
      </c>
      <c r="R352" s="24">
        <f t="shared" si="147"/>
        <v>0</v>
      </c>
      <c r="S352" s="24">
        <f t="shared" si="148"/>
        <v>0</v>
      </c>
      <c r="T352" s="25">
        <f t="shared" si="149"/>
        <v>0.1875</v>
      </c>
      <c r="AA352"/>
      <c r="AB352"/>
      <c r="AC352"/>
    </row>
    <row r="353" spans="4:29" x14ac:dyDescent="0.25">
      <c r="D353" s="32">
        <v>6</v>
      </c>
      <c r="E353" s="21" t="s">
        <v>48</v>
      </c>
      <c r="F353" s="25">
        <f t="shared" si="138"/>
        <v>0</v>
      </c>
      <c r="G353" s="25">
        <f t="shared" si="139"/>
        <v>8.3333333333333329E-2</v>
      </c>
      <c r="H353" s="25">
        <f t="shared" si="140"/>
        <v>2.0833333333333332E-2</v>
      </c>
      <c r="I353" s="25">
        <f t="shared" si="141"/>
        <v>0</v>
      </c>
      <c r="J353" s="25">
        <f t="shared" si="142"/>
        <v>0</v>
      </c>
      <c r="K353" s="25">
        <f t="shared" si="143"/>
        <v>0.10416666666666666</v>
      </c>
      <c r="M353" s="32">
        <v>6</v>
      </c>
      <c r="N353" s="21" t="s">
        <v>48</v>
      </c>
      <c r="O353" s="24">
        <f t="shared" si="144"/>
        <v>6.25E-2</v>
      </c>
      <c r="P353" s="24">
        <f t="shared" si="145"/>
        <v>2.0833333333333332E-2</v>
      </c>
      <c r="Q353" s="24">
        <f t="shared" si="146"/>
        <v>0</v>
      </c>
      <c r="R353" s="24">
        <f t="shared" si="147"/>
        <v>2.0833333333333332E-2</v>
      </c>
      <c r="S353" s="24">
        <f t="shared" si="148"/>
        <v>0</v>
      </c>
      <c r="T353" s="25">
        <f t="shared" si="149"/>
        <v>0.10416666666666666</v>
      </c>
      <c r="AA353"/>
      <c r="AB353"/>
      <c r="AC353"/>
    </row>
    <row r="354" spans="4:29" x14ac:dyDescent="0.25">
      <c r="D354"/>
      <c r="E354" s="21" t="s">
        <v>31</v>
      </c>
      <c r="F354" s="25">
        <f>SUM(F348:F353)</f>
        <v>0.16666666666666666</v>
      </c>
      <c r="G354" s="25">
        <f t="shared" ref="G354:I354" si="150">SUM(G348:G353)</f>
        <v>0.75000000000000011</v>
      </c>
      <c r="H354" s="25">
        <f t="shared" si="150"/>
        <v>8.3333333333333329E-2</v>
      </c>
      <c r="I354" s="25">
        <f t="shared" si="150"/>
        <v>0</v>
      </c>
      <c r="J354" s="25">
        <f>SUM(J348:J353)</f>
        <v>0</v>
      </c>
      <c r="K354" s="25">
        <f>SUM(F354:J354)</f>
        <v>1</v>
      </c>
      <c r="M354" s="15"/>
      <c r="N354" s="21" t="s">
        <v>31</v>
      </c>
      <c r="O354" s="24">
        <f>SUM(O348:O353)</f>
        <v>0.16666666666666666</v>
      </c>
      <c r="P354" s="24">
        <f t="shared" ref="P354:R354" si="151">SUM(P348:P353)</f>
        <v>0.66666666666666674</v>
      </c>
      <c r="Q354" s="24">
        <f t="shared" si="151"/>
        <v>8.3333333333333329E-2</v>
      </c>
      <c r="R354" s="24">
        <f t="shared" si="151"/>
        <v>8.3333333333333329E-2</v>
      </c>
      <c r="S354" s="24">
        <f>SUM(S348:S353)</f>
        <v>0</v>
      </c>
      <c r="T354" s="25">
        <f>SUM(O354:S354)</f>
        <v>1</v>
      </c>
    </row>
    <row r="355" spans="4:29" x14ac:dyDescent="0.25">
      <c r="H355"/>
      <c r="I355"/>
      <c r="J355"/>
      <c r="Q355"/>
      <c r="R355"/>
      <c r="S355"/>
    </row>
    <row r="356" spans="4:29" x14ac:dyDescent="0.25">
      <c r="H356"/>
      <c r="I356"/>
      <c r="J356"/>
      <c r="Q356"/>
      <c r="R356"/>
      <c r="S356"/>
    </row>
    <row r="357" spans="4:29" x14ac:dyDescent="0.25">
      <c r="H357"/>
      <c r="I357"/>
      <c r="J357"/>
      <c r="Q357"/>
      <c r="R357"/>
      <c r="S357"/>
    </row>
    <row r="358" spans="4:29" x14ac:dyDescent="0.25">
      <c r="H358"/>
      <c r="I358"/>
      <c r="J358"/>
      <c r="Q358"/>
      <c r="R358"/>
      <c r="S358"/>
    </row>
    <row r="359" spans="4:29" x14ac:dyDescent="0.25">
      <c r="H359"/>
      <c r="I359"/>
      <c r="J359"/>
      <c r="Q359"/>
      <c r="R359"/>
      <c r="S359"/>
    </row>
  </sheetData>
  <autoFilter ref="A1:AD63" xr:uid="{00000000-0009-0000-0000-000001000000}"/>
  <phoneticPr fontId="5" type="noConversion"/>
  <pageMargins left="0.7" right="0.7" top="0.75" bottom="0.75" header="0.3" footer="0.3"/>
  <pageSetup paperSize="9" orientation="portrait" r:id="rId7"/>
  <drawing r:id="rId8"/>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C7"/>
  <sheetViews>
    <sheetView workbookViewId="0">
      <selection activeCell="E30" sqref="E30"/>
    </sheetView>
  </sheetViews>
  <sheetFormatPr defaultColWidth="8.85546875" defaultRowHeight="15" x14ac:dyDescent="0.25"/>
  <sheetData>
    <row r="1" spans="1:29" x14ac:dyDescent="0.25">
      <c r="A1" t="s">
        <v>1</v>
      </c>
      <c r="B1" t="s">
        <v>2</v>
      </c>
      <c r="C1" t="s">
        <v>3</v>
      </c>
      <c r="D1" t="s">
        <v>4</v>
      </c>
      <c r="E1" t="s">
        <v>5</v>
      </c>
      <c r="F1" t="s">
        <v>6</v>
      </c>
      <c r="G1" t="s">
        <v>7</v>
      </c>
      <c r="H1" t="s">
        <v>8</v>
      </c>
      <c r="I1" t="s">
        <v>9</v>
      </c>
      <c r="J1" t="s">
        <v>10</v>
      </c>
      <c r="K1" t="s">
        <v>11</v>
      </c>
      <c r="L1" t="s">
        <v>12</v>
      </c>
      <c r="M1" t="s">
        <v>13</v>
      </c>
      <c r="N1" t="s">
        <v>14</v>
      </c>
      <c r="O1" t="s">
        <v>15</v>
      </c>
      <c r="P1" t="s">
        <v>16</v>
      </c>
      <c r="Q1" t="s">
        <v>17</v>
      </c>
      <c r="R1" t="s">
        <v>18</v>
      </c>
      <c r="S1" t="s">
        <v>19</v>
      </c>
      <c r="T1" t="s">
        <v>20</v>
      </c>
      <c r="U1" t="s">
        <v>21</v>
      </c>
      <c r="V1" t="s">
        <v>22</v>
      </c>
      <c r="W1" t="s">
        <v>23</v>
      </c>
      <c r="X1" t="s">
        <v>24</v>
      </c>
      <c r="Y1" t="s">
        <v>25</v>
      </c>
      <c r="Z1" t="s">
        <v>26</v>
      </c>
      <c r="AA1" t="s">
        <v>27</v>
      </c>
      <c r="AB1" t="s">
        <v>28</v>
      </c>
      <c r="AC1" t="s">
        <v>29</v>
      </c>
    </row>
    <row r="2" spans="1:29" x14ac:dyDescent="0.25">
      <c r="C2">
        <v>1</v>
      </c>
      <c r="D2">
        <v>1</v>
      </c>
      <c r="E2">
        <f>D2</f>
        <v>1</v>
      </c>
      <c r="G2">
        <f>D2</f>
        <v>1</v>
      </c>
      <c r="I2">
        <f>D2</f>
        <v>1</v>
      </c>
      <c r="L2">
        <f>D2</f>
        <v>1</v>
      </c>
      <c r="M2">
        <f>D2</f>
        <v>1</v>
      </c>
      <c r="O2">
        <f>D2</f>
        <v>1</v>
      </c>
      <c r="Q2">
        <f>D2</f>
        <v>1</v>
      </c>
      <c r="T2">
        <f>D2</f>
        <v>1</v>
      </c>
      <c r="U2">
        <f>D2</f>
        <v>1</v>
      </c>
      <c r="W2">
        <f>D2</f>
        <v>1</v>
      </c>
      <c r="X2">
        <f>D2</f>
        <v>1</v>
      </c>
      <c r="Z2">
        <f>D2</f>
        <v>1</v>
      </c>
      <c r="AB2">
        <f>D2</f>
        <v>1</v>
      </c>
    </row>
    <row r="3" spans="1:29" x14ac:dyDescent="0.25">
      <c r="C3">
        <v>2</v>
      </c>
      <c r="D3">
        <v>2</v>
      </c>
      <c r="E3">
        <f>D3</f>
        <v>2</v>
      </c>
      <c r="G3">
        <f>D3</f>
        <v>2</v>
      </c>
      <c r="I3">
        <f>D3</f>
        <v>2</v>
      </c>
      <c r="L3">
        <f>D3</f>
        <v>2</v>
      </c>
      <c r="M3">
        <f>D3</f>
        <v>2</v>
      </c>
      <c r="O3">
        <f>D3</f>
        <v>2</v>
      </c>
      <c r="Q3">
        <f>D3</f>
        <v>2</v>
      </c>
      <c r="T3">
        <f>D3</f>
        <v>2</v>
      </c>
      <c r="U3">
        <f>D3</f>
        <v>2</v>
      </c>
      <c r="W3">
        <f>D3</f>
        <v>2</v>
      </c>
      <c r="X3">
        <f>D3</f>
        <v>2</v>
      </c>
      <c r="Z3">
        <f>D3</f>
        <v>2</v>
      </c>
      <c r="AB3">
        <f>D3</f>
        <v>2</v>
      </c>
    </row>
    <row r="4" spans="1:29" x14ac:dyDescent="0.25">
      <c r="C4">
        <v>3</v>
      </c>
      <c r="D4">
        <v>3</v>
      </c>
      <c r="E4">
        <f>D4</f>
        <v>3</v>
      </c>
      <c r="G4">
        <f>D4</f>
        <v>3</v>
      </c>
      <c r="I4">
        <f>D4</f>
        <v>3</v>
      </c>
      <c r="L4">
        <f>D4</f>
        <v>3</v>
      </c>
      <c r="M4">
        <f>D4</f>
        <v>3</v>
      </c>
      <c r="O4">
        <f>D4</f>
        <v>3</v>
      </c>
      <c r="Q4">
        <f>D4</f>
        <v>3</v>
      </c>
      <c r="T4">
        <f>D4</f>
        <v>3</v>
      </c>
      <c r="U4">
        <f>D4</f>
        <v>3</v>
      </c>
      <c r="W4">
        <f>D4</f>
        <v>3</v>
      </c>
      <c r="X4">
        <f>D4</f>
        <v>3</v>
      </c>
      <c r="Z4">
        <f>D4</f>
        <v>3</v>
      </c>
      <c r="AB4">
        <f>D4</f>
        <v>3</v>
      </c>
    </row>
    <row r="5" spans="1:29" x14ac:dyDescent="0.25">
      <c r="C5">
        <v>4</v>
      </c>
      <c r="D5">
        <v>4</v>
      </c>
      <c r="E5">
        <f>D5</f>
        <v>4</v>
      </c>
      <c r="G5">
        <f>D5</f>
        <v>4</v>
      </c>
      <c r="I5">
        <f>D5</f>
        <v>4</v>
      </c>
      <c r="L5">
        <f>D5</f>
        <v>4</v>
      </c>
      <c r="M5">
        <f>D5</f>
        <v>4</v>
      </c>
      <c r="O5">
        <f>D5</f>
        <v>4</v>
      </c>
      <c r="Q5">
        <f>D5</f>
        <v>4</v>
      </c>
      <c r="T5">
        <f>D5</f>
        <v>4</v>
      </c>
      <c r="U5">
        <f>D5</f>
        <v>4</v>
      </c>
      <c r="W5">
        <f>D5</f>
        <v>4</v>
      </c>
      <c r="X5">
        <f>D5</f>
        <v>4</v>
      </c>
      <c r="Z5">
        <f>D5</f>
        <v>4</v>
      </c>
      <c r="AB5">
        <f>D5</f>
        <v>4</v>
      </c>
    </row>
    <row r="6" spans="1:29" x14ac:dyDescent="0.25">
      <c r="C6">
        <v>5</v>
      </c>
      <c r="D6">
        <v>5</v>
      </c>
      <c r="E6">
        <f>D6</f>
        <v>5</v>
      </c>
      <c r="G6">
        <f>D6</f>
        <v>5</v>
      </c>
      <c r="I6">
        <f>D6</f>
        <v>5</v>
      </c>
      <c r="L6">
        <f>D6</f>
        <v>5</v>
      </c>
      <c r="M6">
        <f>D6</f>
        <v>5</v>
      </c>
      <c r="O6">
        <f>D6</f>
        <v>5</v>
      </c>
      <c r="Q6">
        <f>D6</f>
        <v>5</v>
      </c>
      <c r="T6">
        <f>D6</f>
        <v>5</v>
      </c>
      <c r="U6">
        <f>D6</f>
        <v>5</v>
      </c>
      <c r="W6">
        <f>D6</f>
        <v>5</v>
      </c>
      <c r="X6">
        <f>D6</f>
        <v>5</v>
      </c>
      <c r="Z6">
        <f>D6</f>
        <v>5</v>
      </c>
      <c r="AB6">
        <f>D6</f>
        <v>5</v>
      </c>
    </row>
    <row r="7" spans="1:29" x14ac:dyDescent="0.25">
      <c r="C7">
        <v>6</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R49"/>
  <sheetViews>
    <sheetView tabSelected="1" zoomScale="85" zoomScaleNormal="85" workbookViewId="0">
      <selection activeCell="B1" sqref="B1:B1048576"/>
    </sheetView>
  </sheetViews>
  <sheetFormatPr defaultColWidth="8.85546875" defaultRowHeight="15" x14ac:dyDescent="0.25"/>
  <cols>
    <col min="1" max="1" width="8.85546875" customWidth="1"/>
    <col min="2" max="3" width="20.7109375" customWidth="1"/>
    <col min="4" max="13" width="50.7109375" customWidth="1"/>
  </cols>
  <sheetData>
    <row r="1" spans="1:13" x14ac:dyDescent="0.25">
      <c r="A1" t="s">
        <v>75</v>
      </c>
      <c r="B1" t="s">
        <v>6</v>
      </c>
      <c r="C1" t="s">
        <v>8</v>
      </c>
      <c r="D1" t="s">
        <v>10</v>
      </c>
      <c r="E1" t="s">
        <v>11</v>
      </c>
      <c r="F1" t="s">
        <v>76</v>
      </c>
      <c r="G1" t="s">
        <v>14</v>
      </c>
      <c r="H1" t="s">
        <v>16</v>
      </c>
      <c r="I1" t="s">
        <v>18</v>
      </c>
      <c r="J1" t="s">
        <v>22</v>
      </c>
      <c r="K1" t="s">
        <v>25</v>
      </c>
      <c r="L1" t="s">
        <v>27</v>
      </c>
      <c r="M1" t="s">
        <v>29</v>
      </c>
    </row>
    <row r="2" spans="1:13" ht="100.15" customHeight="1" x14ac:dyDescent="0.25">
      <c r="A2">
        <v>1</v>
      </c>
      <c r="B2" s="5" t="s">
        <v>77</v>
      </c>
      <c r="C2" s="2" t="s">
        <v>78</v>
      </c>
      <c r="D2" s="5" t="s">
        <v>79</v>
      </c>
      <c r="E2" s="5" t="s">
        <v>80</v>
      </c>
      <c r="F2" s="5" t="s">
        <v>81</v>
      </c>
      <c r="G2" s="5" t="s">
        <v>82</v>
      </c>
      <c r="H2" s="5" t="s">
        <v>83</v>
      </c>
      <c r="I2" s="5" t="s">
        <v>84</v>
      </c>
      <c r="J2" s="5" t="s">
        <v>85</v>
      </c>
      <c r="K2" s="5" t="s">
        <v>86</v>
      </c>
      <c r="M2" s="5" t="s">
        <v>87</v>
      </c>
    </row>
    <row r="3" spans="1:13" ht="100.15" customHeight="1" x14ac:dyDescent="0.25">
      <c r="A3">
        <v>2</v>
      </c>
      <c r="B3" s="5" t="s">
        <v>88</v>
      </c>
      <c r="C3" s="5" t="s">
        <v>89</v>
      </c>
      <c r="D3" s="5" t="s">
        <v>90</v>
      </c>
      <c r="E3" s="5" t="s">
        <v>90</v>
      </c>
      <c r="F3" s="5" t="s">
        <v>91</v>
      </c>
      <c r="G3" s="2" t="s">
        <v>92</v>
      </c>
      <c r="I3" s="5" t="e">
        <f>- Increase technical and financial capacity to support production and transportation at affordable cost</f>
        <v>#NAME?</v>
      </c>
      <c r="J3" s="5" t="e">
        <f>- Organise it better
                                                                                                                                      K3                                                                                                                     - Inject financial and human resources, coordinate all key actors involved in research and vulgarisation</f>
        <v>#NAME?</v>
      </c>
      <c r="K3" s="5" t="s">
        <v>90</v>
      </c>
      <c r="M3" s="5" t="s">
        <v>93</v>
      </c>
    </row>
    <row r="4" spans="1:13" ht="100.15" customHeight="1" x14ac:dyDescent="0.25">
      <c r="A4">
        <v>3</v>
      </c>
      <c r="B4" s="5" t="s">
        <v>94</v>
      </c>
      <c r="C4" s="5" t="s">
        <v>95</v>
      </c>
      <c r="D4" s="5" t="e">
        <f>- need to F3monitor and document and learn from lessons
- improve monitoring E5</f>
        <v>#NAME?</v>
      </c>
      <c r="E4" s="5" t="s">
        <v>90</v>
      </c>
      <c r="H4" s="5" t="e">
        <f>- there is claim that production is less than demand, need to improve the human and technical capacity H5</f>
        <v>#NAME?</v>
      </c>
      <c r="I4" s="5" t="s">
        <v>96</v>
      </c>
      <c r="J4" s="5" t="s">
        <v>97</v>
      </c>
      <c r="K4" s="5" t="e">
        <f>- capacity building of staakeholders, sensitisation, ensure strong links between national and local level K5</f>
        <v>#NAME?</v>
      </c>
    </row>
    <row r="5" spans="1:13" ht="100.15" customHeight="1" x14ac:dyDescent="0.25">
      <c r="A5">
        <v>4</v>
      </c>
      <c r="M5" s="5" t="s">
        <v>98</v>
      </c>
    </row>
    <row r="6" spans="1:13" ht="100.15" customHeight="1" x14ac:dyDescent="0.25">
      <c r="A6">
        <v>5</v>
      </c>
      <c r="B6" s="5" t="s">
        <v>99</v>
      </c>
      <c r="C6" s="2" t="s">
        <v>95</v>
      </c>
      <c r="D6" s="5" t="s">
        <v>100</v>
      </c>
      <c r="H6" s="5" t="s">
        <v>101</v>
      </c>
      <c r="I6" s="5" t="s">
        <v>102</v>
      </c>
    </row>
    <row r="7" spans="1:13" ht="100.15" customHeight="1" x14ac:dyDescent="0.25">
      <c r="A7">
        <v>6</v>
      </c>
      <c r="I7" t="e">
        <f>- at times I5</f>
        <v>#NAME?</v>
      </c>
    </row>
    <row r="8" spans="1:13" ht="100.15" customHeight="1" x14ac:dyDescent="0.25">
      <c r="A8">
        <v>7</v>
      </c>
      <c r="B8" s="5" t="s">
        <v>103</v>
      </c>
      <c r="D8" s="4" t="s">
        <v>104</v>
      </c>
      <c r="H8" s="5" t="s">
        <v>105</v>
      </c>
      <c r="I8" s="5" t="s">
        <v>106</v>
      </c>
      <c r="J8" s="5"/>
      <c r="M8" s="5" t="s">
        <v>107</v>
      </c>
    </row>
    <row r="9" spans="1:13" ht="100.15" customHeight="1" x14ac:dyDescent="0.25">
      <c r="A9">
        <v>8</v>
      </c>
      <c r="B9" s="4" t="s">
        <v>108</v>
      </c>
      <c r="D9" t="s">
        <v>109</v>
      </c>
      <c r="G9" t="s">
        <v>110</v>
      </c>
      <c r="H9" s="5" t="s">
        <v>111</v>
      </c>
      <c r="I9" s="5" t="s">
        <v>112</v>
      </c>
      <c r="J9" s="5" t="s">
        <v>113</v>
      </c>
      <c r="K9" s="5" t="s">
        <v>114</v>
      </c>
      <c r="M9" s="5" t="s">
        <v>115</v>
      </c>
    </row>
    <row r="10" spans="1:13" ht="100.15" customHeight="1" x14ac:dyDescent="0.25">
      <c r="A10">
        <v>9</v>
      </c>
      <c r="B10" s="5" t="s">
        <v>116</v>
      </c>
      <c r="D10" s="5" t="s">
        <v>117</v>
      </c>
      <c r="H10" s="5" t="s">
        <v>118</v>
      </c>
      <c r="I10" s="5" t="e">
        <f>- Capcity building
- Create plateform to put together producers and buyers
- sensitisation communication</f>
        <v>#NAME?</v>
      </c>
      <c r="J10" t="s">
        <v>119</v>
      </c>
      <c r="K10" t="s">
        <v>120</v>
      </c>
      <c r="M10" s="5" t="s">
        <v>121</v>
      </c>
    </row>
    <row r="11" spans="1:13" ht="100.15" customHeight="1" x14ac:dyDescent="0.25">
      <c r="A11">
        <v>10</v>
      </c>
    </row>
    <row r="12" spans="1:13" ht="100.15" customHeight="1" x14ac:dyDescent="0.25">
      <c r="A12">
        <v>11</v>
      </c>
      <c r="B12" s="5" t="e">
        <f>- land use, participation, community sensitisation and engagement, participation, communication C11</f>
        <v>#NAME?</v>
      </c>
      <c r="D12" s="2" t="s">
        <v>122</v>
      </c>
      <c r="H12" s="5" t="s">
        <v>123</v>
      </c>
      <c r="I12" s="5" t="s">
        <v>124</v>
      </c>
      <c r="J12" s="2" t="s">
        <v>125</v>
      </c>
      <c r="K12" t="s">
        <v>126</v>
      </c>
      <c r="M12" s="5" t="s">
        <v>127</v>
      </c>
    </row>
    <row r="13" spans="1:13" ht="100.15" customHeight="1" x14ac:dyDescent="0.25">
      <c r="A13">
        <v>12</v>
      </c>
    </row>
    <row r="14" spans="1:13" ht="100.15" customHeight="1" x14ac:dyDescent="0.25">
      <c r="A14">
        <v>13</v>
      </c>
      <c r="B14" s="5" t="s">
        <v>128</v>
      </c>
      <c r="D14" s="5" t="s">
        <v>129</v>
      </c>
      <c r="H14" s="5" t="s">
        <v>130</v>
      </c>
      <c r="I14" s="5" t="s">
        <v>131</v>
      </c>
      <c r="J14" t="s">
        <v>132</v>
      </c>
      <c r="M14" s="5" t="s">
        <v>133</v>
      </c>
    </row>
    <row r="15" spans="1:13" ht="100.15" customHeight="1" x14ac:dyDescent="0.25">
      <c r="A15">
        <v>14</v>
      </c>
    </row>
    <row r="16" spans="1:13" ht="100.15" customHeight="1" x14ac:dyDescent="0.25">
      <c r="A16">
        <v>15</v>
      </c>
      <c r="B16" s="4" t="s">
        <v>134</v>
      </c>
      <c r="C16" s="5" t="s">
        <v>135</v>
      </c>
      <c r="D16" s="5" t="s">
        <v>136</v>
      </c>
      <c r="H16" s="5" t="s">
        <v>137</v>
      </c>
      <c r="I16" s="5" t="s">
        <v>138</v>
      </c>
      <c r="J16" s="5" t="s">
        <v>139</v>
      </c>
      <c r="L16" s="5" t="s">
        <v>140</v>
      </c>
      <c r="M16" s="5" t="s">
        <v>141</v>
      </c>
    </row>
    <row r="17" spans="1:13" ht="100.15" customHeight="1" x14ac:dyDescent="0.25">
      <c r="A17">
        <v>16</v>
      </c>
    </row>
    <row r="18" spans="1:13" ht="100.15" customHeight="1" x14ac:dyDescent="0.25">
      <c r="A18">
        <v>17</v>
      </c>
    </row>
    <row r="19" spans="1:13" x14ac:dyDescent="0.25">
      <c r="A19">
        <v>18</v>
      </c>
    </row>
    <row r="20" spans="1:13" ht="100.15" customHeight="1" x14ac:dyDescent="0.25">
      <c r="A20">
        <v>19</v>
      </c>
      <c r="B20" s="5" t="s">
        <v>142</v>
      </c>
      <c r="C20" s="5" t="s">
        <v>143</v>
      </c>
      <c r="D20" s="5" t="s">
        <v>144</v>
      </c>
      <c r="H20" s="5" t="s">
        <v>145</v>
      </c>
      <c r="I20" s="5" t="s">
        <v>146</v>
      </c>
      <c r="J20" t="s">
        <v>147</v>
      </c>
    </row>
    <row r="21" spans="1:13" ht="100.15" customHeight="1" x14ac:dyDescent="0.25">
      <c r="A21">
        <v>20</v>
      </c>
      <c r="B21" s="5" t="s">
        <v>148</v>
      </c>
      <c r="C21" t="s">
        <v>149</v>
      </c>
      <c r="D21" s="5" t="s">
        <v>150</v>
      </c>
      <c r="G21" t="s">
        <v>151</v>
      </c>
      <c r="H21" t="s">
        <v>152</v>
      </c>
      <c r="J21" s="5" t="s">
        <v>153</v>
      </c>
      <c r="M21" s="5" t="s">
        <v>154</v>
      </c>
    </row>
    <row r="22" spans="1:13" ht="100.15" customHeight="1" x14ac:dyDescent="0.25">
      <c r="A22">
        <v>21</v>
      </c>
      <c r="B22" s="5" t="s">
        <v>155</v>
      </c>
      <c r="C22" t="s">
        <v>78</v>
      </c>
      <c r="D22" s="5" t="s">
        <v>156</v>
      </c>
      <c r="G22" t="s">
        <v>151</v>
      </c>
      <c r="H22" s="5" t="s">
        <v>157</v>
      </c>
      <c r="I22" s="5" t="s">
        <v>158</v>
      </c>
      <c r="M22" s="5" t="s">
        <v>159</v>
      </c>
    </row>
    <row r="23" spans="1:13" ht="100.15" customHeight="1" x14ac:dyDescent="0.25">
      <c r="A23">
        <v>22</v>
      </c>
      <c r="B23" s="5" t="s">
        <v>160</v>
      </c>
      <c r="C23" s="5" t="s">
        <v>78</v>
      </c>
      <c r="D23" s="5" t="s">
        <v>161</v>
      </c>
      <c r="G23" s="5" t="s">
        <v>151</v>
      </c>
      <c r="H23" s="5" t="s">
        <v>162</v>
      </c>
      <c r="J23" t="s">
        <v>163</v>
      </c>
    </row>
    <row r="24" spans="1:13" ht="100.15" customHeight="1" x14ac:dyDescent="0.25">
      <c r="A24">
        <v>23</v>
      </c>
      <c r="B24" s="5" t="s">
        <v>164</v>
      </c>
      <c r="C24" t="s">
        <v>78</v>
      </c>
      <c r="D24" s="5" t="s">
        <v>165</v>
      </c>
      <c r="G24" t="s">
        <v>166</v>
      </c>
      <c r="H24" s="5" t="s">
        <v>167</v>
      </c>
      <c r="I24" t="s">
        <v>168</v>
      </c>
      <c r="J24" t="s">
        <v>169</v>
      </c>
      <c r="M24" t="s">
        <v>170</v>
      </c>
    </row>
    <row r="25" spans="1:13" ht="100.15" customHeight="1" x14ac:dyDescent="0.25">
      <c r="A25">
        <v>24</v>
      </c>
    </row>
    <row r="26" spans="1:13" ht="100.15" customHeight="1" x14ac:dyDescent="0.25">
      <c r="A26">
        <v>25</v>
      </c>
      <c r="B26" s="5" t="s">
        <v>171</v>
      </c>
      <c r="C26" s="5" t="s">
        <v>172</v>
      </c>
      <c r="G26" t="s">
        <v>173</v>
      </c>
      <c r="H26" s="5" t="s">
        <v>174</v>
      </c>
      <c r="M26" s="5" t="s">
        <v>175</v>
      </c>
    </row>
    <row r="27" spans="1:13" ht="100.15" customHeight="1" x14ac:dyDescent="0.25">
      <c r="A27">
        <v>26</v>
      </c>
      <c r="B27" s="5" t="s">
        <v>176</v>
      </c>
      <c r="C27" s="4" t="s">
        <v>95</v>
      </c>
      <c r="D27" s="5" t="s">
        <v>177</v>
      </c>
      <c r="G27" s="5"/>
      <c r="M27" s="5" t="s">
        <v>178</v>
      </c>
    </row>
    <row r="28" spans="1:13" ht="100.15" customHeight="1" x14ac:dyDescent="0.25">
      <c r="A28">
        <v>27</v>
      </c>
      <c r="B28" s="5" t="s">
        <v>179</v>
      </c>
      <c r="C28" s="4" t="s">
        <v>95</v>
      </c>
      <c r="D28" s="5" t="s">
        <v>180</v>
      </c>
      <c r="G28" s="5"/>
      <c r="H28" s="5" t="s">
        <v>181</v>
      </c>
      <c r="M28" s="5" t="s">
        <v>182</v>
      </c>
    </row>
    <row r="29" spans="1:13" ht="100.15" customHeight="1" x14ac:dyDescent="0.25">
      <c r="A29">
        <v>28</v>
      </c>
      <c r="B29" s="5" t="s">
        <v>183</v>
      </c>
      <c r="C29" s="4" t="s">
        <v>95</v>
      </c>
      <c r="D29" s="5" t="s">
        <v>184</v>
      </c>
      <c r="G29" s="5" t="s">
        <v>185</v>
      </c>
      <c r="H29" t="s">
        <v>143</v>
      </c>
      <c r="J29" s="2" t="s">
        <v>186</v>
      </c>
      <c r="M29" s="5" t="s">
        <v>187</v>
      </c>
    </row>
    <row r="30" spans="1:13" ht="100.15" customHeight="1" x14ac:dyDescent="0.25">
      <c r="A30">
        <v>29</v>
      </c>
      <c r="B30" s="5" t="s">
        <v>188</v>
      </c>
      <c r="C30" s="4" t="s">
        <v>95</v>
      </c>
      <c r="G30" s="4" t="s">
        <v>185</v>
      </c>
      <c r="H30" s="5" t="s">
        <v>189</v>
      </c>
      <c r="J30" t="s">
        <v>190</v>
      </c>
      <c r="M30" s="5" t="s">
        <v>191</v>
      </c>
    </row>
    <row r="31" spans="1:13" ht="100.15" customHeight="1" x14ac:dyDescent="0.25">
      <c r="A31">
        <v>30</v>
      </c>
      <c r="B31" s="5" t="s">
        <v>192</v>
      </c>
      <c r="C31" s="4" t="s">
        <v>193</v>
      </c>
      <c r="D31" s="4" t="s">
        <v>194</v>
      </c>
      <c r="G31" s="4" t="s">
        <v>195</v>
      </c>
      <c r="H31" s="4" t="s">
        <v>196</v>
      </c>
      <c r="M31" s="5" t="s">
        <v>197</v>
      </c>
    </row>
    <row r="32" spans="1:13" ht="100.15" customHeight="1" x14ac:dyDescent="0.25">
      <c r="A32">
        <v>31</v>
      </c>
      <c r="B32" s="5" t="s">
        <v>198</v>
      </c>
      <c r="C32" s="4" t="s">
        <v>199</v>
      </c>
      <c r="D32" s="5" t="s">
        <v>200</v>
      </c>
      <c r="G32" s="4" t="s">
        <v>195</v>
      </c>
      <c r="H32" s="5" t="s">
        <v>201</v>
      </c>
      <c r="J32" t="s">
        <v>202</v>
      </c>
      <c r="M32" s="5" t="s">
        <v>203</v>
      </c>
    </row>
    <row r="33" spans="1:18" ht="100.15" customHeight="1" x14ac:dyDescent="0.25">
      <c r="A33">
        <v>32</v>
      </c>
    </row>
    <row r="34" spans="1:18" ht="100.15" customHeight="1" x14ac:dyDescent="0.25">
      <c r="A34">
        <v>33</v>
      </c>
      <c r="B34" s="5" t="s">
        <v>204</v>
      </c>
      <c r="C34" s="4" t="s">
        <v>205</v>
      </c>
      <c r="D34" s="5" t="s">
        <v>206</v>
      </c>
      <c r="G34" s="4" t="s">
        <v>207</v>
      </c>
      <c r="H34" s="4" t="s">
        <v>208</v>
      </c>
      <c r="M34" s="4" t="s">
        <v>209</v>
      </c>
    </row>
    <row r="35" spans="1:18" ht="100.15" customHeight="1" x14ac:dyDescent="0.25">
      <c r="A35">
        <v>34</v>
      </c>
    </row>
    <row r="36" spans="1:18" ht="100.15" customHeight="1" x14ac:dyDescent="0.25">
      <c r="A36">
        <v>35</v>
      </c>
      <c r="B36" s="4" t="s">
        <v>210</v>
      </c>
      <c r="C36" s="4" t="s">
        <v>211</v>
      </c>
      <c r="D36" s="4" t="s">
        <v>212</v>
      </c>
      <c r="E36" s="4" t="s">
        <v>213</v>
      </c>
      <c r="H36" s="4" t="s">
        <v>214</v>
      </c>
      <c r="I36" s="4" t="s">
        <v>215</v>
      </c>
      <c r="K36" s="5" t="s">
        <v>216</v>
      </c>
      <c r="M36" s="5" t="s">
        <v>217</v>
      </c>
    </row>
    <row r="37" spans="1:18" ht="100.15" customHeight="1" x14ac:dyDescent="0.25">
      <c r="A37">
        <v>36</v>
      </c>
      <c r="B37" s="5" t="s">
        <v>218</v>
      </c>
      <c r="C37" s="5" t="s">
        <v>219</v>
      </c>
      <c r="H37" t="s">
        <v>220</v>
      </c>
      <c r="I37" s="5" t="s">
        <v>221</v>
      </c>
    </row>
    <row r="38" spans="1:18" ht="165" x14ac:dyDescent="0.25">
      <c r="A38">
        <v>37</v>
      </c>
      <c r="B38" s="4" t="s">
        <v>222</v>
      </c>
      <c r="C38" s="4" t="s">
        <v>223</v>
      </c>
      <c r="E38" s="5" t="s">
        <v>224</v>
      </c>
      <c r="I38" s="5" t="s">
        <v>225</v>
      </c>
    </row>
    <row r="39" spans="1:18" ht="100.15" customHeight="1" x14ac:dyDescent="0.25">
      <c r="A39">
        <v>38</v>
      </c>
    </row>
    <row r="40" spans="1:18" ht="210" x14ac:dyDescent="0.25">
      <c r="A40">
        <v>39</v>
      </c>
      <c r="B40" s="4" t="s">
        <v>226</v>
      </c>
      <c r="C40" s="4" t="s">
        <v>227</v>
      </c>
      <c r="D40" s="5" t="s">
        <v>228</v>
      </c>
      <c r="E40" t="e">
        <f>- wood energy
- NTFP
- Carbon D38</f>
        <v>#NAME?</v>
      </c>
      <c r="F40" s="5" t="s">
        <v>229</v>
      </c>
      <c r="H40" s="5" t="s">
        <v>230</v>
      </c>
      <c r="I40" s="5" t="s">
        <v>231</v>
      </c>
      <c r="J40" s="5" t="s">
        <v>232</v>
      </c>
      <c r="K40" s="5" t="s">
        <v>233</v>
      </c>
    </row>
    <row r="41" spans="1:18" ht="100.15" customHeight="1" x14ac:dyDescent="0.25">
      <c r="A41">
        <v>40</v>
      </c>
    </row>
    <row r="42" spans="1:18" ht="100.15" customHeight="1" x14ac:dyDescent="0.25">
      <c r="A42">
        <v>41</v>
      </c>
    </row>
    <row r="43" spans="1:18" ht="100.15" customHeight="1" x14ac:dyDescent="0.25">
      <c r="A43">
        <v>42</v>
      </c>
    </row>
    <row r="44" spans="1:18" ht="100.15" customHeight="1" x14ac:dyDescent="0.25">
      <c r="A44">
        <v>43</v>
      </c>
    </row>
    <row r="45" spans="1:18" ht="100.15" customHeight="1" x14ac:dyDescent="0.25">
      <c r="A45">
        <v>44</v>
      </c>
    </row>
    <row r="46" spans="1:18" ht="100.15" customHeight="1" x14ac:dyDescent="0.25">
      <c r="A46">
        <v>45</v>
      </c>
      <c r="B46" s="5" t="s">
        <v>234</v>
      </c>
      <c r="G46" t="s">
        <v>235</v>
      </c>
      <c r="H46" t="s">
        <v>236</v>
      </c>
      <c r="M46" t="s">
        <v>237</v>
      </c>
    </row>
    <row r="47" spans="1:18" ht="105" x14ac:dyDescent="0.25">
      <c r="A47">
        <v>46</v>
      </c>
      <c r="B47" t="s">
        <v>238</v>
      </c>
      <c r="C47" s="4" t="s">
        <v>239</v>
      </c>
      <c r="E47" s="2" t="e">
        <f>'Qualitative data'!F38- Payment of environmental services
- Subventions for plantation establishment1</f>
        <v>#NAME?</v>
      </c>
      <c r="F47" s="5" t="s">
        <v>240</v>
      </c>
      <c r="G47" s="5" t="s">
        <v>241</v>
      </c>
      <c r="H47" s="7" t="s">
        <v>242</v>
      </c>
      <c r="I47">
        <v>0</v>
      </c>
      <c r="K47" s="6" t="s">
        <v>243</v>
      </c>
      <c r="L47" s="5" t="s">
        <v>244</v>
      </c>
      <c r="M47">
        <v>0</v>
      </c>
      <c r="N47">
        <v>1</v>
      </c>
      <c r="O47">
        <v>0</v>
      </c>
      <c r="P47">
        <v>2</v>
      </c>
      <c r="Q47">
        <v>2</v>
      </c>
      <c r="R47">
        <v>1</v>
      </c>
    </row>
    <row r="48" spans="1:18" ht="165" x14ac:dyDescent="0.25">
      <c r="A48">
        <v>47</v>
      </c>
      <c r="B48" s="4" t="s">
        <v>245</v>
      </c>
      <c r="C48" s="4" t="s">
        <v>246</v>
      </c>
      <c r="E48" s="5" t="s">
        <v>247</v>
      </c>
      <c r="F48" s="5" t="s">
        <v>248</v>
      </c>
      <c r="G48" s="4" t="s">
        <v>249</v>
      </c>
      <c r="H48" s="7"/>
      <c r="K48" s="6"/>
      <c r="L48" s="5" t="s">
        <v>250</v>
      </c>
    </row>
    <row r="49" spans="1:11" ht="225" x14ac:dyDescent="0.25">
      <c r="A49">
        <v>48</v>
      </c>
      <c r="B49" s="4" t="s">
        <v>251</v>
      </c>
      <c r="C49" s="4" t="s">
        <v>252</v>
      </c>
      <c r="E49" s="5" t="s">
        <v>253</v>
      </c>
      <c r="H49" s="5" t="s">
        <v>254</v>
      </c>
      <c r="K49" s="6"/>
    </row>
  </sheetData>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E47"/>
  <sheetViews>
    <sheetView zoomScale="85" zoomScaleNormal="85" workbookViewId="0">
      <selection activeCell="G15" sqref="G15"/>
    </sheetView>
  </sheetViews>
  <sheetFormatPr defaultColWidth="8.85546875" defaultRowHeight="15" x14ac:dyDescent="0.25"/>
  <cols>
    <col min="1" max="3" width="8.85546875" customWidth="1"/>
    <col min="4" max="6" width="20.7109375" customWidth="1"/>
    <col min="7" max="7" width="8.85546875" customWidth="1"/>
    <col min="8" max="8" width="20.7109375" customWidth="1"/>
    <col min="9" max="9" width="8.85546875" customWidth="1"/>
    <col min="10" max="10" width="20.7109375" customWidth="1"/>
    <col min="11" max="12" width="8.85546875" customWidth="1"/>
    <col min="13" max="13" width="20.7109375" customWidth="1"/>
    <col min="14" max="14" width="8.85546875" customWidth="1"/>
    <col min="15" max="15" width="20.7109375" customWidth="1"/>
    <col min="16" max="16" width="8.85546875" customWidth="1"/>
    <col min="17" max="17" width="20.7109375" customWidth="1"/>
    <col min="18" max="18" width="8.85546875" customWidth="1"/>
    <col min="19" max="19" width="20.7109375" customWidth="1"/>
    <col min="20" max="21" width="8.85546875" customWidth="1"/>
    <col min="22" max="23" width="20.7109375" customWidth="1"/>
    <col min="24" max="24" width="8.85546875" customWidth="1"/>
    <col min="25" max="26" width="20.7109375" customWidth="1"/>
    <col min="27" max="27" width="8.85546875" customWidth="1"/>
    <col min="28" max="28" width="20.7109375" customWidth="1"/>
    <col min="29" max="29" width="8.85546875" customWidth="1"/>
    <col min="30" max="30" width="20.7109375" customWidth="1"/>
  </cols>
  <sheetData>
    <row r="1" spans="1:31" x14ac:dyDescent="0.25">
      <c r="A1" t="s">
        <v>0</v>
      </c>
      <c r="B1" s="1" t="s">
        <v>1</v>
      </c>
      <c r="C1" s="1" t="s">
        <v>2</v>
      </c>
      <c r="D1" t="s">
        <v>3</v>
      </c>
      <c r="E1" t="s">
        <v>4</v>
      </c>
      <c r="F1" t="s">
        <v>5</v>
      </c>
      <c r="G1" s="1" t="s">
        <v>6</v>
      </c>
      <c r="H1" t="s">
        <v>7</v>
      </c>
      <c r="I1" s="1" t="s">
        <v>8</v>
      </c>
      <c r="J1" t="s">
        <v>9</v>
      </c>
      <c r="K1" s="1" t="s">
        <v>10</v>
      </c>
      <c r="L1" s="1" t="s">
        <v>11</v>
      </c>
      <c r="M1" t="s">
        <v>12</v>
      </c>
      <c r="N1" s="1" t="s">
        <v>76</v>
      </c>
      <c r="O1" t="s">
        <v>13</v>
      </c>
      <c r="P1" s="1" t="s">
        <v>14</v>
      </c>
      <c r="Q1" t="s">
        <v>15</v>
      </c>
      <c r="R1" s="1" t="s">
        <v>16</v>
      </c>
      <c r="S1" t="s">
        <v>17</v>
      </c>
      <c r="T1" s="1" t="s">
        <v>18</v>
      </c>
      <c r="U1" t="s">
        <v>19</v>
      </c>
      <c r="V1" t="s">
        <v>20</v>
      </c>
      <c r="W1" t="s">
        <v>21</v>
      </c>
      <c r="X1" s="1" t="s">
        <v>22</v>
      </c>
      <c r="Y1" t="s">
        <v>23</v>
      </c>
      <c r="Z1" t="s">
        <v>24</v>
      </c>
      <c r="AA1" s="1" t="s">
        <v>25</v>
      </c>
      <c r="AB1" t="s">
        <v>26</v>
      </c>
      <c r="AC1" s="1" t="s">
        <v>27</v>
      </c>
      <c r="AD1" t="s">
        <v>28</v>
      </c>
      <c r="AE1" s="1" t="s">
        <v>29</v>
      </c>
    </row>
    <row r="2" spans="1:31" ht="49.9" customHeight="1" x14ac:dyDescent="0.25">
      <c r="D2" t="s">
        <v>255</v>
      </c>
      <c r="E2" t="s">
        <v>256</v>
      </c>
      <c r="F2" s="3" t="s">
        <v>257</v>
      </c>
      <c r="G2" s="1"/>
      <c r="H2" t="s">
        <v>258</v>
      </c>
      <c r="J2" s="3" t="s">
        <v>257</v>
      </c>
      <c r="M2" t="s">
        <v>258</v>
      </c>
      <c r="O2" t="s">
        <v>258</v>
      </c>
      <c r="Q2" s="3" t="s">
        <v>257</v>
      </c>
      <c r="S2" s="3" t="s">
        <v>257</v>
      </c>
      <c r="V2" t="s">
        <v>258</v>
      </c>
      <c r="W2" s="3" t="s">
        <v>257</v>
      </c>
      <c r="Y2" t="s">
        <v>256</v>
      </c>
      <c r="Z2" s="3" t="s">
        <v>257</v>
      </c>
      <c r="AB2" t="s">
        <v>258</v>
      </c>
      <c r="AD2" s="3" t="s">
        <v>257</v>
      </c>
    </row>
    <row r="3" spans="1:31" ht="49.9" customHeight="1" x14ac:dyDescent="0.25">
      <c r="D3" t="s">
        <v>259</v>
      </c>
      <c r="E3" t="s">
        <v>260</v>
      </c>
      <c r="F3" s="4" t="s">
        <v>261</v>
      </c>
      <c r="H3" t="s">
        <v>260</v>
      </c>
      <c r="J3" s="4" t="s">
        <v>261</v>
      </c>
      <c r="M3" t="s">
        <v>260</v>
      </c>
      <c r="O3" t="s">
        <v>260</v>
      </c>
      <c r="Q3" s="4" t="s">
        <v>261</v>
      </c>
      <c r="S3" s="4" t="s">
        <v>261</v>
      </c>
      <c r="V3" t="s">
        <v>260</v>
      </c>
      <c r="W3" s="4" t="s">
        <v>261</v>
      </c>
      <c r="Y3" t="s">
        <v>260</v>
      </c>
      <c r="Z3" s="4" t="s">
        <v>261</v>
      </c>
      <c r="AB3" t="s">
        <v>260</v>
      </c>
      <c r="AD3" s="4" t="s">
        <v>261</v>
      </c>
    </row>
    <row r="4" spans="1:31" ht="49.9" customHeight="1" x14ac:dyDescent="0.25">
      <c r="D4" t="s">
        <v>262</v>
      </c>
      <c r="E4" t="s">
        <v>263</v>
      </c>
      <c r="F4" s="4" t="s">
        <v>264</v>
      </c>
      <c r="H4" t="s">
        <v>263</v>
      </c>
      <c r="J4" s="4" t="s">
        <v>264</v>
      </c>
      <c r="M4" t="s">
        <v>263</v>
      </c>
      <c r="O4" t="s">
        <v>263</v>
      </c>
      <c r="Q4" s="4" t="s">
        <v>264</v>
      </c>
      <c r="S4" s="4" t="s">
        <v>264</v>
      </c>
      <c r="V4" t="s">
        <v>263</v>
      </c>
      <c r="W4" s="4" t="s">
        <v>264</v>
      </c>
      <c r="Y4" t="s">
        <v>263</v>
      </c>
      <c r="Z4" s="4" t="s">
        <v>264</v>
      </c>
      <c r="AB4" t="s">
        <v>263</v>
      </c>
      <c r="AD4" s="4" t="s">
        <v>264</v>
      </c>
    </row>
    <row r="5" spans="1:31" ht="49.9" customHeight="1" x14ac:dyDescent="0.25">
      <c r="D5" t="s">
        <v>265</v>
      </c>
      <c r="E5" t="s">
        <v>266</v>
      </c>
      <c r="F5" s="4" t="s">
        <v>267</v>
      </c>
      <c r="H5" t="s">
        <v>266</v>
      </c>
      <c r="J5" s="4" t="s">
        <v>267</v>
      </c>
      <c r="M5" t="s">
        <v>266</v>
      </c>
      <c r="O5" t="s">
        <v>266</v>
      </c>
      <c r="Q5" s="4" t="s">
        <v>267</v>
      </c>
      <c r="S5" s="4" t="s">
        <v>267</v>
      </c>
      <c r="V5" t="s">
        <v>266</v>
      </c>
      <c r="W5" s="4" t="s">
        <v>267</v>
      </c>
      <c r="Y5" t="s">
        <v>266</v>
      </c>
      <c r="Z5" s="4" t="s">
        <v>267</v>
      </c>
      <c r="AB5" t="s">
        <v>266</v>
      </c>
      <c r="AD5" s="4" t="s">
        <v>267</v>
      </c>
    </row>
    <row r="6" spans="1:31" ht="49.9" customHeight="1" x14ac:dyDescent="0.25">
      <c r="D6" t="s">
        <v>268</v>
      </c>
      <c r="E6" t="s">
        <v>269</v>
      </c>
      <c r="F6" s="4" t="s">
        <v>270</v>
      </c>
      <c r="H6" t="s">
        <v>269</v>
      </c>
      <c r="J6" s="4" t="s">
        <v>270</v>
      </c>
      <c r="M6" t="s">
        <v>269</v>
      </c>
      <c r="O6" t="s">
        <v>269</v>
      </c>
      <c r="Q6" s="4" t="s">
        <v>270</v>
      </c>
      <c r="S6" s="4" t="s">
        <v>270</v>
      </c>
      <c r="V6" t="s">
        <v>269</v>
      </c>
      <c r="W6" s="4" t="s">
        <v>270</v>
      </c>
      <c r="Y6" t="s">
        <v>269</v>
      </c>
      <c r="Z6" s="4" t="s">
        <v>270</v>
      </c>
      <c r="AB6" t="s">
        <v>269</v>
      </c>
      <c r="AD6" s="4" t="s">
        <v>270</v>
      </c>
    </row>
    <row r="7" spans="1:31" x14ac:dyDescent="0.25">
      <c r="D7" t="s">
        <v>271</v>
      </c>
    </row>
    <row r="46" spans="1:17" x14ac:dyDescent="0.25">
      <c r="A46">
        <v>45</v>
      </c>
      <c r="B46">
        <v>5</v>
      </c>
      <c r="C46">
        <v>2</v>
      </c>
      <c r="D46">
        <v>2</v>
      </c>
      <c r="E46">
        <v>1</v>
      </c>
      <c r="F46">
        <v>3</v>
      </c>
      <c r="G46">
        <v>1</v>
      </c>
      <c r="H46">
        <v>0</v>
      </c>
      <c r="I46">
        <v>0</v>
      </c>
      <c r="J46">
        <v>4</v>
      </c>
      <c r="K46">
        <v>1</v>
      </c>
      <c r="L46">
        <v>4</v>
      </c>
      <c r="M46">
        <v>1</v>
      </c>
      <c r="O46">
        <v>0</v>
      </c>
      <c r="P46">
        <v>2</v>
      </c>
      <c r="Q46">
        <v>1</v>
      </c>
    </row>
    <row r="47" spans="1:17" x14ac:dyDescent="0.25">
      <c r="A47">
        <v>46</v>
      </c>
      <c r="B47">
        <v>5</v>
      </c>
      <c r="C47">
        <v>1</v>
      </c>
      <c r="D47">
        <v>2</v>
      </c>
      <c r="E47">
        <v>0</v>
      </c>
      <c r="F47">
        <v>3</v>
      </c>
      <c r="G47">
        <v>1</v>
      </c>
      <c r="H47">
        <v>3</v>
      </c>
      <c r="I47">
        <v>3</v>
      </c>
      <c r="J47">
        <v>1</v>
      </c>
      <c r="K47">
        <v>0</v>
      </c>
      <c r="L47">
        <v>1</v>
      </c>
      <c r="M47">
        <v>0</v>
      </c>
      <c r="O47">
        <v>2</v>
      </c>
      <c r="P47">
        <v>2</v>
      </c>
      <c r="Q47">
        <v>1</v>
      </c>
    </row>
  </sheetData>
  <pageMargins left="0.7" right="0.7" top="0.75" bottom="0.75" header="0.3" footer="0.3"/>
  <pageSetup paperSize="9" orientation="portrait" horizontalDpi="4294967293" verticalDpi="4294967293"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118326CB44BE584A9BBC2BC116D860B4" ma:contentTypeVersion="10" ma:contentTypeDescription="Create a new document." ma:contentTypeScope="" ma:versionID="734ac117be684018384f11ccb35077ba">
  <xsd:schema xmlns:xsd="http://www.w3.org/2001/XMLSchema" xmlns:xs="http://www.w3.org/2001/XMLSchema" xmlns:p="http://schemas.microsoft.com/office/2006/metadata/properties" xmlns:ns3="b95a71f1-3512-4909-862e-fcbb1b998408" xmlns:ns4="6c12b325-5267-4b22-8958-1b0004e0124e" targetNamespace="http://schemas.microsoft.com/office/2006/metadata/properties" ma:root="true" ma:fieldsID="86069497c409cdc918f8da602738a23b" ns3:_="" ns4:_="">
    <xsd:import namespace="b95a71f1-3512-4909-862e-fcbb1b998408"/>
    <xsd:import namespace="6c12b325-5267-4b22-8958-1b0004e0124e"/>
    <xsd:element name="properties">
      <xsd:complexType>
        <xsd:sequence>
          <xsd:element name="documentManagement">
            <xsd:complexType>
              <xsd:all>
                <xsd:element ref="ns3:SharedWithUsers" minOccurs="0"/>
                <xsd:element ref="ns3:SharedWithDetails" minOccurs="0"/>
                <xsd:element ref="ns3:SharingHintHash" minOccurs="0"/>
                <xsd:element ref="ns4:MediaServiceMetadata" minOccurs="0"/>
                <xsd:element ref="ns4:MediaServiceFastMetadata" minOccurs="0"/>
                <xsd:element ref="ns4:MediaServiceAutoTags" minOccurs="0"/>
                <xsd:element ref="ns4:MediaLengthInSeconds" minOccurs="0"/>
                <xsd:element ref="ns4:MediaServiceOCR" minOccurs="0"/>
                <xsd:element ref="ns4:MediaServiceGenerationTime" minOccurs="0"/>
                <xsd:element ref="ns4: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95a71f1-3512-4909-862e-fcbb1b998408"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element name="SharingHintHash" ma:index="10" nillable="true" ma:displayName="Sharing Hint Hash" ma:hidden="true" ma:internalName="SharingHintHash"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c12b325-5267-4b22-8958-1b0004e0124e" elementFormDefault="qualified">
    <xsd:import namespace="http://schemas.microsoft.com/office/2006/documentManagement/types"/>
    <xsd:import namespace="http://schemas.microsoft.com/office/infopath/2007/PartnerControls"/>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ServiceAutoTags" ma:index="13" nillable="true" ma:displayName="Tags" ma:internalName="MediaServiceAutoTags"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AD87F0A1-0013-43DC-A21D-A201EDBE75E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95a71f1-3512-4909-862e-fcbb1b998408"/>
    <ds:schemaRef ds:uri="6c12b325-5267-4b22-8958-1b0004e0124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D14ABDFE-C684-4BDE-9EFF-FC22002AA60D}">
  <ds:schemaRefs>
    <ds:schemaRef ds:uri="http://schemas.microsoft.com/sharepoint/v3/contenttype/forms"/>
  </ds:schemaRefs>
</ds:datastoreItem>
</file>

<file path=customXml/itemProps3.xml><?xml version="1.0" encoding="utf-8"?>
<ds:datastoreItem xmlns:ds="http://schemas.openxmlformats.org/officeDocument/2006/customXml" ds:itemID="{0E02CEF7-F876-4D60-82D2-9018C2F30C9A}">
  <ds:schemaRefs>
    <ds:schemaRef ds:uri="b95a71f1-3512-4909-862e-fcbb1b998408"/>
    <ds:schemaRef ds:uri="http://purl.org/dc/terms/"/>
    <ds:schemaRef ds:uri="http://schemas.microsoft.com/office/infopath/2007/PartnerControls"/>
    <ds:schemaRef ds:uri="http://www.w3.org/XML/1998/namespace"/>
    <ds:schemaRef ds:uri="http://purl.org/dc/elements/1.1/"/>
    <ds:schemaRef ds:uri="http://schemas.microsoft.com/office/2006/documentManagement/types"/>
    <ds:schemaRef ds:uri="http://purl.org/dc/dcmitype/"/>
    <ds:schemaRef ds:uri="http://schemas.openxmlformats.org/package/2006/metadata/core-properties"/>
    <ds:schemaRef ds:uri="6c12b325-5267-4b22-8958-1b0004e0124e"/>
    <ds:schemaRef ds:uri="http://schemas.microsoft.com/office/2006/metadata/propertie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Quantitaive data</vt:lpstr>
      <vt:lpstr>Quantitaive data (3)</vt:lpstr>
      <vt:lpstr>Quantitaive data (2)</vt:lpstr>
      <vt:lpstr>parameters</vt:lpstr>
      <vt:lpstr>Qualitative data</vt:lpstr>
      <vt:lpstr>code</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Eugene L CHIA</dc:creator>
  <cp:keywords/>
  <dc:description/>
  <cp:lastModifiedBy>Ms. MR Ramokgola</cp:lastModifiedBy>
  <cp:revision/>
  <dcterms:created xsi:type="dcterms:W3CDTF">2019-06-12T19:25:41Z</dcterms:created>
  <dcterms:modified xsi:type="dcterms:W3CDTF">2023-11-13T12:53:13Z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0x010100118326CB44BE584A9BBC2BC116D860B4</vt:lpwstr>
  </property>
</Properties>
</file>