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LLEEN\CEMSC\Rumistar-trial-2016_2024-02-23_1758\Rumistar Trial 2016\Results\Results to Marie Smith\"/>
    </mc:Choice>
  </mc:AlternateContent>
  <xr:revisionPtr revIDLastSave="0" documentId="13_ncr:1_{F5B5D8F1-020A-4D34-BE8A-EC99AC6979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Sheet1!$BI$1:$CH$47</definedName>
    <definedName name="_xlnm.Print_Titles" localSheetId="0">Sheet1!$D:$E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F49" i="1"/>
  <c r="L8" i="1"/>
  <c r="L9" i="1"/>
  <c r="L10" i="1"/>
  <c r="L11" i="1"/>
  <c r="L12" i="1"/>
  <c r="L13" i="1"/>
  <c r="L15" i="1"/>
  <c r="L18" i="1"/>
  <c r="L19" i="1"/>
  <c r="L20" i="1"/>
  <c r="L21" i="1"/>
  <c r="L23" i="1"/>
  <c r="L24" i="1"/>
  <c r="L26" i="1"/>
  <c r="L28" i="1"/>
  <c r="L30" i="1"/>
  <c r="L31" i="1"/>
  <c r="L32" i="1"/>
  <c r="L36" i="1"/>
  <c r="L38" i="1"/>
  <c r="L40" i="1"/>
  <c r="L42" i="1"/>
  <c r="L43" i="1"/>
  <c r="L45" i="1"/>
  <c r="L46" i="1"/>
  <c r="L47" i="1"/>
  <c r="L7" i="1"/>
  <c r="CE50" i="1" l="1"/>
  <c r="CE49" i="1"/>
  <c r="BV50" i="1"/>
  <c r="BV49" i="1"/>
  <c r="BM50" i="1"/>
  <c r="BM49" i="1"/>
  <c r="BD50" i="1"/>
  <c r="BD49" i="1"/>
  <c r="AU50" i="1"/>
  <c r="AU49" i="1"/>
  <c r="AD55" i="1" s="1"/>
  <c r="AL50" i="1"/>
  <c r="AD56" i="1" s="1"/>
  <c r="AL49" i="1"/>
  <c r="AC50" i="1"/>
  <c r="AC49" i="1"/>
  <c r="T50" i="1"/>
  <c r="T49" i="1"/>
  <c r="U50" i="1"/>
  <c r="U49" i="1"/>
  <c r="J50" i="1"/>
  <c r="AC56" i="1" s="1"/>
  <c r="J49" i="1"/>
  <c r="AC55" i="1" s="1"/>
  <c r="CG50" i="1"/>
  <c r="BX50" i="1"/>
  <c r="BO50" i="1"/>
  <c r="BF50" i="1"/>
  <c r="AW50" i="1"/>
  <c r="AN50" i="1"/>
  <c r="AE50" i="1"/>
  <c r="V50" i="1"/>
  <c r="CG49" i="1"/>
  <c r="BX49" i="1"/>
  <c r="BO49" i="1"/>
  <c r="BF49" i="1"/>
  <c r="AW49" i="1"/>
  <c r="AN49" i="1"/>
  <c r="K54" i="1" s="1"/>
  <c r="AE49" i="1"/>
  <c r="V49" i="1"/>
  <c r="M50" i="1"/>
  <c r="J55" i="1" s="1"/>
  <c r="M49" i="1"/>
  <c r="AE55" i="1" l="1"/>
  <c r="M54" i="1"/>
  <c r="M55" i="1" s="1"/>
  <c r="K55" i="1"/>
  <c r="AE56" i="1"/>
  <c r="J54" i="1"/>
  <c r="CA43" i="1"/>
  <c r="CA39" i="1"/>
  <c r="CA23" i="1"/>
  <c r="CA19" i="1"/>
  <c r="CA15" i="1"/>
  <c r="CA11" i="1"/>
  <c r="CD47" i="1"/>
  <c r="CA47" i="1" s="1"/>
  <c r="CD46" i="1"/>
  <c r="CA46" i="1" s="1"/>
  <c r="CD45" i="1"/>
  <c r="CA45" i="1" s="1"/>
  <c r="CD44" i="1"/>
  <c r="CA44" i="1" s="1"/>
  <c r="CD43" i="1"/>
  <c r="CD42" i="1"/>
  <c r="CA42" i="1" s="1"/>
  <c r="CD41" i="1"/>
  <c r="CA41" i="1" s="1"/>
  <c r="CD40" i="1"/>
  <c r="CA40" i="1" s="1"/>
  <c r="CD39" i="1"/>
  <c r="CD38" i="1"/>
  <c r="CA38" i="1" s="1"/>
  <c r="CD37" i="1"/>
  <c r="CA37" i="1" s="1"/>
  <c r="CD36" i="1"/>
  <c r="CA36" i="1" s="1"/>
  <c r="CD35" i="1"/>
  <c r="CA35" i="1" s="1"/>
  <c r="CD34" i="1"/>
  <c r="CA34" i="1" s="1"/>
  <c r="CD33" i="1"/>
  <c r="CA33" i="1" s="1"/>
  <c r="CD32" i="1"/>
  <c r="CA32" i="1" s="1"/>
  <c r="CD31" i="1"/>
  <c r="CA31" i="1" s="1"/>
  <c r="CD30" i="1"/>
  <c r="CA30" i="1" s="1"/>
  <c r="CD29" i="1"/>
  <c r="CA29" i="1" s="1"/>
  <c r="CD28" i="1"/>
  <c r="CA28" i="1" s="1"/>
  <c r="CD27" i="1"/>
  <c r="CA27" i="1" s="1"/>
  <c r="CD26" i="1"/>
  <c r="CA26" i="1" s="1"/>
  <c r="CD25" i="1"/>
  <c r="CA25" i="1" s="1"/>
  <c r="CD24" i="1"/>
  <c r="CA24" i="1" s="1"/>
  <c r="CD23" i="1"/>
  <c r="CD22" i="1"/>
  <c r="CA22" i="1" s="1"/>
  <c r="CD21" i="1"/>
  <c r="CA21" i="1" s="1"/>
  <c r="CD20" i="1"/>
  <c r="CA20" i="1" s="1"/>
  <c r="CD19" i="1"/>
  <c r="CD18" i="1"/>
  <c r="CA18" i="1" s="1"/>
  <c r="CD17" i="1"/>
  <c r="CA17" i="1" s="1"/>
  <c r="CD16" i="1"/>
  <c r="CA16" i="1" s="1"/>
  <c r="CD15" i="1"/>
  <c r="CD14" i="1"/>
  <c r="CA14" i="1" s="1"/>
  <c r="CD13" i="1"/>
  <c r="CA13" i="1" s="1"/>
  <c r="CD12" i="1"/>
  <c r="CA12" i="1" s="1"/>
  <c r="CD11" i="1"/>
  <c r="CD10" i="1"/>
  <c r="CA10" i="1" s="1"/>
  <c r="CD9" i="1"/>
  <c r="CA9" i="1" s="1"/>
  <c r="CD8" i="1"/>
  <c r="CA8" i="1" s="1"/>
  <c r="CD7" i="1"/>
  <c r="CA7" i="1" s="1"/>
  <c r="CD6" i="1"/>
  <c r="CA6" i="1" s="1"/>
  <c r="BR47" i="1"/>
  <c r="BR43" i="1"/>
  <c r="BR31" i="1"/>
  <c r="BR15" i="1"/>
  <c r="BR11" i="1"/>
  <c r="BU47" i="1"/>
  <c r="BU46" i="1"/>
  <c r="BR46" i="1" s="1"/>
  <c r="BU45" i="1"/>
  <c r="BR45" i="1" s="1"/>
  <c r="BU44" i="1"/>
  <c r="BR44" i="1" s="1"/>
  <c r="BU43" i="1"/>
  <c r="BU42" i="1"/>
  <c r="BR42" i="1" s="1"/>
  <c r="BU41" i="1"/>
  <c r="BR41" i="1" s="1"/>
  <c r="BU40" i="1"/>
  <c r="BR40" i="1" s="1"/>
  <c r="BU39" i="1"/>
  <c r="BR39" i="1" s="1"/>
  <c r="BU38" i="1"/>
  <c r="BR38" i="1" s="1"/>
  <c r="BU37" i="1"/>
  <c r="BR37" i="1" s="1"/>
  <c r="BU36" i="1"/>
  <c r="BR36" i="1" s="1"/>
  <c r="BU35" i="1"/>
  <c r="BR35" i="1" s="1"/>
  <c r="BU34" i="1"/>
  <c r="BR34" i="1" s="1"/>
  <c r="BU33" i="1"/>
  <c r="BR33" i="1" s="1"/>
  <c r="BU32" i="1"/>
  <c r="BR32" i="1" s="1"/>
  <c r="BU31" i="1"/>
  <c r="BU30" i="1"/>
  <c r="BR30" i="1" s="1"/>
  <c r="BU29" i="1"/>
  <c r="BR29" i="1" s="1"/>
  <c r="BU28" i="1"/>
  <c r="BR28" i="1" s="1"/>
  <c r="BU27" i="1"/>
  <c r="BR27" i="1" s="1"/>
  <c r="BU26" i="1"/>
  <c r="BR26" i="1" s="1"/>
  <c r="BU25" i="1"/>
  <c r="BR25" i="1" s="1"/>
  <c r="BU24" i="1"/>
  <c r="BR24" i="1" s="1"/>
  <c r="BU23" i="1"/>
  <c r="BR23" i="1" s="1"/>
  <c r="BU22" i="1"/>
  <c r="BR22" i="1" s="1"/>
  <c r="BU21" i="1"/>
  <c r="BR21" i="1" s="1"/>
  <c r="BU20" i="1"/>
  <c r="BR20" i="1" s="1"/>
  <c r="BU19" i="1"/>
  <c r="BR19" i="1" s="1"/>
  <c r="BU18" i="1"/>
  <c r="BR18" i="1" s="1"/>
  <c r="BU17" i="1"/>
  <c r="BR17" i="1" s="1"/>
  <c r="BU16" i="1"/>
  <c r="BR16" i="1" s="1"/>
  <c r="BU15" i="1"/>
  <c r="BU14" i="1"/>
  <c r="BR14" i="1" s="1"/>
  <c r="BU13" i="1"/>
  <c r="BR13" i="1" s="1"/>
  <c r="BU12" i="1"/>
  <c r="BR12" i="1" s="1"/>
  <c r="BU11" i="1"/>
  <c r="BU10" i="1"/>
  <c r="BR10" i="1" s="1"/>
  <c r="BU9" i="1"/>
  <c r="BR9" i="1" s="1"/>
  <c r="BU8" i="1"/>
  <c r="BR8" i="1" s="1"/>
  <c r="BU7" i="1"/>
  <c r="BR7" i="1" s="1"/>
  <c r="BU6" i="1"/>
  <c r="BR6" i="1" s="1"/>
  <c r="BI47" i="1"/>
  <c r="BI36" i="1"/>
  <c r="BI35" i="1"/>
  <c r="BI32" i="1"/>
  <c r="BI31" i="1"/>
  <c r="BI28" i="1"/>
  <c r="BI15" i="1"/>
  <c r="BI12" i="1"/>
  <c r="BI11" i="1"/>
  <c r="BL47" i="1"/>
  <c r="BL46" i="1"/>
  <c r="BI46" i="1" s="1"/>
  <c r="BL45" i="1"/>
  <c r="BI45" i="1" s="1"/>
  <c r="BL44" i="1"/>
  <c r="BI44" i="1" s="1"/>
  <c r="BL43" i="1"/>
  <c r="BI43" i="1" s="1"/>
  <c r="BL42" i="1"/>
  <c r="BI42" i="1" s="1"/>
  <c r="BL41" i="1"/>
  <c r="BI41" i="1" s="1"/>
  <c r="BL40" i="1"/>
  <c r="BI40" i="1" s="1"/>
  <c r="BL39" i="1"/>
  <c r="BI39" i="1" s="1"/>
  <c r="BL38" i="1"/>
  <c r="BI38" i="1" s="1"/>
  <c r="BL37" i="1"/>
  <c r="BI37" i="1" s="1"/>
  <c r="BL36" i="1"/>
  <c r="BL35" i="1"/>
  <c r="BL34" i="1"/>
  <c r="BI34" i="1" s="1"/>
  <c r="BL33" i="1"/>
  <c r="BI33" i="1" s="1"/>
  <c r="BL32" i="1"/>
  <c r="BL31" i="1"/>
  <c r="BL30" i="1"/>
  <c r="BI30" i="1" s="1"/>
  <c r="BL29" i="1"/>
  <c r="BI29" i="1" s="1"/>
  <c r="BL28" i="1"/>
  <c r="BL27" i="1"/>
  <c r="BI27" i="1" s="1"/>
  <c r="BL26" i="1"/>
  <c r="BI26" i="1" s="1"/>
  <c r="BL25" i="1"/>
  <c r="BI25" i="1" s="1"/>
  <c r="BL24" i="1"/>
  <c r="BI24" i="1" s="1"/>
  <c r="BL23" i="1"/>
  <c r="BI23" i="1" s="1"/>
  <c r="BL22" i="1"/>
  <c r="BI22" i="1" s="1"/>
  <c r="BL21" i="1"/>
  <c r="BI21" i="1" s="1"/>
  <c r="BL20" i="1"/>
  <c r="BI20" i="1" s="1"/>
  <c r="BL19" i="1"/>
  <c r="BI19" i="1" s="1"/>
  <c r="BL18" i="1"/>
  <c r="BI18" i="1" s="1"/>
  <c r="BL17" i="1"/>
  <c r="BI17" i="1" s="1"/>
  <c r="BL16" i="1"/>
  <c r="BI16" i="1" s="1"/>
  <c r="BL15" i="1"/>
  <c r="BL14" i="1"/>
  <c r="BI14" i="1" s="1"/>
  <c r="BL13" i="1"/>
  <c r="BI13" i="1" s="1"/>
  <c r="BL12" i="1"/>
  <c r="BL11" i="1"/>
  <c r="BL10" i="1"/>
  <c r="BI10" i="1" s="1"/>
  <c r="BL9" i="1"/>
  <c r="BI9" i="1" s="1"/>
  <c r="BL8" i="1"/>
  <c r="BI8" i="1" s="1"/>
  <c r="BL7" i="1"/>
  <c r="BI7" i="1" s="1"/>
  <c r="BL6" i="1"/>
  <c r="BI6" i="1" s="1"/>
  <c r="BC39" i="1"/>
  <c r="AZ39" i="1" s="1"/>
  <c r="AT39" i="1"/>
  <c r="AQ39" i="1" s="1"/>
  <c r="AB39" i="1"/>
  <c r="Y39" i="1"/>
  <c r="S39" i="1"/>
  <c r="P39" i="1" s="1"/>
  <c r="I39" i="1"/>
  <c r="F39" i="1" s="1"/>
  <c r="AK39" i="1"/>
  <c r="AH39" i="1" s="1"/>
  <c r="BC47" i="1" l="1"/>
  <c r="AZ47" i="1" s="1"/>
  <c r="BC46" i="1"/>
  <c r="AZ46" i="1" s="1"/>
  <c r="BC45" i="1"/>
  <c r="AZ45" i="1" s="1"/>
  <c r="BC44" i="1"/>
  <c r="AZ44" i="1" s="1"/>
  <c r="BC43" i="1"/>
  <c r="AZ43" i="1" s="1"/>
  <c r="BC42" i="1"/>
  <c r="AZ42" i="1" s="1"/>
  <c r="BC41" i="1"/>
  <c r="AZ41" i="1" s="1"/>
  <c r="BC40" i="1"/>
  <c r="AZ40" i="1" s="1"/>
  <c r="BC38" i="1"/>
  <c r="AZ38" i="1" s="1"/>
  <c r="BC37" i="1"/>
  <c r="AZ37" i="1" s="1"/>
  <c r="BC36" i="1"/>
  <c r="AZ36" i="1" s="1"/>
  <c r="BC35" i="1"/>
  <c r="AZ35" i="1" s="1"/>
  <c r="BC34" i="1"/>
  <c r="AZ34" i="1" s="1"/>
  <c r="BC33" i="1"/>
  <c r="AZ33" i="1" s="1"/>
  <c r="BC32" i="1"/>
  <c r="AZ32" i="1" s="1"/>
  <c r="BC31" i="1"/>
  <c r="AZ31" i="1" s="1"/>
  <c r="BC30" i="1"/>
  <c r="AZ30" i="1" s="1"/>
  <c r="BC29" i="1"/>
  <c r="AZ29" i="1" s="1"/>
  <c r="BC28" i="1"/>
  <c r="AZ28" i="1" s="1"/>
  <c r="BC27" i="1"/>
  <c r="AZ27" i="1" s="1"/>
  <c r="BC26" i="1"/>
  <c r="AZ26" i="1" s="1"/>
  <c r="BC25" i="1"/>
  <c r="AZ25" i="1" s="1"/>
  <c r="BC24" i="1"/>
  <c r="AZ24" i="1" s="1"/>
  <c r="BC23" i="1"/>
  <c r="AZ23" i="1" s="1"/>
  <c r="BC22" i="1"/>
  <c r="AZ22" i="1" s="1"/>
  <c r="BC21" i="1"/>
  <c r="AZ21" i="1" s="1"/>
  <c r="BC20" i="1"/>
  <c r="AZ20" i="1" s="1"/>
  <c r="BC19" i="1"/>
  <c r="AZ19" i="1" s="1"/>
  <c r="BC18" i="1"/>
  <c r="AZ18" i="1" s="1"/>
  <c r="BC17" i="1"/>
  <c r="AZ17" i="1" s="1"/>
  <c r="BC16" i="1"/>
  <c r="AZ16" i="1" s="1"/>
  <c r="BC15" i="1"/>
  <c r="AZ15" i="1" s="1"/>
  <c r="BC14" i="1"/>
  <c r="AZ14" i="1" s="1"/>
  <c r="BC13" i="1"/>
  <c r="AZ13" i="1" s="1"/>
  <c r="BC12" i="1"/>
  <c r="AZ12" i="1" s="1"/>
  <c r="BC11" i="1"/>
  <c r="AZ11" i="1" s="1"/>
  <c r="BC10" i="1"/>
  <c r="AZ10" i="1" s="1"/>
  <c r="BC9" i="1"/>
  <c r="AZ9" i="1" s="1"/>
  <c r="BC8" i="1"/>
  <c r="AZ8" i="1" s="1"/>
  <c r="BC7" i="1"/>
  <c r="AZ7" i="1" s="1"/>
  <c r="BC6" i="1"/>
  <c r="AZ6" i="1" s="1"/>
  <c r="AT47" i="1"/>
  <c r="AQ47" i="1" s="1"/>
  <c r="AT46" i="1"/>
  <c r="AQ46" i="1" s="1"/>
  <c r="AT45" i="1"/>
  <c r="AQ45" i="1" s="1"/>
  <c r="AT44" i="1"/>
  <c r="AQ44" i="1" s="1"/>
  <c r="AT43" i="1"/>
  <c r="AQ43" i="1" s="1"/>
  <c r="AT42" i="1"/>
  <c r="AQ42" i="1" s="1"/>
  <c r="AT41" i="1"/>
  <c r="AQ41" i="1" s="1"/>
  <c r="AT40" i="1"/>
  <c r="AQ40" i="1" s="1"/>
  <c r="AT38" i="1"/>
  <c r="AQ38" i="1" s="1"/>
  <c r="AT37" i="1"/>
  <c r="AQ37" i="1" s="1"/>
  <c r="AT36" i="1"/>
  <c r="AQ36" i="1" s="1"/>
  <c r="AT35" i="1"/>
  <c r="AQ35" i="1" s="1"/>
  <c r="AT34" i="1"/>
  <c r="AQ34" i="1" s="1"/>
  <c r="AT33" i="1"/>
  <c r="AQ33" i="1" s="1"/>
  <c r="AT32" i="1"/>
  <c r="AQ32" i="1" s="1"/>
  <c r="AT31" i="1"/>
  <c r="AQ31" i="1" s="1"/>
  <c r="AT30" i="1"/>
  <c r="AQ30" i="1" s="1"/>
  <c r="AT29" i="1"/>
  <c r="AQ29" i="1" s="1"/>
  <c r="AT28" i="1"/>
  <c r="AQ28" i="1" s="1"/>
  <c r="AT27" i="1"/>
  <c r="AQ27" i="1" s="1"/>
  <c r="AT26" i="1"/>
  <c r="AQ26" i="1" s="1"/>
  <c r="AT25" i="1"/>
  <c r="AQ25" i="1" s="1"/>
  <c r="AT24" i="1"/>
  <c r="AQ24" i="1" s="1"/>
  <c r="AT23" i="1"/>
  <c r="AQ23" i="1" s="1"/>
  <c r="AT22" i="1"/>
  <c r="AQ22" i="1" s="1"/>
  <c r="AT21" i="1"/>
  <c r="AQ21" i="1" s="1"/>
  <c r="AT20" i="1"/>
  <c r="AQ20" i="1" s="1"/>
  <c r="AT19" i="1"/>
  <c r="AQ19" i="1" s="1"/>
  <c r="AT18" i="1"/>
  <c r="AQ18" i="1" s="1"/>
  <c r="AT17" i="1"/>
  <c r="AQ17" i="1" s="1"/>
  <c r="AT16" i="1"/>
  <c r="AQ16" i="1" s="1"/>
  <c r="AT15" i="1"/>
  <c r="AQ15" i="1" s="1"/>
  <c r="AT14" i="1"/>
  <c r="AQ14" i="1" s="1"/>
  <c r="AT13" i="1"/>
  <c r="AQ13" i="1" s="1"/>
  <c r="AT12" i="1"/>
  <c r="AQ12" i="1" s="1"/>
  <c r="AT11" i="1"/>
  <c r="AQ11" i="1" s="1"/>
  <c r="AT10" i="1"/>
  <c r="AQ10" i="1" s="1"/>
  <c r="AT9" i="1"/>
  <c r="AQ9" i="1" s="1"/>
  <c r="AT8" i="1"/>
  <c r="AQ8" i="1" s="1"/>
  <c r="AT7" i="1"/>
  <c r="AQ7" i="1" s="1"/>
  <c r="AT6" i="1"/>
  <c r="AQ6" i="1" s="1"/>
  <c r="AK47" i="1"/>
  <c r="AH47" i="1" s="1"/>
  <c r="AK46" i="1"/>
  <c r="AH46" i="1" s="1"/>
  <c r="AK45" i="1"/>
  <c r="AH45" i="1" s="1"/>
  <c r="AK44" i="1"/>
  <c r="AH44" i="1" s="1"/>
  <c r="AK43" i="1"/>
  <c r="AH43" i="1" s="1"/>
  <c r="AK42" i="1"/>
  <c r="AH42" i="1" s="1"/>
  <c r="AK41" i="1"/>
  <c r="AH41" i="1" s="1"/>
  <c r="AK40" i="1"/>
  <c r="AH40" i="1" s="1"/>
  <c r="AK38" i="1"/>
  <c r="AH38" i="1" s="1"/>
  <c r="AK37" i="1"/>
  <c r="AH37" i="1" s="1"/>
  <c r="AK36" i="1"/>
  <c r="AH36" i="1" s="1"/>
  <c r="AK35" i="1"/>
  <c r="AH35" i="1" s="1"/>
  <c r="AK34" i="1"/>
  <c r="AH34" i="1" s="1"/>
  <c r="AK33" i="1"/>
  <c r="AH33" i="1" s="1"/>
  <c r="AK32" i="1"/>
  <c r="AH32" i="1" s="1"/>
  <c r="AK31" i="1"/>
  <c r="AH31" i="1" s="1"/>
  <c r="AK30" i="1"/>
  <c r="AH30" i="1" s="1"/>
  <c r="AK29" i="1"/>
  <c r="AH29" i="1" s="1"/>
  <c r="AK28" i="1"/>
  <c r="AH28" i="1" s="1"/>
  <c r="AK27" i="1"/>
  <c r="AH27" i="1" s="1"/>
  <c r="AK26" i="1"/>
  <c r="AH26" i="1" s="1"/>
  <c r="AK25" i="1"/>
  <c r="AH25" i="1" s="1"/>
  <c r="AK24" i="1"/>
  <c r="AH24" i="1" s="1"/>
  <c r="AK23" i="1"/>
  <c r="AH23" i="1" s="1"/>
  <c r="AK22" i="1"/>
  <c r="AH22" i="1" s="1"/>
  <c r="AK21" i="1"/>
  <c r="AH21" i="1" s="1"/>
  <c r="AK20" i="1"/>
  <c r="AH20" i="1" s="1"/>
  <c r="AK19" i="1"/>
  <c r="AH19" i="1" s="1"/>
  <c r="AK18" i="1"/>
  <c r="AH18" i="1" s="1"/>
  <c r="AK17" i="1"/>
  <c r="AH17" i="1" s="1"/>
  <c r="AK16" i="1"/>
  <c r="AH16" i="1" s="1"/>
  <c r="AK15" i="1"/>
  <c r="AH15" i="1" s="1"/>
  <c r="AK14" i="1"/>
  <c r="AH14" i="1" s="1"/>
  <c r="AK13" i="1"/>
  <c r="AH13" i="1" s="1"/>
  <c r="AK12" i="1"/>
  <c r="AH12" i="1" s="1"/>
  <c r="AK11" i="1"/>
  <c r="AH11" i="1" s="1"/>
  <c r="AK10" i="1"/>
  <c r="AH10" i="1" s="1"/>
  <c r="AK9" i="1"/>
  <c r="AH9" i="1" s="1"/>
  <c r="AK8" i="1"/>
  <c r="AH8" i="1" s="1"/>
  <c r="AK7" i="1"/>
  <c r="AH7" i="1" s="1"/>
  <c r="AH6" i="1"/>
  <c r="AK6" i="1"/>
  <c r="AB47" i="1"/>
  <c r="Y47" i="1" s="1"/>
  <c r="AB46" i="1"/>
  <c r="Y46" i="1" s="1"/>
  <c r="AB45" i="1"/>
  <c r="Y45" i="1" s="1"/>
  <c r="AB44" i="1"/>
  <c r="Y44" i="1" s="1"/>
  <c r="AB43" i="1"/>
  <c r="Y43" i="1" s="1"/>
  <c r="AB42" i="1"/>
  <c r="Y42" i="1" s="1"/>
  <c r="AB41" i="1"/>
  <c r="Y41" i="1" s="1"/>
  <c r="AB40" i="1"/>
  <c r="Y40" i="1" s="1"/>
  <c r="AB38" i="1"/>
  <c r="Y38" i="1" s="1"/>
  <c r="AB36" i="1"/>
  <c r="Y36" i="1" s="1"/>
  <c r="AB35" i="1"/>
  <c r="Y35" i="1" s="1"/>
  <c r="AB34" i="1"/>
  <c r="Y34" i="1" s="1"/>
  <c r="AB33" i="1"/>
  <c r="Y33" i="1" s="1"/>
  <c r="AB32" i="1"/>
  <c r="Y32" i="1" s="1"/>
  <c r="AB31" i="1"/>
  <c r="Y31" i="1" s="1"/>
  <c r="AB30" i="1"/>
  <c r="Y30" i="1" s="1"/>
  <c r="AB29" i="1"/>
  <c r="Y29" i="1" s="1"/>
  <c r="AB28" i="1"/>
  <c r="Y28" i="1" s="1"/>
  <c r="AB27" i="1"/>
  <c r="Y27" i="1" s="1"/>
  <c r="AB26" i="1"/>
  <c r="Y26" i="1" s="1"/>
  <c r="AB25" i="1"/>
  <c r="Y25" i="1" s="1"/>
  <c r="AB24" i="1"/>
  <c r="Y24" i="1" s="1"/>
  <c r="AB23" i="1"/>
  <c r="Y23" i="1" s="1"/>
  <c r="AB21" i="1"/>
  <c r="Y21" i="1" s="1"/>
  <c r="AB20" i="1"/>
  <c r="Y20" i="1" s="1"/>
  <c r="AB19" i="1"/>
  <c r="Y19" i="1" s="1"/>
  <c r="AB18" i="1"/>
  <c r="Y18" i="1" s="1"/>
  <c r="AB17" i="1"/>
  <c r="Y17" i="1" s="1"/>
  <c r="AB16" i="1"/>
  <c r="Y16" i="1" s="1"/>
  <c r="AB15" i="1"/>
  <c r="Y15" i="1" s="1"/>
  <c r="AB14" i="1"/>
  <c r="Y14" i="1" s="1"/>
  <c r="AB13" i="1"/>
  <c r="Y13" i="1" s="1"/>
  <c r="AB12" i="1"/>
  <c r="Y12" i="1" s="1"/>
  <c r="AB11" i="1"/>
  <c r="Y11" i="1" s="1"/>
  <c r="AB10" i="1"/>
  <c r="Y10" i="1" s="1"/>
  <c r="AB9" i="1"/>
  <c r="Y9" i="1" s="1"/>
  <c r="AB8" i="1"/>
  <c r="Y8" i="1" s="1"/>
  <c r="AB7" i="1"/>
  <c r="Y7" i="1" s="1"/>
  <c r="S47" i="1"/>
  <c r="P47" i="1" s="1"/>
  <c r="S46" i="1"/>
  <c r="P46" i="1" s="1"/>
  <c r="S45" i="1"/>
  <c r="P45" i="1" s="1"/>
  <c r="S44" i="1"/>
  <c r="P44" i="1" s="1"/>
  <c r="S43" i="1"/>
  <c r="P43" i="1" s="1"/>
  <c r="S42" i="1"/>
  <c r="P42" i="1" s="1"/>
  <c r="S41" i="1"/>
  <c r="P41" i="1" s="1"/>
  <c r="S40" i="1"/>
  <c r="P40" i="1" s="1"/>
  <c r="S38" i="1"/>
  <c r="P38" i="1" s="1"/>
  <c r="S36" i="1"/>
  <c r="P36" i="1" s="1"/>
  <c r="S35" i="1"/>
  <c r="P35" i="1" s="1"/>
  <c r="S34" i="1"/>
  <c r="P34" i="1" s="1"/>
  <c r="S33" i="1"/>
  <c r="P33" i="1" s="1"/>
  <c r="S32" i="1"/>
  <c r="P32" i="1" s="1"/>
  <c r="S31" i="1"/>
  <c r="P31" i="1" s="1"/>
  <c r="S30" i="1"/>
  <c r="P30" i="1" s="1"/>
  <c r="S29" i="1"/>
  <c r="P29" i="1" s="1"/>
  <c r="S28" i="1"/>
  <c r="P28" i="1" s="1"/>
  <c r="S27" i="1"/>
  <c r="P27" i="1" s="1"/>
  <c r="S26" i="1"/>
  <c r="P26" i="1" s="1"/>
  <c r="S25" i="1"/>
  <c r="P25" i="1" s="1"/>
  <c r="S24" i="1"/>
  <c r="P24" i="1" s="1"/>
  <c r="S23" i="1"/>
  <c r="P23" i="1" s="1"/>
  <c r="S21" i="1"/>
  <c r="P21" i="1" s="1"/>
  <c r="S20" i="1"/>
  <c r="P20" i="1" s="1"/>
  <c r="S19" i="1"/>
  <c r="P19" i="1" s="1"/>
  <c r="S18" i="1"/>
  <c r="P18" i="1" s="1"/>
  <c r="S17" i="1"/>
  <c r="P17" i="1" s="1"/>
  <c r="S16" i="1"/>
  <c r="P16" i="1" s="1"/>
  <c r="S15" i="1"/>
  <c r="P15" i="1" s="1"/>
  <c r="S14" i="1"/>
  <c r="P14" i="1" s="1"/>
  <c r="S13" i="1"/>
  <c r="P13" i="1" s="1"/>
  <c r="S12" i="1"/>
  <c r="P12" i="1" s="1"/>
  <c r="S11" i="1"/>
  <c r="P11" i="1" s="1"/>
  <c r="S10" i="1"/>
  <c r="P10" i="1" s="1"/>
  <c r="S9" i="1"/>
  <c r="P9" i="1" s="1"/>
  <c r="S8" i="1"/>
  <c r="P8" i="1" s="1"/>
  <c r="S7" i="1"/>
  <c r="P7" i="1" s="1"/>
  <c r="I47" i="1"/>
  <c r="F47" i="1" s="1"/>
  <c r="I46" i="1"/>
  <c r="F46" i="1" s="1"/>
  <c r="I45" i="1"/>
  <c r="F45" i="1" s="1"/>
  <c r="I44" i="1"/>
  <c r="F44" i="1" s="1"/>
  <c r="I43" i="1"/>
  <c r="F43" i="1" s="1"/>
  <c r="I42" i="1"/>
  <c r="F42" i="1" s="1"/>
  <c r="I41" i="1"/>
  <c r="F41" i="1" s="1"/>
  <c r="I40" i="1"/>
  <c r="F40" i="1" s="1"/>
  <c r="I38" i="1"/>
  <c r="F38" i="1" s="1"/>
  <c r="I36" i="1"/>
  <c r="F36" i="1" s="1"/>
  <c r="I35" i="1"/>
  <c r="F35" i="1" s="1"/>
  <c r="I34" i="1"/>
  <c r="F34" i="1" s="1"/>
  <c r="I33" i="1"/>
  <c r="F33" i="1" s="1"/>
  <c r="I32" i="1"/>
  <c r="F32" i="1" s="1"/>
  <c r="I31" i="1"/>
  <c r="F31" i="1" s="1"/>
  <c r="I30" i="1"/>
  <c r="F30" i="1" s="1"/>
  <c r="I29" i="1"/>
  <c r="F29" i="1" s="1"/>
  <c r="I28" i="1"/>
  <c r="F28" i="1" s="1"/>
  <c r="I27" i="1"/>
  <c r="F27" i="1" s="1"/>
  <c r="I26" i="1"/>
  <c r="F26" i="1" s="1"/>
  <c r="I25" i="1"/>
  <c r="F25" i="1" s="1"/>
  <c r="I24" i="1"/>
  <c r="F24" i="1" s="1"/>
  <c r="I23" i="1"/>
  <c r="F23" i="1" s="1"/>
  <c r="I21" i="1"/>
  <c r="F21" i="1" s="1"/>
  <c r="I20" i="1"/>
  <c r="F20" i="1" s="1"/>
  <c r="I19" i="1"/>
  <c r="F19" i="1" s="1"/>
  <c r="I18" i="1"/>
  <c r="F18" i="1" s="1"/>
  <c r="I17" i="1"/>
  <c r="F17" i="1" s="1"/>
  <c r="I16" i="1"/>
  <c r="F16" i="1" s="1"/>
  <c r="I15" i="1"/>
  <c r="F15" i="1" s="1"/>
  <c r="I14" i="1"/>
  <c r="F14" i="1" s="1"/>
  <c r="I13" i="1"/>
  <c r="F13" i="1" s="1"/>
  <c r="I12" i="1"/>
  <c r="F12" i="1" s="1"/>
  <c r="I11" i="1"/>
  <c r="F11" i="1" s="1"/>
  <c r="I10" i="1"/>
  <c r="F10" i="1" s="1"/>
  <c r="I9" i="1"/>
  <c r="F9" i="1" s="1"/>
  <c r="I8" i="1"/>
  <c r="F8" i="1" s="1"/>
  <c r="I7" i="1"/>
  <c r="F7" i="1" s="1"/>
  <c r="CH6" i="1" l="1"/>
  <c r="BY37" i="1" l="1"/>
  <c r="BY6" i="1"/>
  <c r="CH47" i="1" l="1"/>
  <c r="CH46" i="1"/>
  <c r="CH45" i="1"/>
  <c r="CH44" i="1"/>
  <c r="CH43" i="1"/>
  <c r="CH42" i="1"/>
  <c r="CH41" i="1"/>
  <c r="CH40" i="1"/>
  <c r="CH39" i="1"/>
  <c r="CH38" i="1"/>
  <c r="CH36" i="1"/>
  <c r="CH35" i="1"/>
  <c r="CH34" i="1"/>
  <c r="CH32" i="1"/>
  <c r="CH31" i="1"/>
  <c r="CH30" i="1"/>
  <c r="CH29" i="1"/>
  <c r="CH28" i="1"/>
  <c r="CH27" i="1"/>
  <c r="CH26" i="1"/>
  <c r="CH25" i="1"/>
  <c r="CH24" i="1"/>
  <c r="CH23" i="1"/>
  <c r="CH22" i="1"/>
  <c r="CH21" i="1"/>
  <c r="CH20" i="1"/>
  <c r="CH18" i="1"/>
  <c r="CH17" i="1"/>
  <c r="CH16" i="1"/>
  <c r="CH15" i="1"/>
  <c r="CH14" i="1"/>
  <c r="CH13" i="1"/>
  <c r="CH12" i="1"/>
  <c r="CH11" i="1"/>
  <c r="CH10" i="1"/>
  <c r="CH9" i="1"/>
  <c r="CH8" i="1"/>
  <c r="CH7" i="1"/>
  <c r="BP37" i="1" l="1"/>
  <c r="BP6" i="1"/>
  <c r="BY47" i="1" l="1"/>
  <c r="BY46" i="1"/>
  <c r="BY45" i="1"/>
  <c r="BY44" i="1"/>
  <c r="BY43" i="1"/>
  <c r="BY42" i="1"/>
  <c r="BY41" i="1"/>
  <c r="BY40" i="1"/>
  <c r="BY39" i="1"/>
  <c r="BY38" i="1"/>
  <c r="BY36" i="1"/>
  <c r="BY35" i="1"/>
  <c r="BY34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P47" i="1" l="1"/>
  <c r="BP46" i="1"/>
  <c r="BP45" i="1"/>
  <c r="BP44" i="1"/>
  <c r="BP43" i="1"/>
  <c r="BP42" i="1"/>
  <c r="BP41" i="1"/>
  <c r="BP40" i="1"/>
  <c r="BP39" i="1"/>
  <c r="BP38" i="1"/>
  <c r="BP36" i="1"/>
  <c r="BP35" i="1"/>
  <c r="BP34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8" i="1"/>
  <c r="BP17" i="1"/>
  <c r="BP16" i="1"/>
  <c r="BP15" i="1"/>
  <c r="BP14" i="1"/>
  <c r="BP13" i="1"/>
  <c r="BP12" i="1"/>
  <c r="BP11" i="1"/>
  <c r="BP10" i="1"/>
  <c r="BP9" i="1"/>
  <c r="BP8" i="1"/>
  <c r="BP7" i="1"/>
  <c r="N12" i="1" l="1"/>
  <c r="BG47" i="1"/>
  <c r="BG46" i="1"/>
  <c r="BG45" i="1"/>
  <c r="BG44" i="1"/>
  <c r="BG43" i="1"/>
  <c r="BG42" i="1"/>
  <c r="BG41" i="1"/>
  <c r="BG40" i="1"/>
  <c r="BG39" i="1"/>
  <c r="BG38" i="1"/>
  <c r="BG36" i="1"/>
  <c r="BG35" i="1"/>
  <c r="BG34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8" i="1"/>
  <c r="BG17" i="1"/>
  <c r="BG16" i="1"/>
  <c r="BG15" i="1"/>
  <c r="BG14" i="1"/>
  <c r="BG13" i="1"/>
  <c r="BG12" i="1"/>
  <c r="BG11" i="1"/>
  <c r="BG10" i="1"/>
  <c r="BG9" i="1"/>
  <c r="BG8" i="1"/>
  <c r="BG7" i="1"/>
  <c r="AX12" i="1" l="1"/>
  <c r="AX13" i="1"/>
  <c r="AX10" i="1"/>
  <c r="AX11" i="1"/>
  <c r="AX7" i="1"/>
  <c r="AX8" i="1"/>
  <c r="AX42" i="1"/>
  <c r="AX43" i="1"/>
  <c r="AX38" i="1"/>
  <c r="AX34" i="1"/>
  <c r="AX47" i="1"/>
  <c r="AX46" i="1"/>
  <c r="AX45" i="1"/>
  <c r="AX44" i="1"/>
  <c r="AX41" i="1"/>
  <c r="AX40" i="1"/>
  <c r="AX39" i="1"/>
  <c r="AX36" i="1"/>
  <c r="AX35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8" i="1"/>
  <c r="AX17" i="1"/>
  <c r="AX16" i="1"/>
  <c r="AX15" i="1"/>
  <c r="AX14" i="1"/>
  <c r="AX9" i="1"/>
  <c r="AO35" i="1" l="1"/>
  <c r="AO28" i="1"/>
  <c r="AO29" i="1"/>
  <c r="AO39" i="1"/>
  <c r="AO22" i="1"/>
  <c r="AO26" i="1"/>
  <c r="AO25" i="1"/>
  <c r="AO24" i="1"/>
  <c r="AO23" i="1"/>
  <c r="AO21" i="1"/>
  <c r="AO20" i="1"/>
  <c r="AO18" i="1"/>
  <c r="AO17" i="1"/>
  <c r="AO16" i="1"/>
  <c r="AO15" i="1"/>
  <c r="AO14" i="1"/>
  <c r="AO12" i="1"/>
  <c r="AO9" i="1"/>
  <c r="AO47" i="1"/>
  <c r="AO46" i="1"/>
  <c r="AO45" i="1"/>
  <c r="AO44" i="1"/>
  <c r="AO43" i="1"/>
  <c r="AO41" i="1"/>
  <c r="AO40" i="1"/>
  <c r="AO36" i="1"/>
  <c r="AO32" i="1"/>
  <c r="AO31" i="1"/>
  <c r="AO30" i="1"/>
  <c r="AO27" i="1"/>
  <c r="AF18" i="1" l="1"/>
  <c r="AF36" i="1"/>
  <c r="AF38" i="1"/>
  <c r="AF26" i="1" l="1"/>
  <c r="AF25" i="1"/>
  <c r="AF24" i="1"/>
  <c r="AF23" i="1"/>
  <c r="AF21" i="1"/>
  <c r="AF20" i="1"/>
  <c r="AF19" i="1"/>
  <c r="AF17" i="1"/>
  <c r="AF16" i="1"/>
  <c r="AF15" i="1"/>
  <c r="AF14" i="1"/>
  <c r="AF13" i="1"/>
  <c r="AF12" i="1"/>
  <c r="AF9" i="1"/>
  <c r="AF7" i="1"/>
  <c r="AF47" i="1"/>
  <c r="AF46" i="1"/>
  <c r="AF45" i="1"/>
  <c r="AF44" i="1"/>
  <c r="AF43" i="1"/>
  <c r="AF41" i="1"/>
  <c r="AF40" i="1"/>
  <c r="AF33" i="1"/>
  <c r="AF32" i="1"/>
  <c r="AF31" i="1"/>
  <c r="AF30" i="1"/>
  <c r="AF27" i="1"/>
  <c r="W30" i="1" l="1"/>
  <c r="W31" i="1"/>
  <c r="W32" i="1"/>
  <c r="W33" i="1"/>
  <c r="W36" i="1"/>
  <c r="W38" i="1"/>
  <c r="W40" i="1"/>
  <c r="W41" i="1"/>
  <c r="W43" i="1"/>
  <c r="W44" i="1"/>
  <c r="W45" i="1"/>
  <c r="W46" i="1"/>
  <c r="W47" i="1"/>
  <c r="W7" i="1"/>
  <c r="W9" i="1"/>
  <c r="W12" i="1"/>
  <c r="W13" i="1"/>
  <c r="W14" i="1"/>
  <c r="W15" i="1"/>
  <c r="W16" i="1"/>
  <c r="W17" i="1"/>
  <c r="W19" i="1"/>
  <c r="W20" i="1"/>
  <c r="W21" i="1"/>
  <c r="W23" i="1"/>
  <c r="W24" i="1"/>
  <c r="W25" i="1"/>
  <c r="W26" i="1"/>
  <c r="W27" i="1"/>
  <c r="N28" i="1"/>
  <c r="N30" i="1"/>
  <c r="N31" i="1"/>
  <c r="N32" i="1"/>
  <c r="N36" i="1"/>
  <c r="N38" i="1"/>
  <c r="N40" i="1"/>
  <c r="N42" i="1"/>
  <c r="N43" i="1"/>
  <c r="N45" i="1"/>
  <c r="N46" i="1"/>
  <c r="N47" i="1"/>
  <c r="N7" i="1"/>
  <c r="N8" i="1"/>
  <c r="N9" i="1"/>
  <c r="N10" i="1"/>
  <c r="N11" i="1"/>
  <c r="N13" i="1"/>
  <c r="N15" i="1"/>
  <c r="N18" i="1"/>
  <c r="N19" i="1"/>
  <c r="N20" i="1"/>
  <c r="N21" i="1"/>
  <c r="N23" i="1"/>
  <c r="N24" i="1"/>
  <c r="N26" i="1"/>
</calcChain>
</file>

<file path=xl/sharedStrings.xml><?xml version="1.0" encoding="utf-8"?>
<sst xmlns="http://schemas.openxmlformats.org/spreadsheetml/2006/main" count="141" uniqueCount="36">
  <si>
    <t>Fat</t>
  </si>
  <si>
    <t>Protein</t>
  </si>
  <si>
    <t>cow number</t>
  </si>
  <si>
    <t>6= control</t>
  </si>
  <si>
    <t>milk protein yield</t>
  </si>
  <si>
    <t>4 treatment</t>
  </si>
  <si>
    <t>Milk yield</t>
  </si>
  <si>
    <t>Cow  Group</t>
  </si>
  <si>
    <t>Date:  5/5/2017</t>
  </si>
  <si>
    <t>Date:  29/5/2017</t>
  </si>
  <si>
    <t>5 treatment (group number of treatment group changed from 4 to 5)</t>
  </si>
  <si>
    <t>4/5</t>
  </si>
  <si>
    <t>Date: 31/5/2017</t>
  </si>
  <si>
    <t>Date: 1/5/2017</t>
  </si>
  <si>
    <t>Date: 3/5/2017</t>
  </si>
  <si>
    <t>Date:  2/6/2017</t>
  </si>
  <si>
    <t>Date:  27/6/2017</t>
  </si>
  <si>
    <t>Date:  28/6/2017</t>
  </si>
  <si>
    <t>Date:  30/6/2017</t>
  </si>
  <si>
    <t>FINE MAIZE</t>
  </si>
  <si>
    <t>COARSE MAIZE</t>
  </si>
  <si>
    <t>MICRO MILLED MAIZE</t>
  </si>
  <si>
    <t>Days in Milk when entering trial</t>
  </si>
  <si>
    <t>DIM on Sample Day</t>
  </si>
  <si>
    <t>Start Date</t>
  </si>
  <si>
    <t>Sample Date</t>
  </si>
  <si>
    <t>Difference</t>
  </si>
  <si>
    <t>Rumistar</t>
  </si>
  <si>
    <t>Control</t>
  </si>
  <si>
    <t xml:space="preserve"> Milk Yield averages</t>
  </si>
  <si>
    <t>Fine</t>
  </si>
  <si>
    <t>Coarse</t>
  </si>
  <si>
    <t>Micro Milled</t>
  </si>
  <si>
    <t>Averages</t>
  </si>
  <si>
    <t>Milk Fat Averages</t>
  </si>
  <si>
    <t>Protein/Fat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</si>
</sst>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33CC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5B"/>
        <bgColor indexed="64"/>
      </patternFill>
    </fill>
    <fill>
      <patternFill patternType="solid">
        <fgColor rgb="FF94EB5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92D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4" borderId="1" xfId="1" applyFont="1" applyFill="1" applyBorder="1" applyAlignment="1">
      <alignment vertical="center" wrapText="1"/>
    </xf>
    <xf numFmtId="164" fontId="2" fillId="3" borderId="1" xfId="1" applyFont="1" applyFill="1" applyBorder="1" applyAlignment="1">
      <alignment vertical="center" wrapText="1"/>
    </xf>
    <xf numFmtId="164" fontId="2" fillId="2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4" fontId="4" fillId="2" borderId="1" xfId="1" applyFont="1" applyFill="1" applyBorder="1" applyAlignment="1">
      <alignment vertical="center" wrapText="1"/>
    </xf>
    <xf numFmtId="164" fontId="5" fillId="2" borderId="1" xfId="1" applyFont="1" applyFill="1" applyBorder="1" applyAlignment="1">
      <alignment vertical="center" wrapText="1"/>
    </xf>
    <xf numFmtId="164" fontId="6" fillId="2" borderId="1" xfId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" fontId="2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2" fillId="4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2" fillId="3" borderId="0" xfId="0" applyNumberFormat="1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33CC"/>
      <color rgb="FFBD92DE"/>
      <color rgb="FF94EB53"/>
      <color rgb="FFFFFF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H56"/>
  <sheetViews>
    <sheetView tabSelected="1" zoomScale="80" zoomScaleNormal="80" workbookViewId="0">
      <pane xSplit="4" ySplit="5" topLeftCell="AW6" activePane="bottomRight" state="frozen"/>
      <selection pane="topRight" activeCell="C1" sqref="C1"/>
      <selection pane="bottomLeft" activeCell="A4" sqref="A4"/>
      <selection pane="bottomRight" activeCell="CA4" sqref="CA4:CH4"/>
    </sheetView>
  </sheetViews>
  <sheetFormatPr defaultColWidth="8.88671875" defaultRowHeight="13.8" x14ac:dyDescent="0.3"/>
  <cols>
    <col min="1" max="1" width="0" style="3" hidden="1" customWidth="1"/>
    <col min="2" max="3" width="12" style="24" customWidth="1"/>
    <col min="4" max="4" width="8" style="3" bestFit="1" customWidth="1"/>
    <col min="5" max="5" width="6.33203125" style="24" bestFit="1" customWidth="1"/>
    <col min="6" max="6" width="7.77734375" style="24" customWidth="1"/>
    <col min="7" max="7" width="9.21875" style="24" hidden="1" customWidth="1"/>
    <col min="8" max="9" width="6.33203125" style="24" hidden="1" customWidth="1"/>
    <col min="10" max="10" width="8.109375" style="4" bestFit="1" customWidth="1"/>
    <col min="11" max="11" width="7.6640625" style="5" bestFit="1" customWidth="1"/>
    <col min="12" max="12" width="7.6640625" style="5" customWidth="1"/>
    <col min="13" max="13" width="6.88671875" style="6" bestFit="1" customWidth="1"/>
    <col min="14" max="14" width="10.21875" style="7" customWidth="1"/>
    <col min="15" max="15" width="1.88671875" style="3" customWidth="1"/>
    <col min="16" max="16" width="9.21875" style="24" customWidth="1"/>
    <col min="17" max="19" width="9.21875" style="3" hidden="1" customWidth="1"/>
    <col min="20" max="20" width="10.77734375" style="4" bestFit="1" customWidth="1"/>
    <col min="21" max="21" width="11.33203125" style="5" bestFit="1" customWidth="1"/>
    <col min="22" max="22" width="6.88671875" style="6" bestFit="1" customWidth="1"/>
    <col min="23" max="23" width="9.21875" style="7" customWidth="1"/>
    <col min="24" max="24" width="1.88671875" style="3" customWidth="1"/>
    <col min="25" max="25" width="9.33203125" style="24" customWidth="1"/>
    <col min="26" max="28" width="6.21875" style="3" hidden="1" customWidth="1"/>
    <col min="29" max="29" width="10.77734375" style="4" bestFit="1" customWidth="1"/>
    <col min="30" max="30" width="11.33203125" style="5" bestFit="1" customWidth="1"/>
    <col min="31" max="31" width="6.88671875" style="6" bestFit="1" customWidth="1"/>
    <col min="32" max="32" width="9.6640625" style="7" customWidth="1"/>
    <col min="33" max="33" width="2.109375" style="3" customWidth="1"/>
    <col min="34" max="34" width="6.77734375" style="24" customWidth="1"/>
    <col min="35" max="35" width="8.21875" style="3" hidden="1" customWidth="1"/>
    <col min="36" max="37" width="6.77734375" style="3" hidden="1" customWidth="1"/>
    <col min="38" max="38" width="10.77734375" style="4" customWidth="1"/>
    <col min="39" max="39" width="11.33203125" style="5" customWidth="1"/>
    <col min="40" max="40" width="6.88671875" style="6" customWidth="1"/>
    <col min="41" max="41" width="9.6640625" style="7" customWidth="1"/>
    <col min="42" max="42" width="2.77734375" style="3" customWidth="1"/>
    <col min="43" max="43" width="10.109375" style="24" customWidth="1"/>
    <col min="44" max="44" width="5.77734375" style="3" hidden="1" customWidth="1"/>
    <col min="45" max="45" width="6.21875" style="3" hidden="1" customWidth="1"/>
    <col min="46" max="46" width="5.6640625" style="3" hidden="1" customWidth="1"/>
    <col min="47" max="47" width="8.77734375" style="4" bestFit="1" customWidth="1"/>
    <col min="48" max="48" width="11.33203125" style="5" customWidth="1"/>
    <col min="49" max="49" width="11.77734375" style="6" customWidth="1"/>
    <col min="50" max="50" width="9.6640625" style="7" customWidth="1"/>
    <col min="51" max="51" width="2.88671875" style="3" customWidth="1"/>
    <col min="52" max="52" width="7.21875" style="24" customWidth="1"/>
    <col min="53" max="55" width="5.21875" style="3" hidden="1" customWidth="1"/>
    <col min="56" max="56" width="10.77734375" style="4" customWidth="1"/>
    <col min="57" max="57" width="11.33203125" style="5" customWidth="1"/>
    <col min="58" max="58" width="11.77734375" style="6" customWidth="1"/>
    <col min="59" max="59" width="9.6640625" style="7" customWidth="1"/>
    <col min="60" max="60" width="2.88671875" style="3" customWidth="1"/>
    <col min="61" max="61" width="6.77734375" style="24" customWidth="1"/>
    <col min="62" max="64" width="6.77734375" style="3" hidden="1" customWidth="1"/>
    <col min="65" max="65" width="10.77734375" style="4" customWidth="1"/>
    <col min="66" max="66" width="11.33203125" style="5" customWidth="1"/>
    <col min="67" max="67" width="11.77734375" style="6" customWidth="1"/>
    <col min="68" max="68" width="9.6640625" style="7" customWidth="1"/>
    <col min="69" max="69" width="3.44140625" style="3" customWidth="1"/>
    <col min="70" max="70" width="7.6640625" style="24" customWidth="1"/>
    <col min="71" max="73" width="7.6640625" style="3" hidden="1" customWidth="1"/>
    <col min="74" max="74" width="10.77734375" style="4" customWidth="1"/>
    <col min="75" max="75" width="11.33203125" style="5" customWidth="1"/>
    <col min="76" max="76" width="11.77734375" style="6" customWidth="1"/>
    <col min="77" max="77" width="9.6640625" style="7" customWidth="1"/>
    <col min="78" max="78" width="3.44140625" style="3" customWidth="1"/>
    <col min="79" max="79" width="7.109375" style="24" customWidth="1"/>
    <col min="80" max="82" width="7.109375" style="3" hidden="1" customWidth="1"/>
    <col min="83" max="16384" width="8.88671875" style="3"/>
  </cols>
  <sheetData>
    <row r="1" spans="2:86" ht="14.25" customHeight="1" x14ac:dyDescent="0.3">
      <c r="F1" s="38" t="s">
        <v>19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H1" s="39" t="s">
        <v>20</v>
      </c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I1" s="41" t="s">
        <v>21</v>
      </c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</row>
    <row r="2" spans="2:86" x14ac:dyDescent="0.3"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</row>
    <row r="3" spans="2:86" s="9" customFormat="1" ht="95.1" customHeight="1" x14ac:dyDescent="0.3">
      <c r="B3" s="15"/>
      <c r="C3" s="15"/>
      <c r="D3" s="8"/>
      <c r="E3" s="10"/>
      <c r="F3" s="36" t="s">
        <v>3</v>
      </c>
      <c r="G3" s="36"/>
      <c r="H3" s="36"/>
      <c r="I3" s="36"/>
      <c r="J3" s="36"/>
      <c r="K3" s="35" t="s">
        <v>5</v>
      </c>
      <c r="L3" s="35"/>
      <c r="M3" s="35"/>
      <c r="N3" s="35"/>
      <c r="O3" s="8"/>
      <c r="P3" s="36" t="s">
        <v>3</v>
      </c>
      <c r="Q3" s="36"/>
      <c r="R3" s="36"/>
      <c r="S3" s="36"/>
      <c r="T3" s="36"/>
      <c r="U3" s="35" t="s">
        <v>5</v>
      </c>
      <c r="V3" s="35"/>
      <c r="W3" s="35"/>
      <c r="X3" s="8"/>
      <c r="Y3" s="36" t="s">
        <v>3</v>
      </c>
      <c r="Z3" s="36"/>
      <c r="AA3" s="36"/>
      <c r="AB3" s="36"/>
      <c r="AC3" s="36"/>
      <c r="AD3" s="35" t="s">
        <v>5</v>
      </c>
      <c r="AE3" s="35"/>
      <c r="AF3" s="35"/>
      <c r="AG3" s="31"/>
      <c r="AH3" s="36" t="s">
        <v>3</v>
      </c>
      <c r="AI3" s="36"/>
      <c r="AJ3" s="36"/>
      <c r="AK3" s="36"/>
      <c r="AL3" s="36"/>
      <c r="AM3" s="40" t="s">
        <v>10</v>
      </c>
      <c r="AN3" s="40"/>
      <c r="AO3" s="40"/>
      <c r="AP3" s="31"/>
      <c r="AQ3" s="36" t="s">
        <v>3</v>
      </c>
      <c r="AR3" s="36"/>
      <c r="AS3" s="36"/>
      <c r="AT3" s="36"/>
      <c r="AU3" s="36"/>
      <c r="AV3" s="40" t="s">
        <v>10</v>
      </c>
      <c r="AW3" s="40"/>
      <c r="AX3" s="40"/>
      <c r="AY3" s="31"/>
      <c r="AZ3" s="36" t="s">
        <v>3</v>
      </c>
      <c r="BA3" s="36"/>
      <c r="BB3" s="36"/>
      <c r="BC3" s="36"/>
      <c r="BD3" s="36"/>
      <c r="BE3" s="40" t="s">
        <v>10</v>
      </c>
      <c r="BF3" s="40"/>
      <c r="BG3" s="40"/>
      <c r="BH3" s="31"/>
      <c r="BI3" s="36" t="s">
        <v>3</v>
      </c>
      <c r="BJ3" s="36"/>
      <c r="BK3" s="36"/>
      <c r="BL3" s="36"/>
      <c r="BM3" s="36"/>
      <c r="BN3" s="40" t="s">
        <v>10</v>
      </c>
      <c r="BO3" s="40"/>
      <c r="BP3" s="40"/>
      <c r="BQ3" s="31"/>
      <c r="BR3" s="36" t="s">
        <v>3</v>
      </c>
      <c r="BS3" s="36"/>
      <c r="BT3" s="36"/>
      <c r="BU3" s="36"/>
      <c r="BV3" s="36"/>
      <c r="BW3" s="40" t="s">
        <v>10</v>
      </c>
      <c r="BX3" s="40"/>
      <c r="BY3" s="40"/>
      <c r="BZ3" s="31"/>
      <c r="CA3" s="36" t="s">
        <v>3</v>
      </c>
      <c r="CB3" s="36"/>
      <c r="CC3" s="36"/>
      <c r="CD3" s="36"/>
      <c r="CE3" s="36"/>
      <c r="CF3" s="40" t="s">
        <v>10</v>
      </c>
      <c r="CG3" s="40"/>
      <c r="CH3" s="40"/>
    </row>
    <row r="4" spans="2:86" s="9" customFormat="1" ht="32.549999999999997" customHeight="1" x14ac:dyDescent="0.3">
      <c r="B4" s="15"/>
      <c r="C4" s="15"/>
      <c r="D4" s="27"/>
      <c r="E4" s="8"/>
      <c r="F4" s="37" t="s">
        <v>13</v>
      </c>
      <c r="G4" s="37"/>
      <c r="H4" s="37"/>
      <c r="I4" s="37"/>
      <c r="J4" s="37"/>
      <c r="K4" s="37"/>
      <c r="L4" s="37"/>
      <c r="M4" s="37"/>
      <c r="N4" s="37"/>
      <c r="O4" s="8"/>
      <c r="P4" s="37" t="s">
        <v>14</v>
      </c>
      <c r="Q4" s="37"/>
      <c r="R4" s="37"/>
      <c r="S4" s="37"/>
      <c r="T4" s="37"/>
      <c r="U4" s="37"/>
      <c r="V4" s="37"/>
      <c r="W4" s="37"/>
      <c r="X4" s="8"/>
      <c r="Y4" s="37" t="s">
        <v>8</v>
      </c>
      <c r="Z4" s="37"/>
      <c r="AA4" s="37"/>
      <c r="AB4" s="37"/>
      <c r="AC4" s="37"/>
      <c r="AD4" s="37"/>
      <c r="AE4" s="37"/>
      <c r="AF4" s="37"/>
      <c r="AG4" s="31"/>
      <c r="AH4" s="37" t="s">
        <v>9</v>
      </c>
      <c r="AI4" s="37"/>
      <c r="AJ4" s="37"/>
      <c r="AK4" s="37"/>
      <c r="AL4" s="37"/>
      <c r="AM4" s="37"/>
      <c r="AN4" s="37"/>
      <c r="AO4" s="37"/>
      <c r="AP4" s="31"/>
      <c r="AQ4" s="37" t="s">
        <v>12</v>
      </c>
      <c r="AR4" s="37"/>
      <c r="AS4" s="37"/>
      <c r="AT4" s="37"/>
      <c r="AU4" s="37"/>
      <c r="AV4" s="37"/>
      <c r="AW4" s="37"/>
      <c r="AX4" s="37"/>
      <c r="AY4" s="31"/>
      <c r="AZ4" s="37" t="s">
        <v>15</v>
      </c>
      <c r="BA4" s="37"/>
      <c r="BB4" s="37"/>
      <c r="BC4" s="37"/>
      <c r="BD4" s="37"/>
      <c r="BE4" s="37"/>
      <c r="BF4" s="37"/>
      <c r="BG4" s="37"/>
      <c r="BH4" s="31"/>
      <c r="BI4" s="37" t="s">
        <v>16</v>
      </c>
      <c r="BJ4" s="37"/>
      <c r="BK4" s="37"/>
      <c r="BL4" s="37"/>
      <c r="BM4" s="37"/>
      <c r="BN4" s="37"/>
      <c r="BO4" s="37"/>
      <c r="BP4" s="37"/>
      <c r="BQ4" s="31"/>
      <c r="BR4" s="37" t="s">
        <v>17</v>
      </c>
      <c r="BS4" s="37"/>
      <c r="BT4" s="37"/>
      <c r="BU4" s="37"/>
      <c r="BV4" s="37"/>
      <c r="BW4" s="37"/>
      <c r="BX4" s="37"/>
      <c r="BY4" s="37"/>
      <c r="BZ4" s="31"/>
      <c r="CA4" s="37" t="s">
        <v>18</v>
      </c>
      <c r="CB4" s="37"/>
      <c r="CC4" s="37"/>
      <c r="CD4" s="37"/>
      <c r="CE4" s="37"/>
      <c r="CF4" s="37"/>
      <c r="CG4" s="37"/>
      <c r="CH4" s="37"/>
    </row>
    <row r="5" spans="2:86" s="15" customFormat="1" ht="55.2" x14ac:dyDescent="0.3">
      <c r="B5" s="10" t="s">
        <v>22</v>
      </c>
      <c r="C5" s="10"/>
      <c r="D5" s="10" t="s">
        <v>2</v>
      </c>
      <c r="E5" s="10" t="s">
        <v>7</v>
      </c>
      <c r="F5" s="10" t="s">
        <v>23</v>
      </c>
      <c r="G5" s="10" t="s">
        <v>24</v>
      </c>
      <c r="H5" s="10" t="s">
        <v>25</v>
      </c>
      <c r="I5" s="10" t="s">
        <v>26</v>
      </c>
      <c r="J5" s="11" t="s">
        <v>0</v>
      </c>
      <c r="K5" s="12" t="s">
        <v>1</v>
      </c>
      <c r="L5" s="12" t="s">
        <v>35</v>
      </c>
      <c r="M5" s="13" t="s">
        <v>6</v>
      </c>
      <c r="N5" s="14" t="s">
        <v>4</v>
      </c>
      <c r="O5" s="10"/>
      <c r="P5" s="10" t="s">
        <v>23</v>
      </c>
      <c r="Q5" s="10" t="s">
        <v>24</v>
      </c>
      <c r="R5" s="10" t="s">
        <v>25</v>
      </c>
      <c r="S5" s="10" t="s">
        <v>26</v>
      </c>
      <c r="T5" s="11" t="s">
        <v>0</v>
      </c>
      <c r="U5" s="12" t="s">
        <v>1</v>
      </c>
      <c r="V5" s="13" t="s">
        <v>6</v>
      </c>
      <c r="W5" s="14" t="s">
        <v>4</v>
      </c>
      <c r="X5" s="10"/>
      <c r="Y5" s="10" t="s">
        <v>23</v>
      </c>
      <c r="Z5" s="10" t="s">
        <v>24</v>
      </c>
      <c r="AA5" s="10" t="s">
        <v>25</v>
      </c>
      <c r="AB5" s="10" t="s">
        <v>26</v>
      </c>
      <c r="AC5" s="11" t="s">
        <v>0</v>
      </c>
      <c r="AD5" s="12" t="s">
        <v>1</v>
      </c>
      <c r="AE5" s="13" t="s">
        <v>6</v>
      </c>
      <c r="AF5" s="14" t="s">
        <v>4</v>
      </c>
      <c r="AG5" s="28"/>
      <c r="AH5" s="10" t="s">
        <v>23</v>
      </c>
      <c r="AI5" s="10" t="s">
        <v>24</v>
      </c>
      <c r="AJ5" s="10" t="s">
        <v>25</v>
      </c>
      <c r="AK5" s="10" t="s">
        <v>26</v>
      </c>
      <c r="AL5" s="11" t="s">
        <v>0</v>
      </c>
      <c r="AM5" s="12" t="s">
        <v>1</v>
      </c>
      <c r="AN5" s="13" t="s">
        <v>6</v>
      </c>
      <c r="AO5" s="14" t="s">
        <v>4</v>
      </c>
      <c r="AP5" s="28"/>
      <c r="AQ5" s="10" t="s">
        <v>23</v>
      </c>
      <c r="AR5" s="10" t="s">
        <v>24</v>
      </c>
      <c r="AS5" s="10" t="s">
        <v>25</v>
      </c>
      <c r="AT5" s="10" t="s">
        <v>26</v>
      </c>
      <c r="AU5" s="11" t="s">
        <v>0</v>
      </c>
      <c r="AV5" s="12" t="s">
        <v>1</v>
      </c>
      <c r="AW5" s="13" t="s">
        <v>6</v>
      </c>
      <c r="AX5" s="14" t="s">
        <v>4</v>
      </c>
      <c r="AY5" s="28"/>
      <c r="AZ5" s="10" t="s">
        <v>23</v>
      </c>
      <c r="BA5" s="10" t="s">
        <v>24</v>
      </c>
      <c r="BB5" s="10" t="s">
        <v>25</v>
      </c>
      <c r="BC5" s="10" t="s">
        <v>26</v>
      </c>
      <c r="BD5" s="11" t="s">
        <v>0</v>
      </c>
      <c r="BE5" s="12" t="s">
        <v>1</v>
      </c>
      <c r="BF5" s="13" t="s">
        <v>6</v>
      </c>
      <c r="BG5" s="14" t="s">
        <v>4</v>
      </c>
      <c r="BH5" s="28"/>
      <c r="BI5" s="10" t="s">
        <v>23</v>
      </c>
      <c r="BJ5" s="10" t="s">
        <v>24</v>
      </c>
      <c r="BK5" s="10" t="s">
        <v>25</v>
      </c>
      <c r="BL5" s="10" t="s">
        <v>26</v>
      </c>
      <c r="BM5" s="11" t="s">
        <v>0</v>
      </c>
      <c r="BN5" s="12" t="s">
        <v>1</v>
      </c>
      <c r="BO5" s="13" t="s">
        <v>6</v>
      </c>
      <c r="BP5" s="14" t="s">
        <v>4</v>
      </c>
      <c r="BQ5" s="28"/>
      <c r="BR5" s="10" t="s">
        <v>23</v>
      </c>
      <c r="BS5" s="10" t="s">
        <v>24</v>
      </c>
      <c r="BT5" s="10" t="s">
        <v>25</v>
      </c>
      <c r="BU5" s="10" t="s">
        <v>26</v>
      </c>
      <c r="BV5" s="11" t="s">
        <v>0</v>
      </c>
      <c r="BW5" s="12" t="s">
        <v>1</v>
      </c>
      <c r="BX5" s="13" t="s">
        <v>6</v>
      </c>
      <c r="BY5" s="14" t="s">
        <v>4</v>
      </c>
      <c r="BZ5" s="28"/>
      <c r="CA5" s="10" t="s">
        <v>23</v>
      </c>
      <c r="CB5" s="10" t="s">
        <v>24</v>
      </c>
      <c r="CC5" s="10" t="s">
        <v>25</v>
      </c>
      <c r="CD5" s="10" t="s">
        <v>26</v>
      </c>
      <c r="CE5" s="11" t="s">
        <v>0</v>
      </c>
      <c r="CF5" s="12" t="s">
        <v>1</v>
      </c>
      <c r="CG5" s="13" t="s">
        <v>6</v>
      </c>
      <c r="CH5" s="14" t="s">
        <v>4</v>
      </c>
    </row>
    <row r="6" spans="2:86" x14ac:dyDescent="0.3">
      <c r="B6" s="29">
        <v>111</v>
      </c>
      <c r="C6" s="29">
        <v>1</v>
      </c>
      <c r="D6" s="1">
        <v>1337</v>
      </c>
      <c r="E6" s="23"/>
      <c r="F6" s="23"/>
      <c r="G6" s="23">
        <v>42867</v>
      </c>
      <c r="H6" s="23"/>
      <c r="I6" s="23"/>
      <c r="J6" s="18"/>
      <c r="K6" s="17"/>
      <c r="L6" s="17"/>
      <c r="M6" s="16"/>
      <c r="N6" s="2"/>
      <c r="O6" s="1"/>
      <c r="P6" s="23"/>
      <c r="Q6" s="23">
        <v>42867</v>
      </c>
      <c r="R6" s="1"/>
      <c r="S6" s="1"/>
      <c r="T6" s="18"/>
      <c r="U6" s="17"/>
      <c r="V6" s="16"/>
      <c r="W6" s="19"/>
      <c r="X6" s="1"/>
      <c r="Y6" s="23"/>
      <c r="Z6" s="23">
        <v>42867</v>
      </c>
      <c r="AA6" s="1">
        <v>42860</v>
      </c>
      <c r="AB6" s="1"/>
      <c r="AC6" s="18"/>
      <c r="AD6" s="17"/>
      <c r="AE6" s="16"/>
      <c r="AF6" s="19"/>
      <c r="AG6" s="30"/>
      <c r="AH6" s="29">
        <f>B6+AK6</f>
        <v>128</v>
      </c>
      <c r="AI6" s="23">
        <v>42867</v>
      </c>
      <c r="AJ6" s="30">
        <v>42884</v>
      </c>
      <c r="AK6" s="30">
        <f>AJ6-AI6</f>
        <v>17</v>
      </c>
      <c r="AL6" s="18"/>
      <c r="AM6" s="17"/>
      <c r="AN6" s="16"/>
      <c r="AO6" s="19"/>
      <c r="AP6" s="30"/>
      <c r="AQ6" s="29">
        <f>AT6+B6</f>
        <v>130</v>
      </c>
      <c r="AR6" s="23">
        <v>42867</v>
      </c>
      <c r="AS6" s="30">
        <v>42886</v>
      </c>
      <c r="AT6" s="30">
        <f>AS6-AR6</f>
        <v>19</v>
      </c>
      <c r="AU6" s="20"/>
      <c r="AV6" s="17"/>
      <c r="AW6" s="16"/>
      <c r="AX6" s="19"/>
      <c r="AY6" s="30"/>
      <c r="AZ6" s="29">
        <f>BC6+B6</f>
        <v>132</v>
      </c>
      <c r="BA6" s="23">
        <v>42867</v>
      </c>
      <c r="BB6" s="30">
        <v>42888</v>
      </c>
      <c r="BC6" s="30">
        <f>BB6-BA6</f>
        <v>21</v>
      </c>
      <c r="BD6" s="20"/>
      <c r="BE6" s="17"/>
      <c r="BF6" s="16"/>
      <c r="BG6" s="19"/>
      <c r="BH6" s="30"/>
      <c r="BI6" s="29">
        <f>BL6+B6</f>
        <v>157</v>
      </c>
      <c r="BJ6" s="23">
        <v>42867</v>
      </c>
      <c r="BK6" s="30">
        <v>42913</v>
      </c>
      <c r="BL6" s="30">
        <f>BK6-BJ6</f>
        <v>46</v>
      </c>
      <c r="BM6" s="22">
        <v>4.72</v>
      </c>
      <c r="BN6" s="17">
        <v>3.24</v>
      </c>
      <c r="BO6" s="16">
        <v>41.7</v>
      </c>
      <c r="BP6" s="19">
        <f t="shared" ref="BP6:BP8" si="0">BO6*BN6*10</f>
        <v>1351.08</v>
      </c>
      <c r="BQ6" s="30"/>
      <c r="BR6" s="29">
        <f>BU6+B6</f>
        <v>158</v>
      </c>
      <c r="BS6" s="23">
        <v>42867</v>
      </c>
      <c r="BT6" s="30">
        <v>42914</v>
      </c>
      <c r="BU6" s="30">
        <f>BT6-BS6</f>
        <v>47</v>
      </c>
      <c r="BV6" s="22">
        <v>3.84</v>
      </c>
      <c r="BW6" s="17">
        <v>3.14</v>
      </c>
      <c r="BX6" s="16">
        <v>37.700000000000003</v>
      </c>
      <c r="BY6" s="19">
        <f t="shared" ref="BY6:BY8" si="1">BX6*BW6*10</f>
        <v>1183.7800000000002</v>
      </c>
      <c r="BZ6" s="30"/>
      <c r="CA6" s="29">
        <f>CD6+B6</f>
        <v>160</v>
      </c>
      <c r="CB6" s="23">
        <v>42867</v>
      </c>
      <c r="CC6" s="30">
        <v>42916</v>
      </c>
      <c r="CD6" s="30">
        <f>CC6-CB6</f>
        <v>49</v>
      </c>
      <c r="CE6" s="22">
        <v>3.55</v>
      </c>
      <c r="CF6" s="17">
        <v>3.27</v>
      </c>
      <c r="CG6" s="16">
        <v>41.7</v>
      </c>
      <c r="CH6" s="19">
        <f t="shared" ref="CH6:CH8" si="2">CG6*CF6*10</f>
        <v>1363.5900000000001</v>
      </c>
    </row>
    <row r="7" spans="2:86" x14ac:dyDescent="0.3">
      <c r="B7" s="29">
        <v>55</v>
      </c>
      <c r="C7" s="29">
        <v>2</v>
      </c>
      <c r="D7" s="1">
        <v>9092</v>
      </c>
      <c r="E7" s="25" t="s">
        <v>11</v>
      </c>
      <c r="F7" s="23">
        <f t="shared" ref="F7:F21" si="3">B7+I7</f>
        <v>82</v>
      </c>
      <c r="G7" s="26">
        <v>42829</v>
      </c>
      <c r="H7" s="23">
        <v>42856</v>
      </c>
      <c r="I7" s="23">
        <f t="shared" ref="I7:I21" si="4">H7-G7</f>
        <v>27</v>
      </c>
      <c r="J7" s="18">
        <v>4.76</v>
      </c>
      <c r="K7" s="17">
        <v>2.65</v>
      </c>
      <c r="L7" s="17">
        <f t="shared" ref="L7:L13" si="5">K7/J7</f>
        <v>0.55672268907563027</v>
      </c>
      <c r="M7" s="16">
        <v>52.5</v>
      </c>
      <c r="N7" s="2">
        <f t="shared" ref="N7:N13" si="6">M7*K7*10</f>
        <v>1391.25</v>
      </c>
      <c r="O7" s="1"/>
      <c r="P7" s="23">
        <f t="shared" ref="P7:P47" si="7">S7+B7</f>
        <v>84</v>
      </c>
      <c r="Q7" s="26">
        <v>42829</v>
      </c>
      <c r="R7" s="1">
        <v>42858</v>
      </c>
      <c r="S7" s="1">
        <f t="shared" ref="S7:S47" si="8">R7-Q7</f>
        <v>29</v>
      </c>
      <c r="T7" s="18">
        <v>3.95</v>
      </c>
      <c r="U7" s="17">
        <v>2.61</v>
      </c>
      <c r="V7" s="16">
        <v>54</v>
      </c>
      <c r="W7" s="19">
        <f>V7*U7*10</f>
        <v>1409.4</v>
      </c>
      <c r="X7" s="1"/>
      <c r="Y7" s="23">
        <f>AB7+B7</f>
        <v>86</v>
      </c>
      <c r="Z7" s="26">
        <v>42829</v>
      </c>
      <c r="AA7" s="1">
        <v>42860</v>
      </c>
      <c r="AB7" s="1">
        <f>AA7-Z7</f>
        <v>31</v>
      </c>
      <c r="AC7" s="18">
        <v>4.1100000000000003</v>
      </c>
      <c r="AD7" s="17">
        <v>2.78</v>
      </c>
      <c r="AE7" s="16">
        <v>55.4</v>
      </c>
      <c r="AF7" s="19">
        <f>AE7*AD7*10</f>
        <v>1540.1199999999997</v>
      </c>
      <c r="AG7" s="30"/>
      <c r="AH7" s="29">
        <f t="shared" ref="AH7:AH47" si="9">B7+AK7</f>
        <v>110</v>
      </c>
      <c r="AI7" s="26">
        <v>42829</v>
      </c>
      <c r="AJ7" s="30">
        <v>42884</v>
      </c>
      <c r="AK7" s="30">
        <f t="shared" ref="AK7:AK47" si="10">AJ7-AI7</f>
        <v>55</v>
      </c>
      <c r="AL7" s="18"/>
      <c r="AM7" s="17"/>
      <c r="AN7" s="16"/>
      <c r="AO7" s="19"/>
      <c r="AP7" s="30"/>
      <c r="AQ7" s="29">
        <f t="shared" ref="AQ7:AQ47" si="11">AT7+B7</f>
        <v>112</v>
      </c>
      <c r="AR7" s="26">
        <v>42829</v>
      </c>
      <c r="AS7" s="30">
        <v>42886</v>
      </c>
      <c r="AT7" s="30">
        <f t="shared" ref="AT7:AT47" si="12">AS7-AR7</f>
        <v>57</v>
      </c>
      <c r="AU7" s="20">
        <v>13.51</v>
      </c>
      <c r="AV7" s="17">
        <v>2.41</v>
      </c>
      <c r="AW7" s="16">
        <v>46.1</v>
      </c>
      <c r="AX7" s="19">
        <f t="shared" ref="AX7:AX8" si="13">AW7*AV7*10</f>
        <v>1111.0100000000002</v>
      </c>
      <c r="AY7" s="30"/>
      <c r="AZ7" s="29">
        <f t="shared" ref="AZ7:AZ47" si="14">BC7+B7</f>
        <v>114</v>
      </c>
      <c r="BA7" s="26">
        <v>42829</v>
      </c>
      <c r="BB7" s="30">
        <v>42888</v>
      </c>
      <c r="BC7" s="30">
        <f t="shared" ref="BC7:BC47" si="15">BB7-BA7</f>
        <v>59</v>
      </c>
      <c r="BD7" s="20"/>
      <c r="BE7" s="17"/>
      <c r="BF7" s="16"/>
      <c r="BG7" s="19">
        <f t="shared" ref="BG7:BG8" si="16">BF7*BE7*10</f>
        <v>0</v>
      </c>
      <c r="BH7" s="30"/>
      <c r="BI7" s="29">
        <f t="shared" ref="BI7:BI47" si="17">BL7+B7</f>
        <v>139</v>
      </c>
      <c r="BJ7" s="26">
        <v>42829</v>
      </c>
      <c r="BK7" s="30">
        <v>42913</v>
      </c>
      <c r="BL7" s="30">
        <f t="shared" ref="BL7:BL47" si="18">BK7-BJ7</f>
        <v>84</v>
      </c>
      <c r="BM7" s="22">
        <v>9.7100000000000009</v>
      </c>
      <c r="BN7" s="17">
        <v>2.61</v>
      </c>
      <c r="BO7" s="16">
        <v>45.5</v>
      </c>
      <c r="BP7" s="19">
        <f t="shared" si="0"/>
        <v>1187.55</v>
      </c>
      <c r="BQ7" s="30"/>
      <c r="BR7" s="29">
        <f t="shared" ref="BR7:BR47" si="19">BU7+B7</f>
        <v>140</v>
      </c>
      <c r="BS7" s="26">
        <v>42829</v>
      </c>
      <c r="BT7" s="30">
        <v>42914</v>
      </c>
      <c r="BU7" s="30">
        <f t="shared" ref="BU7:BU47" si="20">BT7-BS7</f>
        <v>85</v>
      </c>
      <c r="BV7" s="22">
        <v>3.69</v>
      </c>
      <c r="BW7" s="17">
        <v>2.85</v>
      </c>
      <c r="BX7" s="16">
        <v>42.7</v>
      </c>
      <c r="BY7" s="19">
        <f t="shared" si="1"/>
        <v>1216.95</v>
      </c>
      <c r="BZ7" s="30"/>
      <c r="CA7" s="29">
        <f t="shared" ref="CA7:CA47" si="21">CD7+B7</f>
        <v>142</v>
      </c>
      <c r="CB7" s="26">
        <v>42829</v>
      </c>
      <c r="CC7" s="30">
        <v>42916</v>
      </c>
      <c r="CD7" s="30">
        <f t="shared" ref="CD7:CD47" si="22">CC7-CB7</f>
        <v>87</v>
      </c>
      <c r="CE7" s="22">
        <v>4.3899999999999997</v>
      </c>
      <c r="CF7" s="17">
        <v>2.97</v>
      </c>
      <c r="CG7" s="16">
        <v>45.6</v>
      </c>
      <c r="CH7" s="19">
        <f t="shared" si="2"/>
        <v>1354.3200000000002</v>
      </c>
    </row>
    <row r="8" spans="2:86" x14ac:dyDescent="0.3">
      <c r="B8" s="29">
        <v>74</v>
      </c>
      <c r="C8" s="29">
        <v>3</v>
      </c>
      <c r="D8" s="1">
        <v>12222</v>
      </c>
      <c r="E8" s="25" t="s">
        <v>11</v>
      </c>
      <c r="F8" s="23">
        <f t="shared" si="3"/>
        <v>101</v>
      </c>
      <c r="G8" s="26">
        <v>42829</v>
      </c>
      <c r="H8" s="23">
        <v>42856</v>
      </c>
      <c r="I8" s="23">
        <f t="shared" si="4"/>
        <v>27</v>
      </c>
      <c r="J8" s="18">
        <v>4.97</v>
      </c>
      <c r="K8" s="17">
        <v>3.11</v>
      </c>
      <c r="L8" s="17">
        <f t="shared" si="5"/>
        <v>0.62575452716297786</v>
      </c>
      <c r="M8" s="16">
        <v>36.1</v>
      </c>
      <c r="N8" s="2">
        <f t="shared" si="6"/>
        <v>1122.71</v>
      </c>
      <c r="O8" s="1"/>
      <c r="P8" s="23">
        <f t="shared" si="7"/>
        <v>103</v>
      </c>
      <c r="Q8" s="26">
        <v>42829</v>
      </c>
      <c r="R8" s="1">
        <v>42858</v>
      </c>
      <c r="S8" s="1">
        <f t="shared" si="8"/>
        <v>29</v>
      </c>
      <c r="T8" s="18"/>
      <c r="U8" s="17"/>
      <c r="V8" s="16"/>
      <c r="W8" s="19"/>
      <c r="X8" s="1"/>
      <c r="Y8" s="23">
        <f t="shared" ref="Y8:Y47" si="23">AB8+B8</f>
        <v>105</v>
      </c>
      <c r="Z8" s="26">
        <v>42829</v>
      </c>
      <c r="AA8" s="1">
        <v>42860</v>
      </c>
      <c r="AB8" s="1">
        <f t="shared" ref="AB8:AB47" si="24">AA8-Z8</f>
        <v>31</v>
      </c>
      <c r="AC8" s="18"/>
      <c r="AD8" s="17"/>
      <c r="AE8" s="16">
        <v>37.700000000000003</v>
      </c>
      <c r="AF8" s="19"/>
      <c r="AG8" s="30"/>
      <c r="AH8" s="29">
        <f t="shared" si="9"/>
        <v>129</v>
      </c>
      <c r="AI8" s="26">
        <v>42829</v>
      </c>
      <c r="AJ8" s="30">
        <v>42884</v>
      </c>
      <c r="AK8" s="30">
        <f t="shared" si="10"/>
        <v>55</v>
      </c>
      <c r="AL8" s="18"/>
      <c r="AM8" s="17"/>
      <c r="AN8" s="16"/>
      <c r="AO8" s="19"/>
      <c r="AP8" s="30"/>
      <c r="AQ8" s="29">
        <f t="shared" si="11"/>
        <v>131</v>
      </c>
      <c r="AR8" s="26">
        <v>42829</v>
      </c>
      <c r="AS8" s="30">
        <v>42886</v>
      </c>
      <c r="AT8" s="30">
        <f t="shared" si="12"/>
        <v>57</v>
      </c>
      <c r="AU8" s="18">
        <v>3.94</v>
      </c>
      <c r="AV8" s="17">
        <v>2.91</v>
      </c>
      <c r="AW8" s="16">
        <v>40</v>
      </c>
      <c r="AX8" s="19">
        <f t="shared" si="13"/>
        <v>1164</v>
      </c>
      <c r="AY8" s="30"/>
      <c r="AZ8" s="29">
        <f t="shared" si="14"/>
        <v>133</v>
      </c>
      <c r="BA8" s="26">
        <v>42829</v>
      </c>
      <c r="BB8" s="30">
        <v>42888</v>
      </c>
      <c r="BC8" s="30">
        <f t="shared" si="15"/>
        <v>59</v>
      </c>
      <c r="BD8" s="22">
        <v>4.8099999999999996</v>
      </c>
      <c r="BE8" s="17">
        <v>3.21</v>
      </c>
      <c r="BF8" s="16">
        <v>38.799999999999997</v>
      </c>
      <c r="BG8" s="19">
        <f t="shared" si="16"/>
        <v>1245.4799999999998</v>
      </c>
      <c r="BH8" s="30"/>
      <c r="BI8" s="29">
        <f t="shared" si="17"/>
        <v>158</v>
      </c>
      <c r="BJ8" s="26">
        <v>42829</v>
      </c>
      <c r="BK8" s="30">
        <v>42913</v>
      </c>
      <c r="BL8" s="30">
        <f t="shared" si="18"/>
        <v>84</v>
      </c>
      <c r="BM8" s="22">
        <v>4.43</v>
      </c>
      <c r="BN8" s="17">
        <v>3.22</v>
      </c>
      <c r="BO8" s="16">
        <v>37.5</v>
      </c>
      <c r="BP8" s="19">
        <f t="shared" si="0"/>
        <v>1207.5000000000002</v>
      </c>
      <c r="BQ8" s="30"/>
      <c r="BR8" s="29">
        <f t="shared" si="19"/>
        <v>159</v>
      </c>
      <c r="BS8" s="26">
        <v>42829</v>
      </c>
      <c r="BT8" s="30">
        <v>42914</v>
      </c>
      <c r="BU8" s="30">
        <f t="shared" si="20"/>
        <v>85</v>
      </c>
      <c r="BV8" s="22">
        <v>3.08</v>
      </c>
      <c r="BW8" s="17">
        <v>3.24</v>
      </c>
      <c r="BX8" s="16">
        <v>37.4</v>
      </c>
      <c r="BY8" s="19">
        <f t="shared" si="1"/>
        <v>1211.76</v>
      </c>
      <c r="BZ8" s="30"/>
      <c r="CA8" s="29">
        <f t="shared" si="21"/>
        <v>161</v>
      </c>
      <c r="CB8" s="26">
        <v>42829</v>
      </c>
      <c r="CC8" s="30">
        <v>42916</v>
      </c>
      <c r="CD8" s="30">
        <f t="shared" si="22"/>
        <v>87</v>
      </c>
      <c r="CE8" s="22">
        <v>4.6100000000000003</v>
      </c>
      <c r="CF8" s="17">
        <v>3.42</v>
      </c>
      <c r="CG8" s="16">
        <v>37.5</v>
      </c>
      <c r="CH8" s="19">
        <f t="shared" si="2"/>
        <v>1282.5</v>
      </c>
    </row>
    <row r="9" spans="2:86" x14ac:dyDescent="0.3">
      <c r="B9" s="29">
        <v>70</v>
      </c>
      <c r="C9" s="29">
        <v>4</v>
      </c>
      <c r="D9" s="1">
        <v>13024</v>
      </c>
      <c r="E9" s="25" t="s">
        <v>11</v>
      </c>
      <c r="F9" s="23">
        <f t="shared" si="3"/>
        <v>97</v>
      </c>
      <c r="G9" s="26">
        <v>42829</v>
      </c>
      <c r="H9" s="23">
        <v>42856</v>
      </c>
      <c r="I9" s="23">
        <f t="shared" si="4"/>
        <v>27</v>
      </c>
      <c r="J9" s="18">
        <v>5.27</v>
      </c>
      <c r="K9" s="17">
        <v>2.98</v>
      </c>
      <c r="L9" s="17">
        <f t="shared" si="5"/>
        <v>0.5654648956356737</v>
      </c>
      <c r="M9" s="16">
        <v>37.6</v>
      </c>
      <c r="N9" s="2">
        <f t="shared" si="6"/>
        <v>1120.48</v>
      </c>
      <c r="O9" s="1"/>
      <c r="P9" s="23">
        <f t="shared" si="7"/>
        <v>99</v>
      </c>
      <c r="Q9" s="26">
        <v>42829</v>
      </c>
      <c r="R9" s="1">
        <v>42858</v>
      </c>
      <c r="S9" s="1">
        <f t="shared" si="8"/>
        <v>29</v>
      </c>
      <c r="T9" s="18">
        <v>5.57</v>
      </c>
      <c r="U9" s="17">
        <v>2.99</v>
      </c>
      <c r="V9" s="16">
        <v>39.4</v>
      </c>
      <c r="W9" s="19">
        <f>V9*U9*10</f>
        <v>1178.06</v>
      </c>
      <c r="X9" s="1"/>
      <c r="Y9" s="23">
        <f t="shared" si="23"/>
        <v>101</v>
      </c>
      <c r="Z9" s="26">
        <v>42829</v>
      </c>
      <c r="AA9" s="1">
        <v>42860</v>
      </c>
      <c r="AB9" s="1">
        <f t="shared" si="24"/>
        <v>31</v>
      </c>
      <c r="AC9" s="18">
        <v>3.99</v>
      </c>
      <c r="AD9" s="17">
        <v>3.09</v>
      </c>
      <c r="AE9" s="16">
        <v>36.700000000000003</v>
      </c>
      <c r="AF9" s="19">
        <f>AE9*AD9*10</f>
        <v>1134.03</v>
      </c>
      <c r="AG9" s="30"/>
      <c r="AH9" s="29">
        <f t="shared" si="9"/>
        <v>125</v>
      </c>
      <c r="AI9" s="26">
        <v>42829</v>
      </c>
      <c r="AJ9" s="30">
        <v>42884</v>
      </c>
      <c r="AK9" s="30">
        <f t="shared" si="10"/>
        <v>55</v>
      </c>
      <c r="AL9" s="18">
        <v>3.93</v>
      </c>
      <c r="AM9" s="17">
        <v>3.27</v>
      </c>
      <c r="AN9" s="16">
        <v>30.7</v>
      </c>
      <c r="AO9" s="19">
        <f>AN9*AM9*10</f>
        <v>1003.89</v>
      </c>
      <c r="AP9" s="30"/>
      <c r="AQ9" s="29">
        <f t="shared" si="11"/>
        <v>127</v>
      </c>
      <c r="AR9" s="26">
        <v>42829</v>
      </c>
      <c r="AS9" s="30">
        <v>42886</v>
      </c>
      <c r="AT9" s="30">
        <f t="shared" si="12"/>
        <v>57</v>
      </c>
      <c r="AU9" s="18">
        <v>4.01</v>
      </c>
      <c r="AV9" s="17">
        <v>3.25</v>
      </c>
      <c r="AW9" s="16">
        <v>29.7</v>
      </c>
      <c r="AX9" s="19">
        <f>AW9*AV9*10</f>
        <v>965.24999999999989</v>
      </c>
      <c r="AY9" s="30"/>
      <c r="AZ9" s="29">
        <f t="shared" si="14"/>
        <v>129</v>
      </c>
      <c r="BA9" s="26">
        <v>42829</v>
      </c>
      <c r="BB9" s="30">
        <v>42888</v>
      </c>
      <c r="BC9" s="30">
        <f t="shared" si="15"/>
        <v>59</v>
      </c>
      <c r="BD9" s="22">
        <v>5.51</v>
      </c>
      <c r="BE9" s="17">
        <v>3.15</v>
      </c>
      <c r="BF9" s="16">
        <v>29.2</v>
      </c>
      <c r="BG9" s="19">
        <f>BF9*BE9*10</f>
        <v>919.8</v>
      </c>
      <c r="BH9" s="30"/>
      <c r="BI9" s="29">
        <f t="shared" si="17"/>
        <v>154</v>
      </c>
      <c r="BJ9" s="26">
        <v>42829</v>
      </c>
      <c r="BK9" s="30">
        <v>42913</v>
      </c>
      <c r="BL9" s="30">
        <f t="shared" si="18"/>
        <v>84</v>
      </c>
      <c r="BM9" s="22">
        <v>5.28</v>
      </c>
      <c r="BN9" s="17">
        <v>3.13</v>
      </c>
      <c r="BO9" s="16">
        <v>28.5</v>
      </c>
      <c r="BP9" s="19">
        <f>BO9*BN9*10</f>
        <v>892.05</v>
      </c>
      <c r="BQ9" s="30"/>
      <c r="BR9" s="29">
        <f t="shared" si="19"/>
        <v>155</v>
      </c>
      <c r="BS9" s="26">
        <v>42829</v>
      </c>
      <c r="BT9" s="30">
        <v>42914</v>
      </c>
      <c r="BU9" s="30">
        <f t="shared" si="20"/>
        <v>85</v>
      </c>
      <c r="BV9" s="22">
        <v>6.92</v>
      </c>
      <c r="BW9" s="17">
        <v>2.84</v>
      </c>
      <c r="BX9" s="16">
        <v>34.200000000000003</v>
      </c>
      <c r="BY9" s="19">
        <f>BX9*BW9*10</f>
        <v>971.28</v>
      </c>
      <c r="BZ9" s="30"/>
      <c r="CA9" s="29">
        <f t="shared" si="21"/>
        <v>157</v>
      </c>
      <c r="CB9" s="26">
        <v>42829</v>
      </c>
      <c r="CC9" s="30">
        <v>42916</v>
      </c>
      <c r="CD9" s="30">
        <f t="shared" si="22"/>
        <v>87</v>
      </c>
      <c r="CE9" s="22">
        <v>5.28</v>
      </c>
      <c r="CF9" s="17">
        <v>3.33</v>
      </c>
      <c r="CG9" s="16">
        <v>28.5</v>
      </c>
      <c r="CH9" s="19">
        <f>CG9*CF9*10</f>
        <v>949.05</v>
      </c>
    </row>
    <row r="10" spans="2:86" x14ac:dyDescent="0.3">
      <c r="B10" s="29">
        <v>77</v>
      </c>
      <c r="C10" s="29">
        <v>5</v>
      </c>
      <c r="D10" s="1">
        <v>13045</v>
      </c>
      <c r="E10" s="25" t="s">
        <v>11</v>
      </c>
      <c r="F10" s="23">
        <f t="shared" si="3"/>
        <v>98</v>
      </c>
      <c r="G10" s="26">
        <v>42835</v>
      </c>
      <c r="H10" s="23">
        <v>42856</v>
      </c>
      <c r="I10" s="23">
        <f t="shared" si="4"/>
        <v>21</v>
      </c>
      <c r="J10" s="18">
        <v>4.0999999999999996</v>
      </c>
      <c r="K10" s="17">
        <v>2.76</v>
      </c>
      <c r="L10" s="17">
        <f t="shared" si="5"/>
        <v>0.67317073170731712</v>
      </c>
      <c r="M10" s="16">
        <v>42.8</v>
      </c>
      <c r="N10" s="2">
        <f t="shared" si="6"/>
        <v>1181.2799999999997</v>
      </c>
      <c r="O10" s="1"/>
      <c r="P10" s="23">
        <f t="shared" si="7"/>
        <v>100</v>
      </c>
      <c r="Q10" s="26">
        <v>42835</v>
      </c>
      <c r="R10" s="1">
        <v>42858</v>
      </c>
      <c r="S10" s="1">
        <f t="shared" si="8"/>
        <v>23</v>
      </c>
      <c r="T10" s="18"/>
      <c r="U10" s="17"/>
      <c r="V10" s="16">
        <v>42.1</v>
      </c>
      <c r="W10" s="19"/>
      <c r="X10" s="1"/>
      <c r="Y10" s="23">
        <f t="shared" si="23"/>
        <v>102</v>
      </c>
      <c r="Z10" s="26">
        <v>42835</v>
      </c>
      <c r="AA10" s="1">
        <v>42860</v>
      </c>
      <c r="AB10" s="1">
        <f t="shared" si="24"/>
        <v>25</v>
      </c>
      <c r="AC10" s="18"/>
      <c r="AD10" s="17"/>
      <c r="AE10" s="16">
        <v>41.2</v>
      </c>
      <c r="AF10" s="19"/>
      <c r="AG10" s="30"/>
      <c r="AH10" s="29">
        <f t="shared" si="9"/>
        <v>126</v>
      </c>
      <c r="AI10" s="26">
        <v>42835</v>
      </c>
      <c r="AJ10" s="30">
        <v>42884</v>
      </c>
      <c r="AK10" s="30">
        <f t="shared" si="10"/>
        <v>49</v>
      </c>
      <c r="AL10" s="18"/>
      <c r="AM10" s="17"/>
      <c r="AN10" s="16"/>
      <c r="AO10" s="19"/>
      <c r="AP10" s="30"/>
      <c r="AQ10" s="29">
        <f t="shared" si="11"/>
        <v>128</v>
      </c>
      <c r="AR10" s="26">
        <v>42835</v>
      </c>
      <c r="AS10" s="30">
        <v>42886</v>
      </c>
      <c r="AT10" s="30">
        <f t="shared" si="12"/>
        <v>51</v>
      </c>
      <c r="AU10" s="18">
        <v>2.71</v>
      </c>
      <c r="AV10" s="17">
        <v>2.67</v>
      </c>
      <c r="AW10" s="16">
        <v>56</v>
      </c>
      <c r="AX10" s="19">
        <f t="shared" ref="AX10:AX13" si="25">AW10*AV10*10</f>
        <v>1495.1999999999998</v>
      </c>
      <c r="AY10" s="30"/>
      <c r="AZ10" s="29">
        <f t="shared" si="14"/>
        <v>130</v>
      </c>
      <c r="BA10" s="26">
        <v>42835</v>
      </c>
      <c r="BB10" s="30">
        <v>42888</v>
      </c>
      <c r="BC10" s="30">
        <f t="shared" si="15"/>
        <v>53</v>
      </c>
      <c r="BD10" s="22">
        <v>3.29</v>
      </c>
      <c r="BE10" s="17">
        <v>2.8449999999999998</v>
      </c>
      <c r="BF10" s="16">
        <v>48.9</v>
      </c>
      <c r="BG10" s="19">
        <f t="shared" ref="BG10:BG13" si="26">BF10*BE10*10</f>
        <v>1391.2049999999999</v>
      </c>
      <c r="BH10" s="30"/>
      <c r="BI10" s="29">
        <f t="shared" si="17"/>
        <v>155</v>
      </c>
      <c r="BJ10" s="26">
        <v>42835</v>
      </c>
      <c r="BK10" s="30">
        <v>42913</v>
      </c>
      <c r="BL10" s="30">
        <f t="shared" si="18"/>
        <v>78</v>
      </c>
      <c r="BM10" s="22">
        <v>3.04</v>
      </c>
      <c r="BN10" s="17">
        <v>2.84</v>
      </c>
      <c r="BO10" s="16">
        <v>41.2</v>
      </c>
      <c r="BP10" s="19">
        <f t="shared" ref="BP10:BP13" si="27">BO10*BN10*10</f>
        <v>1170.08</v>
      </c>
      <c r="BQ10" s="30"/>
      <c r="BR10" s="29">
        <f t="shared" si="19"/>
        <v>156</v>
      </c>
      <c r="BS10" s="26">
        <v>42835</v>
      </c>
      <c r="BT10" s="30">
        <v>42914</v>
      </c>
      <c r="BU10" s="30">
        <f t="shared" si="20"/>
        <v>79</v>
      </c>
      <c r="BV10" s="22">
        <v>2.87</v>
      </c>
      <c r="BW10" s="17">
        <v>2.8</v>
      </c>
      <c r="BX10" s="16">
        <v>41.1</v>
      </c>
      <c r="BY10" s="19">
        <f t="shared" ref="BY10:BY13" si="28">BX10*BW10*10</f>
        <v>1150.8</v>
      </c>
      <c r="BZ10" s="30"/>
      <c r="CA10" s="29">
        <f t="shared" si="21"/>
        <v>158</v>
      </c>
      <c r="CB10" s="26">
        <v>42835</v>
      </c>
      <c r="CC10" s="30">
        <v>42916</v>
      </c>
      <c r="CD10" s="30">
        <f t="shared" si="22"/>
        <v>81</v>
      </c>
      <c r="CE10" s="22">
        <v>6.81</v>
      </c>
      <c r="CF10" s="17">
        <v>2.61</v>
      </c>
      <c r="CG10" s="16">
        <v>41.2</v>
      </c>
      <c r="CH10" s="19">
        <f t="shared" ref="CH10:CH13" si="29">CG10*CF10*10</f>
        <v>1075.32</v>
      </c>
    </row>
    <row r="11" spans="2:86" x14ac:dyDescent="0.3">
      <c r="B11" s="29">
        <v>56</v>
      </c>
      <c r="C11" s="29">
        <v>6</v>
      </c>
      <c r="D11" s="1">
        <v>13050</v>
      </c>
      <c r="E11" s="25" t="s">
        <v>11</v>
      </c>
      <c r="F11" s="23">
        <f t="shared" si="3"/>
        <v>83</v>
      </c>
      <c r="G11" s="26">
        <v>42829</v>
      </c>
      <c r="H11" s="23">
        <v>42856</v>
      </c>
      <c r="I11" s="23">
        <f t="shared" si="4"/>
        <v>27</v>
      </c>
      <c r="J11" s="18">
        <v>4.1399999999999997</v>
      </c>
      <c r="K11" s="17">
        <v>2.4</v>
      </c>
      <c r="L11" s="17">
        <f t="shared" si="5"/>
        <v>0.57971014492753625</v>
      </c>
      <c r="M11" s="16">
        <v>48.4</v>
      </c>
      <c r="N11" s="2">
        <f t="shared" si="6"/>
        <v>1161.5999999999999</v>
      </c>
      <c r="O11" s="1"/>
      <c r="P11" s="23">
        <f t="shared" si="7"/>
        <v>85</v>
      </c>
      <c r="Q11" s="26">
        <v>42829</v>
      </c>
      <c r="R11" s="1">
        <v>42858</v>
      </c>
      <c r="S11" s="1">
        <f t="shared" si="8"/>
        <v>29</v>
      </c>
      <c r="T11" s="18"/>
      <c r="U11" s="17"/>
      <c r="V11" s="16">
        <v>47.4</v>
      </c>
      <c r="W11" s="19"/>
      <c r="X11" s="1"/>
      <c r="Y11" s="23">
        <f t="shared" si="23"/>
        <v>87</v>
      </c>
      <c r="Z11" s="26">
        <v>42829</v>
      </c>
      <c r="AA11" s="1">
        <v>42860</v>
      </c>
      <c r="AB11" s="1">
        <f t="shared" si="24"/>
        <v>31</v>
      </c>
      <c r="AC11" s="18"/>
      <c r="AD11" s="17"/>
      <c r="AE11" s="16">
        <v>54.5</v>
      </c>
      <c r="AF11" s="19"/>
      <c r="AG11" s="30"/>
      <c r="AH11" s="29">
        <f t="shared" si="9"/>
        <v>111</v>
      </c>
      <c r="AI11" s="26">
        <v>42829</v>
      </c>
      <c r="AJ11" s="30">
        <v>42884</v>
      </c>
      <c r="AK11" s="30">
        <f t="shared" si="10"/>
        <v>55</v>
      </c>
      <c r="AL11" s="18"/>
      <c r="AM11" s="17"/>
      <c r="AN11" s="16"/>
      <c r="AO11" s="19"/>
      <c r="AP11" s="30"/>
      <c r="AQ11" s="29">
        <f t="shared" si="11"/>
        <v>113</v>
      </c>
      <c r="AR11" s="26">
        <v>42829</v>
      </c>
      <c r="AS11" s="30">
        <v>42886</v>
      </c>
      <c r="AT11" s="30">
        <f t="shared" si="12"/>
        <v>57</v>
      </c>
      <c r="AU11" s="18">
        <v>3.03</v>
      </c>
      <c r="AV11" s="17">
        <v>2.58</v>
      </c>
      <c r="AW11" s="16">
        <v>44.1</v>
      </c>
      <c r="AX11" s="19">
        <f t="shared" si="25"/>
        <v>1137.78</v>
      </c>
      <c r="AY11" s="30"/>
      <c r="AZ11" s="29">
        <f t="shared" si="14"/>
        <v>115</v>
      </c>
      <c r="BA11" s="26">
        <v>42829</v>
      </c>
      <c r="BB11" s="30">
        <v>42888</v>
      </c>
      <c r="BC11" s="30">
        <f t="shared" si="15"/>
        <v>59</v>
      </c>
      <c r="BD11" s="22">
        <v>3.78</v>
      </c>
      <c r="BE11" s="17">
        <v>2.5099999999999998</v>
      </c>
      <c r="BF11" s="16">
        <v>46.2</v>
      </c>
      <c r="BG11" s="19">
        <f t="shared" si="26"/>
        <v>1159.6200000000001</v>
      </c>
      <c r="BH11" s="30"/>
      <c r="BI11" s="29">
        <f t="shared" si="17"/>
        <v>140</v>
      </c>
      <c r="BJ11" s="26">
        <v>42829</v>
      </c>
      <c r="BK11" s="30">
        <v>42913</v>
      </c>
      <c r="BL11" s="30">
        <f t="shared" si="18"/>
        <v>84</v>
      </c>
      <c r="BM11" s="22">
        <v>3.03</v>
      </c>
      <c r="BN11" s="17">
        <v>2.74</v>
      </c>
      <c r="BO11" s="16">
        <v>43.3</v>
      </c>
      <c r="BP11" s="19">
        <f t="shared" si="27"/>
        <v>1186.42</v>
      </c>
      <c r="BQ11" s="30"/>
      <c r="BR11" s="29">
        <f t="shared" si="19"/>
        <v>141</v>
      </c>
      <c r="BS11" s="26">
        <v>42829</v>
      </c>
      <c r="BT11" s="30">
        <v>42914</v>
      </c>
      <c r="BU11" s="30">
        <f t="shared" si="20"/>
        <v>85</v>
      </c>
      <c r="BV11" s="22">
        <v>2.65</v>
      </c>
      <c r="BW11" s="17">
        <v>2.66</v>
      </c>
      <c r="BX11" s="16">
        <v>41.9</v>
      </c>
      <c r="BY11" s="19">
        <f t="shared" si="28"/>
        <v>1114.54</v>
      </c>
      <c r="BZ11" s="30"/>
      <c r="CA11" s="29">
        <f t="shared" si="21"/>
        <v>143</v>
      </c>
      <c r="CB11" s="26">
        <v>42829</v>
      </c>
      <c r="CC11" s="30">
        <v>42916</v>
      </c>
      <c r="CD11" s="30">
        <f t="shared" si="22"/>
        <v>87</v>
      </c>
      <c r="CE11" s="22">
        <v>3.2</v>
      </c>
      <c r="CF11" s="17">
        <v>2.87</v>
      </c>
      <c r="CG11" s="16">
        <v>43.3</v>
      </c>
      <c r="CH11" s="19">
        <f t="shared" si="29"/>
        <v>1242.71</v>
      </c>
    </row>
    <row r="12" spans="2:86" x14ac:dyDescent="0.3">
      <c r="B12" s="29">
        <v>46</v>
      </c>
      <c r="C12" s="29">
        <v>7</v>
      </c>
      <c r="D12" s="1">
        <v>13059</v>
      </c>
      <c r="E12" s="25" t="s">
        <v>11</v>
      </c>
      <c r="F12" s="23">
        <f t="shared" si="3"/>
        <v>73</v>
      </c>
      <c r="G12" s="26">
        <v>42829</v>
      </c>
      <c r="H12" s="23">
        <v>42856</v>
      </c>
      <c r="I12" s="23">
        <f t="shared" si="4"/>
        <v>27</v>
      </c>
      <c r="J12" s="18">
        <v>3.5</v>
      </c>
      <c r="K12" s="17">
        <v>2.56</v>
      </c>
      <c r="L12" s="17">
        <f t="shared" si="5"/>
        <v>0.73142857142857143</v>
      </c>
      <c r="M12" s="16">
        <v>52.7</v>
      </c>
      <c r="N12" s="2">
        <f t="shared" si="6"/>
        <v>1349.1200000000001</v>
      </c>
      <c r="O12" s="1"/>
      <c r="P12" s="23">
        <f t="shared" si="7"/>
        <v>75</v>
      </c>
      <c r="Q12" s="26">
        <v>42829</v>
      </c>
      <c r="R12" s="1">
        <v>42858</v>
      </c>
      <c r="S12" s="1">
        <f t="shared" si="8"/>
        <v>29</v>
      </c>
      <c r="T12" s="18">
        <v>2.93</v>
      </c>
      <c r="U12" s="17">
        <v>2.48</v>
      </c>
      <c r="V12" s="16">
        <v>46</v>
      </c>
      <c r="W12" s="19">
        <f t="shared" ref="W12:W17" si="30">V12*U12*10</f>
        <v>1140.8</v>
      </c>
      <c r="X12" s="1"/>
      <c r="Y12" s="23">
        <f t="shared" si="23"/>
        <v>77</v>
      </c>
      <c r="Z12" s="26">
        <v>42829</v>
      </c>
      <c r="AA12" s="1">
        <v>42860</v>
      </c>
      <c r="AB12" s="1">
        <f t="shared" si="24"/>
        <v>31</v>
      </c>
      <c r="AC12" s="18"/>
      <c r="AD12" s="17"/>
      <c r="AE12" s="16">
        <v>47.3</v>
      </c>
      <c r="AF12" s="19">
        <f t="shared" ref="AF12:AF21" si="31">AE12*AD12*10</f>
        <v>0</v>
      </c>
      <c r="AG12" s="30"/>
      <c r="AH12" s="29">
        <f t="shared" si="9"/>
        <v>101</v>
      </c>
      <c r="AI12" s="26">
        <v>42829</v>
      </c>
      <c r="AJ12" s="30">
        <v>42884</v>
      </c>
      <c r="AK12" s="30">
        <f t="shared" si="10"/>
        <v>55</v>
      </c>
      <c r="AL12" s="18">
        <v>1.67</v>
      </c>
      <c r="AM12" s="17">
        <v>2.8</v>
      </c>
      <c r="AN12" s="16">
        <v>44</v>
      </c>
      <c r="AO12" s="19">
        <f>AN12*AM12*10</f>
        <v>1232</v>
      </c>
      <c r="AP12" s="30"/>
      <c r="AQ12" s="29">
        <f t="shared" si="11"/>
        <v>103</v>
      </c>
      <c r="AR12" s="26">
        <v>42829</v>
      </c>
      <c r="AS12" s="30">
        <v>42886</v>
      </c>
      <c r="AT12" s="30">
        <f t="shared" si="12"/>
        <v>57</v>
      </c>
      <c r="AU12" s="18">
        <v>2.84</v>
      </c>
      <c r="AV12" s="17">
        <v>2.72</v>
      </c>
      <c r="AW12" s="16">
        <v>45.6</v>
      </c>
      <c r="AX12" s="19">
        <f t="shared" si="25"/>
        <v>1240.3200000000002</v>
      </c>
      <c r="AY12" s="30"/>
      <c r="AZ12" s="29">
        <f t="shared" si="14"/>
        <v>105</v>
      </c>
      <c r="BA12" s="26">
        <v>42829</v>
      </c>
      <c r="BB12" s="30">
        <v>42888</v>
      </c>
      <c r="BC12" s="30">
        <f t="shared" si="15"/>
        <v>59</v>
      </c>
      <c r="BD12" s="22">
        <v>2.25</v>
      </c>
      <c r="BE12" s="17">
        <v>2.41</v>
      </c>
      <c r="BF12" s="16">
        <v>43.9</v>
      </c>
      <c r="BG12" s="19">
        <f t="shared" si="26"/>
        <v>1057.99</v>
      </c>
      <c r="BH12" s="30"/>
      <c r="BI12" s="29">
        <f t="shared" si="17"/>
        <v>130</v>
      </c>
      <c r="BJ12" s="26">
        <v>42829</v>
      </c>
      <c r="BK12" s="30">
        <v>42913</v>
      </c>
      <c r="BL12" s="30">
        <f t="shared" si="18"/>
        <v>84</v>
      </c>
      <c r="BM12" s="22">
        <v>3.65</v>
      </c>
      <c r="BN12" s="17">
        <v>2.89</v>
      </c>
      <c r="BO12" s="16">
        <v>45.6</v>
      </c>
      <c r="BP12" s="19">
        <f t="shared" si="27"/>
        <v>1317.8400000000001</v>
      </c>
      <c r="BQ12" s="30"/>
      <c r="BR12" s="29">
        <f t="shared" si="19"/>
        <v>131</v>
      </c>
      <c r="BS12" s="26">
        <v>42829</v>
      </c>
      <c r="BT12" s="30">
        <v>42914</v>
      </c>
      <c r="BU12" s="30">
        <f t="shared" si="20"/>
        <v>85</v>
      </c>
      <c r="BV12" s="22">
        <v>2.14</v>
      </c>
      <c r="BW12" s="17">
        <v>2.79</v>
      </c>
      <c r="BX12" s="16">
        <v>46.3</v>
      </c>
      <c r="BY12" s="19">
        <f t="shared" si="28"/>
        <v>1291.77</v>
      </c>
      <c r="BZ12" s="30"/>
      <c r="CA12" s="29">
        <f t="shared" si="21"/>
        <v>133</v>
      </c>
      <c r="CB12" s="26">
        <v>42829</v>
      </c>
      <c r="CC12" s="30">
        <v>42916</v>
      </c>
      <c r="CD12" s="30">
        <f t="shared" si="22"/>
        <v>87</v>
      </c>
      <c r="CE12" s="22">
        <v>3.71</v>
      </c>
      <c r="CF12" s="17">
        <v>2.87</v>
      </c>
      <c r="CG12" s="16">
        <v>45</v>
      </c>
      <c r="CH12" s="19">
        <f t="shared" si="29"/>
        <v>1291.5</v>
      </c>
    </row>
    <row r="13" spans="2:86" x14ac:dyDescent="0.3">
      <c r="B13" s="29">
        <v>59</v>
      </c>
      <c r="C13" s="29">
        <v>8</v>
      </c>
      <c r="D13" s="1">
        <v>13067</v>
      </c>
      <c r="E13" s="25" t="s">
        <v>11</v>
      </c>
      <c r="F13" s="23">
        <f t="shared" si="3"/>
        <v>86</v>
      </c>
      <c r="G13" s="26">
        <v>42829</v>
      </c>
      <c r="H13" s="23">
        <v>42856</v>
      </c>
      <c r="I13" s="23">
        <f t="shared" si="4"/>
        <v>27</v>
      </c>
      <c r="J13" s="18">
        <v>4.13</v>
      </c>
      <c r="K13" s="17">
        <v>2.93</v>
      </c>
      <c r="L13" s="17">
        <f t="shared" si="5"/>
        <v>0.70944309927360782</v>
      </c>
      <c r="M13" s="16">
        <v>52.8</v>
      </c>
      <c r="N13" s="2">
        <f t="shared" si="6"/>
        <v>1547.04</v>
      </c>
      <c r="O13" s="1"/>
      <c r="P13" s="23">
        <f t="shared" si="7"/>
        <v>88</v>
      </c>
      <c r="Q13" s="26">
        <v>42829</v>
      </c>
      <c r="R13" s="1">
        <v>42858</v>
      </c>
      <c r="S13" s="1">
        <f t="shared" si="8"/>
        <v>29</v>
      </c>
      <c r="T13" s="18">
        <v>3.03</v>
      </c>
      <c r="U13" s="17">
        <v>2.88</v>
      </c>
      <c r="V13" s="16">
        <v>52.3</v>
      </c>
      <c r="W13" s="19">
        <f t="shared" si="30"/>
        <v>1506.24</v>
      </c>
      <c r="X13" s="1"/>
      <c r="Y13" s="23">
        <f t="shared" si="23"/>
        <v>90</v>
      </c>
      <c r="Z13" s="26">
        <v>42829</v>
      </c>
      <c r="AA13" s="1">
        <v>42860</v>
      </c>
      <c r="AB13" s="1">
        <f t="shared" si="24"/>
        <v>31</v>
      </c>
      <c r="AC13" s="18">
        <v>2.97</v>
      </c>
      <c r="AD13" s="17">
        <v>2.96</v>
      </c>
      <c r="AE13" s="16">
        <v>33.799999999999997</v>
      </c>
      <c r="AF13" s="19">
        <f t="shared" si="31"/>
        <v>1000.4799999999999</v>
      </c>
      <c r="AG13" s="30"/>
      <c r="AH13" s="29">
        <f t="shared" si="9"/>
        <v>114</v>
      </c>
      <c r="AI13" s="26">
        <v>42829</v>
      </c>
      <c r="AJ13" s="30">
        <v>42884</v>
      </c>
      <c r="AK13" s="30">
        <f t="shared" si="10"/>
        <v>55</v>
      </c>
      <c r="AL13" s="18"/>
      <c r="AM13" s="17"/>
      <c r="AN13" s="16"/>
      <c r="AO13" s="19"/>
      <c r="AP13" s="30"/>
      <c r="AQ13" s="29">
        <f t="shared" si="11"/>
        <v>116</v>
      </c>
      <c r="AR13" s="26">
        <v>42829</v>
      </c>
      <c r="AS13" s="30">
        <v>42886</v>
      </c>
      <c r="AT13" s="30">
        <f t="shared" si="12"/>
        <v>57</v>
      </c>
      <c r="AU13" s="18"/>
      <c r="AV13" s="17"/>
      <c r="AW13" s="16"/>
      <c r="AX13" s="19">
        <f t="shared" si="25"/>
        <v>0</v>
      </c>
      <c r="AY13" s="30"/>
      <c r="AZ13" s="29">
        <f t="shared" si="14"/>
        <v>118</v>
      </c>
      <c r="BA13" s="26">
        <v>42829</v>
      </c>
      <c r="BB13" s="30">
        <v>42888</v>
      </c>
      <c r="BC13" s="30">
        <f t="shared" si="15"/>
        <v>59</v>
      </c>
      <c r="BD13" s="22"/>
      <c r="BE13" s="17"/>
      <c r="BF13" s="16"/>
      <c r="BG13" s="19">
        <f t="shared" si="26"/>
        <v>0</v>
      </c>
      <c r="BH13" s="30"/>
      <c r="BI13" s="29">
        <f t="shared" si="17"/>
        <v>143</v>
      </c>
      <c r="BJ13" s="26">
        <v>42829</v>
      </c>
      <c r="BK13" s="30">
        <v>42913</v>
      </c>
      <c r="BL13" s="30">
        <f t="shared" si="18"/>
        <v>84</v>
      </c>
      <c r="BM13" s="22">
        <v>3.33</v>
      </c>
      <c r="BN13" s="17">
        <v>2.96</v>
      </c>
      <c r="BO13" s="16">
        <v>48.5</v>
      </c>
      <c r="BP13" s="19">
        <f t="shared" si="27"/>
        <v>1435.6</v>
      </c>
      <c r="BQ13" s="30"/>
      <c r="BR13" s="29">
        <f t="shared" si="19"/>
        <v>144</v>
      </c>
      <c r="BS13" s="26">
        <v>42829</v>
      </c>
      <c r="BT13" s="30">
        <v>42914</v>
      </c>
      <c r="BU13" s="30">
        <f t="shared" si="20"/>
        <v>85</v>
      </c>
      <c r="BV13" s="22">
        <v>3.43</v>
      </c>
      <c r="BW13" s="17">
        <v>2.9</v>
      </c>
      <c r="BX13" s="16">
        <v>45.5</v>
      </c>
      <c r="BY13" s="19">
        <f t="shared" si="28"/>
        <v>1319.5</v>
      </c>
      <c r="BZ13" s="30"/>
      <c r="CA13" s="29">
        <f t="shared" si="21"/>
        <v>146</v>
      </c>
      <c r="CB13" s="26">
        <v>42829</v>
      </c>
      <c r="CC13" s="30">
        <v>42916</v>
      </c>
      <c r="CD13" s="30">
        <f t="shared" si="22"/>
        <v>87</v>
      </c>
      <c r="CE13" s="22">
        <v>3.54</v>
      </c>
      <c r="CF13" s="17">
        <v>2.94</v>
      </c>
      <c r="CG13" s="16">
        <v>45.5</v>
      </c>
      <c r="CH13" s="19">
        <f t="shared" si="29"/>
        <v>1337.7</v>
      </c>
    </row>
    <row r="14" spans="2:86" x14ac:dyDescent="0.3">
      <c r="B14" s="29">
        <v>65</v>
      </c>
      <c r="C14" s="29">
        <v>9</v>
      </c>
      <c r="D14" s="1">
        <v>13088</v>
      </c>
      <c r="E14" s="25" t="s">
        <v>11</v>
      </c>
      <c r="F14" s="23">
        <f t="shared" si="3"/>
        <v>92</v>
      </c>
      <c r="G14" s="26">
        <v>42829</v>
      </c>
      <c r="H14" s="23">
        <v>42856</v>
      </c>
      <c r="I14" s="23">
        <f t="shared" si="4"/>
        <v>27</v>
      </c>
      <c r="J14" s="18"/>
      <c r="K14" s="17"/>
      <c r="L14" s="17"/>
      <c r="M14" s="16"/>
      <c r="N14" s="2"/>
      <c r="O14" s="1"/>
      <c r="P14" s="23">
        <f t="shared" si="7"/>
        <v>94</v>
      </c>
      <c r="Q14" s="26">
        <v>42829</v>
      </c>
      <c r="R14" s="1">
        <v>42858</v>
      </c>
      <c r="S14" s="1">
        <f t="shared" si="8"/>
        <v>29</v>
      </c>
      <c r="T14" s="18">
        <v>3.95</v>
      </c>
      <c r="U14" s="17">
        <v>2.99</v>
      </c>
      <c r="V14" s="16">
        <v>36.799999999999997</v>
      </c>
      <c r="W14" s="19">
        <f t="shared" si="30"/>
        <v>1100.32</v>
      </c>
      <c r="X14" s="1"/>
      <c r="Y14" s="23">
        <f t="shared" si="23"/>
        <v>96</v>
      </c>
      <c r="Z14" s="26">
        <v>42829</v>
      </c>
      <c r="AA14" s="1">
        <v>42860</v>
      </c>
      <c r="AB14" s="1">
        <f t="shared" si="24"/>
        <v>31</v>
      </c>
      <c r="AC14" s="18">
        <v>4.75</v>
      </c>
      <c r="AD14" s="17">
        <v>2.93</v>
      </c>
      <c r="AE14" s="16">
        <v>38.299999999999997</v>
      </c>
      <c r="AF14" s="19">
        <f t="shared" si="31"/>
        <v>1122.19</v>
      </c>
      <c r="AG14" s="30"/>
      <c r="AH14" s="29">
        <f t="shared" si="9"/>
        <v>120</v>
      </c>
      <c r="AI14" s="26">
        <v>42829</v>
      </c>
      <c r="AJ14" s="30">
        <v>42884</v>
      </c>
      <c r="AK14" s="30">
        <f t="shared" si="10"/>
        <v>55</v>
      </c>
      <c r="AL14" s="18">
        <v>1.95</v>
      </c>
      <c r="AM14" s="17">
        <v>3.2</v>
      </c>
      <c r="AN14" s="16">
        <v>40</v>
      </c>
      <c r="AO14" s="19">
        <f>AN14*AM14*10</f>
        <v>1280</v>
      </c>
      <c r="AP14" s="30"/>
      <c r="AQ14" s="29">
        <f t="shared" si="11"/>
        <v>122</v>
      </c>
      <c r="AR14" s="26">
        <v>42829</v>
      </c>
      <c r="AS14" s="30">
        <v>42886</v>
      </c>
      <c r="AT14" s="30">
        <f t="shared" si="12"/>
        <v>57</v>
      </c>
      <c r="AU14" s="18">
        <v>2.2599999999999998</v>
      </c>
      <c r="AV14" s="17">
        <v>3.17</v>
      </c>
      <c r="AW14" s="16">
        <v>38.9</v>
      </c>
      <c r="AX14" s="19">
        <f>AW14*AV14*10</f>
        <v>1233.1299999999999</v>
      </c>
      <c r="AY14" s="30"/>
      <c r="AZ14" s="29">
        <f t="shared" si="14"/>
        <v>124</v>
      </c>
      <c r="BA14" s="26">
        <v>42829</v>
      </c>
      <c r="BB14" s="30">
        <v>42888</v>
      </c>
      <c r="BC14" s="30">
        <f t="shared" si="15"/>
        <v>59</v>
      </c>
      <c r="BD14" s="22">
        <v>1.32</v>
      </c>
      <c r="BE14" s="17">
        <v>2.98</v>
      </c>
      <c r="BF14" s="16">
        <v>36.4</v>
      </c>
      <c r="BG14" s="19">
        <f>BF14*BE14*10</f>
        <v>1084.72</v>
      </c>
      <c r="BH14" s="30"/>
      <c r="BI14" s="29">
        <f t="shared" si="17"/>
        <v>149</v>
      </c>
      <c r="BJ14" s="26">
        <v>42829</v>
      </c>
      <c r="BK14" s="30">
        <v>42913</v>
      </c>
      <c r="BL14" s="30">
        <f t="shared" si="18"/>
        <v>84</v>
      </c>
      <c r="BM14" s="22">
        <v>2.2400000000000002</v>
      </c>
      <c r="BN14" s="17">
        <v>3.3</v>
      </c>
      <c r="BO14" s="16">
        <v>37</v>
      </c>
      <c r="BP14" s="19">
        <f>BO14*BN14*10</f>
        <v>1221</v>
      </c>
      <c r="BQ14" s="30"/>
      <c r="BR14" s="29">
        <f t="shared" si="19"/>
        <v>150</v>
      </c>
      <c r="BS14" s="26">
        <v>42829</v>
      </c>
      <c r="BT14" s="30">
        <v>42914</v>
      </c>
      <c r="BU14" s="30">
        <f t="shared" si="20"/>
        <v>85</v>
      </c>
      <c r="BV14" s="22">
        <v>2.76</v>
      </c>
      <c r="BW14" s="17">
        <v>3.18</v>
      </c>
      <c r="BX14" s="16">
        <v>33.9</v>
      </c>
      <c r="BY14" s="19">
        <f>BX14*BW14*10</f>
        <v>1078.02</v>
      </c>
      <c r="BZ14" s="30"/>
      <c r="CA14" s="29">
        <f t="shared" si="21"/>
        <v>152</v>
      </c>
      <c r="CB14" s="26">
        <v>42829</v>
      </c>
      <c r="CC14" s="30">
        <v>42916</v>
      </c>
      <c r="CD14" s="30">
        <f t="shared" si="22"/>
        <v>87</v>
      </c>
      <c r="CE14" s="22">
        <v>2.87</v>
      </c>
      <c r="CF14" s="17">
        <v>3.23</v>
      </c>
      <c r="CG14" s="16">
        <v>37</v>
      </c>
      <c r="CH14" s="19">
        <f>CG14*CF14*10</f>
        <v>1195.1000000000001</v>
      </c>
    </row>
    <row r="15" spans="2:86" x14ac:dyDescent="0.3">
      <c r="B15" s="29">
        <v>63</v>
      </c>
      <c r="C15" s="29">
        <v>10</v>
      </c>
      <c r="D15" s="1">
        <v>13270</v>
      </c>
      <c r="E15" s="25" t="s">
        <v>11</v>
      </c>
      <c r="F15" s="23">
        <f t="shared" si="3"/>
        <v>90</v>
      </c>
      <c r="G15" s="26">
        <v>42829</v>
      </c>
      <c r="H15" s="23">
        <v>42856</v>
      </c>
      <c r="I15" s="23">
        <f t="shared" si="4"/>
        <v>27</v>
      </c>
      <c r="J15" s="18">
        <v>4.3600000000000003</v>
      </c>
      <c r="K15" s="17">
        <v>2.57</v>
      </c>
      <c r="L15" s="17">
        <f>K15/J15</f>
        <v>0.58944954128440363</v>
      </c>
      <c r="M15" s="16">
        <v>35.700000000000003</v>
      </c>
      <c r="N15" s="2">
        <f>M15*K15*10</f>
        <v>917.49</v>
      </c>
      <c r="O15" s="1"/>
      <c r="P15" s="23">
        <f t="shared" si="7"/>
        <v>92</v>
      </c>
      <c r="Q15" s="26">
        <v>42829</v>
      </c>
      <c r="R15" s="1">
        <v>42858</v>
      </c>
      <c r="S15" s="1">
        <f t="shared" si="8"/>
        <v>29</v>
      </c>
      <c r="T15" s="18">
        <v>3.55</v>
      </c>
      <c r="U15" s="17">
        <v>2.59</v>
      </c>
      <c r="V15" s="16">
        <v>39.799999999999997</v>
      </c>
      <c r="W15" s="19">
        <f t="shared" si="30"/>
        <v>1030.82</v>
      </c>
      <c r="X15" s="1"/>
      <c r="Y15" s="23">
        <f t="shared" si="23"/>
        <v>94</v>
      </c>
      <c r="Z15" s="26">
        <v>42829</v>
      </c>
      <c r="AA15" s="1">
        <v>42860</v>
      </c>
      <c r="AB15" s="1">
        <f t="shared" si="24"/>
        <v>31</v>
      </c>
      <c r="AC15" s="18">
        <v>3.3</v>
      </c>
      <c r="AD15" s="17">
        <v>2.6</v>
      </c>
      <c r="AE15" s="16">
        <v>39.299999999999997</v>
      </c>
      <c r="AF15" s="19">
        <f t="shared" si="31"/>
        <v>1021.8</v>
      </c>
      <c r="AG15" s="30"/>
      <c r="AH15" s="29">
        <f t="shared" si="9"/>
        <v>118</v>
      </c>
      <c r="AI15" s="26">
        <v>42829</v>
      </c>
      <c r="AJ15" s="30">
        <v>42884</v>
      </c>
      <c r="AK15" s="30">
        <f t="shared" si="10"/>
        <v>55</v>
      </c>
      <c r="AL15" s="18">
        <v>3.47</v>
      </c>
      <c r="AM15" s="17">
        <v>2.37</v>
      </c>
      <c r="AN15" s="16">
        <v>31.7</v>
      </c>
      <c r="AO15" s="19">
        <f>AN15*AM15*10</f>
        <v>751.29000000000008</v>
      </c>
      <c r="AP15" s="30"/>
      <c r="AQ15" s="29">
        <f t="shared" si="11"/>
        <v>120</v>
      </c>
      <c r="AR15" s="26">
        <v>42829</v>
      </c>
      <c r="AS15" s="30">
        <v>42886</v>
      </c>
      <c r="AT15" s="30">
        <f t="shared" si="12"/>
        <v>57</v>
      </c>
      <c r="AU15" s="18">
        <v>3.26</v>
      </c>
      <c r="AV15" s="17">
        <v>2.31</v>
      </c>
      <c r="AW15" s="16">
        <v>36.299999999999997</v>
      </c>
      <c r="AX15" s="19">
        <f>AW15*AV15*10</f>
        <v>838.53</v>
      </c>
      <c r="AY15" s="30"/>
      <c r="AZ15" s="29">
        <f t="shared" si="14"/>
        <v>122</v>
      </c>
      <c r="BA15" s="26">
        <v>42829</v>
      </c>
      <c r="BB15" s="30">
        <v>42888</v>
      </c>
      <c r="BC15" s="30">
        <f t="shared" si="15"/>
        <v>59</v>
      </c>
      <c r="BD15" s="22">
        <v>2.8</v>
      </c>
      <c r="BE15" s="17">
        <v>2.59</v>
      </c>
      <c r="BF15" s="16">
        <v>32.6</v>
      </c>
      <c r="BG15" s="19">
        <f>BF15*BE15*10</f>
        <v>844.33999999999992</v>
      </c>
      <c r="BH15" s="30"/>
      <c r="BI15" s="29">
        <f t="shared" si="17"/>
        <v>147</v>
      </c>
      <c r="BJ15" s="26">
        <v>42829</v>
      </c>
      <c r="BK15" s="30">
        <v>42913</v>
      </c>
      <c r="BL15" s="30">
        <f t="shared" si="18"/>
        <v>84</v>
      </c>
      <c r="BM15" s="22"/>
      <c r="BN15" s="17"/>
      <c r="BO15" s="16"/>
      <c r="BP15" s="19">
        <f>BO15*BN15*10</f>
        <v>0</v>
      </c>
      <c r="BQ15" s="30"/>
      <c r="BR15" s="29">
        <f t="shared" si="19"/>
        <v>148</v>
      </c>
      <c r="BS15" s="26">
        <v>42829</v>
      </c>
      <c r="BT15" s="30">
        <v>42914</v>
      </c>
      <c r="BU15" s="30">
        <f t="shared" si="20"/>
        <v>85</v>
      </c>
      <c r="BV15" s="22"/>
      <c r="BW15" s="17"/>
      <c r="BX15" s="16"/>
      <c r="BY15" s="19">
        <f>BX15*BW15*10</f>
        <v>0</v>
      </c>
      <c r="BZ15" s="30"/>
      <c r="CA15" s="29">
        <f t="shared" si="21"/>
        <v>150</v>
      </c>
      <c r="CB15" s="26">
        <v>42829</v>
      </c>
      <c r="CC15" s="30">
        <v>42916</v>
      </c>
      <c r="CD15" s="30">
        <f t="shared" si="22"/>
        <v>87</v>
      </c>
      <c r="CE15" s="22"/>
      <c r="CF15" s="17"/>
      <c r="CG15" s="16"/>
      <c r="CH15" s="19">
        <f>CG15*CF15*10</f>
        <v>0</v>
      </c>
    </row>
    <row r="16" spans="2:86" x14ac:dyDescent="0.3">
      <c r="B16" s="29">
        <v>67</v>
      </c>
      <c r="C16" s="29">
        <v>11</v>
      </c>
      <c r="D16" s="1">
        <v>13315</v>
      </c>
      <c r="E16" s="25" t="s">
        <v>11</v>
      </c>
      <c r="F16" s="23">
        <f t="shared" si="3"/>
        <v>94</v>
      </c>
      <c r="G16" s="26">
        <v>42829</v>
      </c>
      <c r="H16" s="23">
        <v>42856</v>
      </c>
      <c r="I16" s="23">
        <f t="shared" si="4"/>
        <v>27</v>
      </c>
      <c r="J16" s="18"/>
      <c r="K16" s="17"/>
      <c r="L16" s="17"/>
      <c r="M16" s="16"/>
      <c r="N16" s="2"/>
      <c r="O16" s="1"/>
      <c r="P16" s="23">
        <f t="shared" si="7"/>
        <v>96</v>
      </c>
      <c r="Q16" s="26">
        <v>42829</v>
      </c>
      <c r="R16" s="1">
        <v>42858</v>
      </c>
      <c r="S16" s="1">
        <f t="shared" si="8"/>
        <v>29</v>
      </c>
      <c r="T16" s="18">
        <v>2.65</v>
      </c>
      <c r="U16" s="17">
        <v>2.91</v>
      </c>
      <c r="V16" s="16">
        <v>38.9</v>
      </c>
      <c r="W16" s="19">
        <f t="shared" si="30"/>
        <v>1131.99</v>
      </c>
      <c r="X16" s="1"/>
      <c r="Y16" s="23">
        <f t="shared" si="23"/>
        <v>98</v>
      </c>
      <c r="Z16" s="26">
        <v>42829</v>
      </c>
      <c r="AA16" s="1">
        <v>42860</v>
      </c>
      <c r="AB16" s="1">
        <f t="shared" si="24"/>
        <v>31</v>
      </c>
      <c r="AC16" s="18">
        <v>4.0199999999999996</v>
      </c>
      <c r="AD16" s="17">
        <v>2.87</v>
      </c>
      <c r="AE16" s="16">
        <v>40.4</v>
      </c>
      <c r="AF16" s="19">
        <f t="shared" si="31"/>
        <v>1159.48</v>
      </c>
      <c r="AG16" s="30"/>
      <c r="AH16" s="29">
        <f t="shared" si="9"/>
        <v>122</v>
      </c>
      <c r="AI16" s="26">
        <v>42829</v>
      </c>
      <c r="AJ16" s="30">
        <v>42884</v>
      </c>
      <c r="AK16" s="30">
        <f t="shared" si="10"/>
        <v>55</v>
      </c>
      <c r="AL16" s="18">
        <v>3.67</v>
      </c>
      <c r="AM16" s="17">
        <v>2.87</v>
      </c>
      <c r="AN16" s="16">
        <v>36.5</v>
      </c>
      <c r="AO16" s="19">
        <f>AN16*AM16*10</f>
        <v>1047.5500000000002</v>
      </c>
      <c r="AP16" s="30"/>
      <c r="AQ16" s="29">
        <f t="shared" si="11"/>
        <v>124</v>
      </c>
      <c r="AR16" s="26">
        <v>42829</v>
      </c>
      <c r="AS16" s="30">
        <v>42886</v>
      </c>
      <c r="AT16" s="30">
        <f t="shared" si="12"/>
        <v>57</v>
      </c>
      <c r="AU16" s="18">
        <v>3.29</v>
      </c>
      <c r="AV16" s="17">
        <v>2.8</v>
      </c>
      <c r="AW16" s="16">
        <v>39.200000000000003</v>
      </c>
      <c r="AX16" s="19">
        <f>AW16*AV16*10</f>
        <v>1097.6000000000001</v>
      </c>
      <c r="AY16" s="30"/>
      <c r="AZ16" s="29">
        <f t="shared" si="14"/>
        <v>126</v>
      </c>
      <c r="BA16" s="26">
        <v>42829</v>
      </c>
      <c r="BB16" s="30">
        <v>42888</v>
      </c>
      <c r="BC16" s="30">
        <f t="shared" si="15"/>
        <v>59</v>
      </c>
      <c r="BD16" s="22">
        <v>4.28</v>
      </c>
      <c r="BE16" s="17">
        <v>2.83</v>
      </c>
      <c r="BF16" s="16">
        <v>35.9</v>
      </c>
      <c r="BG16" s="19">
        <f>BF16*BE16*10</f>
        <v>1015.9699999999999</v>
      </c>
      <c r="BH16" s="30"/>
      <c r="BI16" s="29">
        <f t="shared" si="17"/>
        <v>151</v>
      </c>
      <c r="BJ16" s="26">
        <v>42829</v>
      </c>
      <c r="BK16" s="30">
        <v>42913</v>
      </c>
      <c r="BL16" s="30">
        <f t="shared" si="18"/>
        <v>84</v>
      </c>
      <c r="BM16" s="22">
        <v>4.26</v>
      </c>
      <c r="BN16" s="17">
        <v>2.94</v>
      </c>
      <c r="BO16" s="16">
        <v>34.299999999999997</v>
      </c>
      <c r="BP16" s="19">
        <f>BO16*BN16*10</f>
        <v>1008.4199999999998</v>
      </c>
      <c r="BQ16" s="30"/>
      <c r="BR16" s="29">
        <f t="shared" si="19"/>
        <v>152</v>
      </c>
      <c r="BS16" s="26">
        <v>42829</v>
      </c>
      <c r="BT16" s="30">
        <v>42914</v>
      </c>
      <c r="BU16" s="30">
        <f t="shared" si="20"/>
        <v>85</v>
      </c>
      <c r="BV16" s="22"/>
      <c r="BW16" s="17"/>
      <c r="BX16" s="16"/>
      <c r="BY16" s="19">
        <f>BX16*BW16*10</f>
        <v>0</v>
      </c>
      <c r="BZ16" s="30"/>
      <c r="CA16" s="29">
        <f t="shared" si="21"/>
        <v>154</v>
      </c>
      <c r="CB16" s="26">
        <v>42829</v>
      </c>
      <c r="CC16" s="30">
        <v>42916</v>
      </c>
      <c r="CD16" s="30">
        <f t="shared" si="22"/>
        <v>87</v>
      </c>
      <c r="CE16" s="22">
        <v>3.98</v>
      </c>
      <c r="CF16" s="17">
        <v>3.15</v>
      </c>
      <c r="CG16" s="16">
        <v>34.299999999999997</v>
      </c>
      <c r="CH16" s="19">
        <f>CG16*CF16*10</f>
        <v>1080.4499999999998</v>
      </c>
    </row>
    <row r="17" spans="2:86" x14ac:dyDescent="0.3">
      <c r="B17" s="29">
        <v>35</v>
      </c>
      <c r="C17" s="29">
        <v>12</v>
      </c>
      <c r="D17" s="1">
        <v>14045</v>
      </c>
      <c r="E17" s="25" t="s">
        <v>11</v>
      </c>
      <c r="F17" s="23">
        <f t="shared" si="3"/>
        <v>62</v>
      </c>
      <c r="G17" s="26">
        <v>42829</v>
      </c>
      <c r="H17" s="23">
        <v>42856</v>
      </c>
      <c r="I17" s="23">
        <f t="shared" si="4"/>
        <v>27</v>
      </c>
      <c r="J17" s="18"/>
      <c r="K17" s="17"/>
      <c r="L17" s="17"/>
      <c r="M17" s="16"/>
      <c r="N17" s="2"/>
      <c r="O17" s="1"/>
      <c r="P17" s="23">
        <f t="shared" si="7"/>
        <v>64</v>
      </c>
      <c r="Q17" s="26">
        <v>42829</v>
      </c>
      <c r="R17" s="1">
        <v>42858</v>
      </c>
      <c r="S17" s="1">
        <f t="shared" si="8"/>
        <v>29</v>
      </c>
      <c r="T17" s="18">
        <v>4.33</v>
      </c>
      <c r="U17" s="17">
        <v>2.95</v>
      </c>
      <c r="V17" s="16">
        <v>46.9</v>
      </c>
      <c r="W17" s="19">
        <f t="shared" si="30"/>
        <v>1383.5500000000002</v>
      </c>
      <c r="X17" s="1"/>
      <c r="Y17" s="23">
        <f t="shared" si="23"/>
        <v>66</v>
      </c>
      <c r="Z17" s="26">
        <v>42829</v>
      </c>
      <c r="AA17" s="1">
        <v>42860</v>
      </c>
      <c r="AB17" s="1">
        <f t="shared" si="24"/>
        <v>31</v>
      </c>
      <c r="AC17" s="18">
        <v>4.62</v>
      </c>
      <c r="AD17" s="17">
        <v>2.67</v>
      </c>
      <c r="AE17" s="16">
        <v>44.2</v>
      </c>
      <c r="AF17" s="19">
        <f t="shared" si="31"/>
        <v>1180.1400000000001</v>
      </c>
      <c r="AG17" s="30"/>
      <c r="AH17" s="29">
        <f t="shared" si="9"/>
        <v>90</v>
      </c>
      <c r="AI17" s="26">
        <v>42829</v>
      </c>
      <c r="AJ17" s="30">
        <v>42884</v>
      </c>
      <c r="AK17" s="30">
        <f t="shared" si="10"/>
        <v>55</v>
      </c>
      <c r="AL17" s="18">
        <v>3.45</v>
      </c>
      <c r="AM17" s="17">
        <v>2.92</v>
      </c>
      <c r="AN17" s="16">
        <v>26.3</v>
      </c>
      <c r="AO17" s="19">
        <f>AN17*AM17*10</f>
        <v>767.96</v>
      </c>
      <c r="AP17" s="30"/>
      <c r="AQ17" s="29">
        <f t="shared" si="11"/>
        <v>92</v>
      </c>
      <c r="AR17" s="26">
        <v>42829</v>
      </c>
      <c r="AS17" s="30">
        <v>42886</v>
      </c>
      <c r="AT17" s="30">
        <f t="shared" si="12"/>
        <v>57</v>
      </c>
      <c r="AU17" s="18">
        <v>2.99</v>
      </c>
      <c r="AV17" s="17">
        <v>2.97</v>
      </c>
      <c r="AW17" s="16">
        <v>34.6</v>
      </c>
      <c r="AX17" s="19">
        <f>AW17*AV17*10</f>
        <v>1027.6200000000001</v>
      </c>
      <c r="AY17" s="30"/>
      <c r="AZ17" s="29">
        <f t="shared" si="14"/>
        <v>94</v>
      </c>
      <c r="BA17" s="26">
        <v>42829</v>
      </c>
      <c r="BB17" s="30">
        <v>42888</v>
      </c>
      <c r="BC17" s="30">
        <f t="shared" si="15"/>
        <v>59</v>
      </c>
      <c r="BD17" s="22">
        <v>2.95</v>
      </c>
      <c r="BE17" s="17">
        <v>3.05</v>
      </c>
      <c r="BF17" s="16">
        <v>36</v>
      </c>
      <c r="BG17" s="19">
        <f>BF17*BE17*10</f>
        <v>1098</v>
      </c>
      <c r="BH17" s="30"/>
      <c r="BI17" s="29">
        <f t="shared" si="17"/>
        <v>119</v>
      </c>
      <c r="BJ17" s="26">
        <v>42829</v>
      </c>
      <c r="BK17" s="30">
        <v>42913</v>
      </c>
      <c r="BL17" s="30">
        <f t="shared" si="18"/>
        <v>84</v>
      </c>
      <c r="BM17" s="22">
        <v>5.1100000000000003</v>
      </c>
      <c r="BN17" s="17">
        <v>3.14</v>
      </c>
      <c r="BO17" s="16">
        <v>42.9</v>
      </c>
      <c r="BP17" s="19">
        <f>BO17*BN17*10</f>
        <v>1347.06</v>
      </c>
      <c r="BQ17" s="30"/>
      <c r="BR17" s="29">
        <f t="shared" si="19"/>
        <v>120</v>
      </c>
      <c r="BS17" s="26">
        <v>42829</v>
      </c>
      <c r="BT17" s="30">
        <v>42914</v>
      </c>
      <c r="BU17" s="30">
        <f t="shared" si="20"/>
        <v>85</v>
      </c>
      <c r="BV17" s="22">
        <v>3.54</v>
      </c>
      <c r="BW17" s="17">
        <v>3.09</v>
      </c>
      <c r="BX17" s="16">
        <v>34.9</v>
      </c>
      <c r="BY17" s="19">
        <f>BX17*BW17*10</f>
        <v>1078.4099999999999</v>
      </c>
      <c r="BZ17" s="30"/>
      <c r="CA17" s="29">
        <f t="shared" si="21"/>
        <v>122</v>
      </c>
      <c r="CB17" s="26">
        <v>42829</v>
      </c>
      <c r="CC17" s="30">
        <v>42916</v>
      </c>
      <c r="CD17" s="30">
        <f t="shared" si="22"/>
        <v>87</v>
      </c>
      <c r="CE17" s="22">
        <v>3.68</v>
      </c>
      <c r="CF17" s="17">
        <v>3.13</v>
      </c>
      <c r="CG17" s="16">
        <v>42.9</v>
      </c>
      <c r="CH17" s="19">
        <f>CG17*CF17*10</f>
        <v>1342.77</v>
      </c>
    </row>
    <row r="18" spans="2:86" x14ac:dyDescent="0.3">
      <c r="B18" s="29">
        <v>69</v>
      </c>
      <c r="C18" s="29">
        <v>13</v>
      </c>
      <c r="D18" s="1">
        <v>14069</v>
      </c>
      <c r="E18" s="25" t="s">
        <v>11</v>
      </c>
      <c r="F18" s="23">
        <f t="shared" si="3"/>
        <v>96</v>
      </c>
      <c r="G18" s="26">
        <v>42829</v>
      </c>
      <c r="H18" s="23">
        <v>42856</v>
      </c>
      <c r="I18" s="23">
        <f t="shared" si="4"/>
        <v>27</v>
      </c>
      <c r="J18" s="18">
        <v>4.8899999999999997</v>
      </c>
      <c r="K18" s="17">
        <v>3.17</v>
      </c>
      <c r="L18" s="17">
        <f>K18/J18</f>
        <v>0.64826175869120661</v>
      </c>
      <c r="M18" s="16">
        <v>40.799999999999997</v>
      </c>
      <c r="N18" s="2">
        <f>M18*K18*10</f>
        <v>1293.3599999999999</v>
      </c>
      <c r="O18" s="1"/>
      <c r="P18" s="23">
        <f t="shared" si="7"/>
        <v>98</v>
      </c>
      <c r="Q18" s="26">
        <v>42829</v>
      </c>
      <c r="R18" s="1">
        <v>42858</v>
      </c>
      <c r="S18" s="1">
        <f t="shared" si="8"/>
        <v>29</v>
      </c>
      <c r="T18" s="18"/>
      <c r="U18" s="17"/>
      <c r="V18" s="16">
        <v>42.3</v>
      </c>
      <c r="W18" s="19"/>
      <c r="X18" s="1"/>
      <c r="Y18" s="23">
        <f t="shared" si="23"/>
        <v>100</v>
      </c>
      <c r="Z18" s="26">
        <v>42829</v>
      </c>
      <c r="AA18" s="1">
        <v>42860</v>
      </c>
      <c r="AB18" s="1">
        <f t="shared" si="24"/>
        <v>31</v>
      </c>
      <c r="AC18" s="18">
        <v>3.68</v>
      </c>
      <c r="AD18" s="17">
        <v>3.21</v>
      </c>
      <c r="AE18" s="16">
        <v>44.6</v>
      </c>
      <c r="AF18" s="19">
        <f t="shared" si="31"/>
        <v>1431.6599999999999</v>
      </c>
      <c r="AG18" s="30"/>
      <c r="AH18" s="29">
        <f t="shared" si="9"/>
        <v>124</v>
      </c>
      <c r="AI18" s="26">
        <v>42829</v>
      </c>
      <c r="AJ18" s="30">
        <v>42884</v>
      </c>
      <c r="AK18" s="30">
        <f t="shared" si="10"/>
        <v>55</v>
      </c>
      <c r="AL18" s="18">
        <v>4.05</v>
      </c>
      <c r="AM18" s="17">
        <v>3.33</v>
      </c>
      <c r="AN18" s="16">
        <v>37.4</v>
      </c>
      <c r="AO18" s="19">
        <f>AN18*AM18*10</f>
        <v>1245.42</v>
      </c>
      <c r="AP18" s="30"/>
      <c r="AQ18" s="29">
        <f t="shared" si="11"/>
        <v>126</v>
      </c>
      <c r="AR18" s="26">
        <v>42829</v>
      </c>
      <c r="AS18" s="30">
        <v>42886</v>
      </c>
      <c r="AT18" s="30">
        <f t="shared" si="12"/>
        <v>57</v>
      </c>
      <c r="AU18" s="18">
        <v>3.75</v>
      </c>
      <c r="AV18" s="17">
        <v>3.34</v>
      </c>
      <c r="AW18" s="16">
        <v>38.9</v>
      </c>
      <c r="AX18" s="19">
        <f>AW18*AV18*10</f>
        <v>1299.2599999999998</v>
      </c>
      <c r="AY18" s="30"/>
      <c r="AZ18" s="29">
        <f t="shared" si="14"/>
        <v>128</v>
      </c>
      <c r="BA18" s="26">
        <v>42829</v>
      </c>
      <c r="BB18" s="30">
        <v>42888</v>
      </c>
      <c r="BC18" s="30">
        <f t="shared" si="15"/>
        <v>59</v>
      </c>
      <c r="BD18" s="22">
        <v>3.25</v>
      </c>
      <c r="BE18" s="17">
        <v>3.18</v>
      </c>
      <c r="BF18" s="16">
        <v>45.6</v>
      </c>
      <c r="BG18" s="19">
        <f>BF18*BE18*10</f>
        <v>1450.0800000000002</v>
      </c>
      <c r="BH18" s="30"/>
      <c r="BI18" s="29">
        <f t="shared" si="17"/>
        <v>153</v>
      </c>
      <c r="BJ18" s="26">
        <v>42829</v>
      </c>
      <c r="BK18" s="30">
        <v>42913</v>
      </c>
      <c r="BL18" s="30">
        <f t="shared" si="18"/>
        <v>84</v>
      </c>
      <c r="BM18" s="22">
        <v>8.66</v>
      </c>
      <c r="BN18" s="17">
        <v>3.18</v>
      </c>
      <c r="BO18" s="16">
        <v>36.6</v>
      </c>
      <c r="BP18" s="19">
        <f>BO18*BN18*10</f>
        <v>1163.8800000000001</v>
      </c>
      <c r="BQ18" s="30"/>
      <c r="BR18" s="29">
        <f t="shared" si="19"/>
        <v>154</v>
      </c>
      <c r="BS18" s="26">
        <v>42829</v>
      </c>
      <c r="BT18" s="30">
        <v>42914</v>
      </c>
      <c r="BU18" s="30">
        <f t="shared" si="20"/>
        <v>85</v>
      </c>
      <c r="BV18" s="22">
        <v>4.0199999999999996</v>
      </c>
      <c r="BW18" s="17">
        <v>3.25</v>
      </c>
      <c r="BX18" s="16">
        <v>36.200000000000003</v>
      </c>
      <c r="BY18" s="19">
        <f>BX18*BW18*10</f>
        <v>1176.5</v>
      </c>
      <c r="BZ18" s="30"/>
      <c r="CA18" s="29">
        <f t="shared" si="21"/>
        <v>156</v>
      </c>
      <c r="CB18" s="26">
        <v>42829</v>
      </c>
      <c r="CC18" s="30">
        <v>42916</v>
      </c>
      <c r="CD18" s="30">
        <f t="shared" si="22"/>
        <v>87</v>
      </c>
      <c r="CE18" s="22">
        <v>4.2</v>
      </c>
      <c r="CF18" s="17">
        <v>3.47</v>
      </c>
      <c r="CG18" s="16">
        <v>36.6</v>
      </c>
      <c r="CH18" s="19">
        <f>CG18*CF18*10</f>
        <v>1270.02</v>
      </c>
    </row>
    <row r="19" spans="2:86" x14ac:dyDescent="0.3">
      <c r="B19" s="29">
        <v>69</v>
      </c>
      <c r="C19" s="29">
        <v>14</v>
      </c>
      <c r="D19" s="1">
        <v>14098</v>
      </c>
      <c r="E19" s="25" t="s">
        <v>11</v>
      </c>
      <c r="F19" s="23">
        <f t="shared" si="3"/>
        <v>96</v>
      </c>
      <c r="G19" s="26">
        <v>42829</v>
      </c>
      <c r="H19" s="23">
        <v>42856</v>
      </c>
      <c r="I19" s="23">
        <f t="shared" si="4"/>
        <v>27</v>
      </c>
      <c r="J19" s="18">
        <v>3.54</v>
      </c>
      <c r="K19" s="17">
        <v>3.06</v>
      </c>
      <c r="L19" s="17">
        <f>K19/J19</f>
        <v>0.86440677966101698</v>
      </c>
      <c r="M19" s="16">
        <v>37.1</v>
      </c>
      <c r="N19" s="2">
        <f>M19*K19*10</f>
        <v>1135.2600000000002</v>
      </c>
      <c r="O19" s="1"/>
      <c r="P19" s="23">
        <f t="shared" si="7"/>
        <v>98</v>
      </c>
      <c r="Q19" s="26">
        <v>42829</v>
      </c>
      <c r="R19" s="1">
        <v>42858</v>
      </c>
      <c r="S19" s="1">
        <f t="shared" si="8"/>
        <v>29</v>
      </c>
      <c r="T19" s="18">
        <v>2.97</v>
      </c>
      <c r="U19" s="17">
        <v>3.04</v>
      </c>
      <c r="V19" s="16">
        <v>33.200000000000003</v>
      </c>
      <c r="W19" s="19">
        <f>V19*U19*10</f>
        <v>1009.2800000000001</v>
      </c>
      <c r="X19" s="1"/>
      <c r="Y19" s="23">
        <f t="shared" si="23"/>
        <v>100</v>
      </c>
      <c r="Z19" s="26">
        <v>42829</v>
      </c>
      <c r="AA19" s="1">
        <v>42860</v>
      </c>
      <c r="AB19" s="1">
        <f t="shared" si="24"/>
        <v>31</v>
      </c>
      <c r="AC19" s="18">
        <v>2.78</v>
      </c>
      <c r="AD19" s="17">
        <v>3.26</v>
      </c>
      <c r="AE19" s="16">
        <v>34.9</v>
      </c>
      <c r="AF19" s="19">
        <f t="shared" si="31"/>
        <v>1137.7399999999998</v>
      </c>
      <c r="AG19" s="30"/>
      <c r="AH19" s="29">
        <f t="shared" si="9"/>
        <v>124</v>
      </c>
      <c r="AI19" s="26">
        <v>42829</v>
      </c>
      <c r="AJ19" s="30">
        <v>42884</v>
      </c>
      <c r="AK19" s="30">
        <f t="shared" si="10"/>
        <v>55</v>
      </c>
      <c r="AL19" s="18"/>
      <c r="AM19" s="17"/>
      <c r="AN19" s="16"/>
      <c r="AO19" s="19"/>
      <c r="AP19" s="30"/>
      <c r="AQ19" s="29">
        <f t="shared" si="11"/>
        <v>126</v>
      </c>
      <c r="AR19" s="26">
        <v>42829</v>
      </c>
      <c r="AS19" s="30">
        <v>42886</v>
      </c>
      <c r="AT19" s="30">
        <f t="shared" si="12"/>
        <v>57</v>
      </c>
      <c r="AU19" s="18"/>
      <c r="AV19" s="17"/>
      <c r="AW19" s="16"/>
      <c r="AX19" s="19"/>
      <c r="AY19" s="30"/>
      <c r="AZ19" s="29">
        <f t="shared" si="14"/>
        <v>128</v>
      </c>
      <c r="BA19" s="26">
        <v>42829</v>
      </c>
      <c r="BB19" s="30">
        <v>42888</v>
      </c>
      <c r="BC19" s="30">
        <f t="shared" si="15"/>
        <v>59</v>
      </c>
      <c r="BD19" s="22"/>
      <c r="BE19" s="17"/>
      <c r="BF19" s="16"/>
      <c r="BG19" s="19"/>
      <c r="BH19" s="30"/>
      <c r="BI19" s="29">
        <f t="shared" si="17"/>
        <v>153</v>
      </c>
      <c r="BJ19" s="26">
        <v>42829</v>
      </c>
      <c r="BK19" s="30">
        <v>42913</v>
      </c>
      <c r="BL19" s="30">
        <f t="shared" si="18"/>
        <v>84</v>
      </c>
      <c r="BM19" s="22"/>
      <c r="BN19" s="17"/>
      <c r="BO19" s="16"/>
      <c r="BP19" s="19"/>
      <c r="BQ19" s="30"/>
      <c r="BR19" s="29">
        <f t="shared" si="19"/>
        <v>154</v>
      </c>
      <c r="BS19" s="26">
        <v>42829</v>
      </c>
      <c r="BT19" s="30">
        <v>42914</v>
      </c>
      <c r="BU19" s="30">
        <f t="shared" si="20"/>
        <v>85</v>
      </c>
      <c r="BV19" s="22"/>
      <c r="BW19" s="17"/>
      <c r="BX19" s="16"/>
      <c r="BY19" s="19"/>
      <c r="BZ19" s="30"/>
      <c r="CA19" s="29">
        <f t="shared" si="21"/>
        <v>156</v>
      </c>
      <c r="CB19" s="26">
        <v>42829</v>
      </c>
      <c r="CC19" s="30">
        <v>42916</v>
      </c>
      <c r="CD19" s="30">
        <f t="shared" si="22"/>
        <v>87</v>
      </c>
      <c r="CE19" s="22"/>
      <c r="CF19" s="17"/>
      <c r="CG19" s="16"/>
      <c r="CH19" s="19"/>
    </row>
    <row r="20" spans="2:86" x14ac:dyDescent="0.3">
      <c r="B20" s="29">
        <v>44</v>
      </c>
      <c r="C20" s="29">
        <v>15</v>
      </c>
      <c r="D20" s="1">
        <v>14185</v>
      </c>
      <c r="E20" s="25" t="s">
        <v>11</v>
      </c>
      <c r="F20" s="23">
        <f t="shared" si="3"/>
        <v>71</v>
      </c>
      <c r="G20" s="26">
        <v>42829</v>
      </c>
      <c r="H20" s="23">
        <v>42856</v>
      </c>
      <c r="I20" s="23">
        <f t="shared" si="4"/>
        <v>27</v>
      </c>
      <c r="J20" s="18">
        <v>3.45</v>
      </c>
      <c r="K20" s="17">
        <v>2.88</v>
      </c>
      <c r="L20" s="17">
        <f>K20/J20</f>
        <v>0.83478260869565213</v>
      </c>
      <c r="M20" s="16">
        <v>41.2</v>
      </c>
      <c r="N20" s="2">
        <f>M20*K20*10</f>
        <v>1186.56</v>
      </c>
      <c r="O20" s="1"/>
      <c r="P20" s="23">
        <f t="shared" si="7"/>
        <v>73</v>
      </c>
      <c r="Q20" s="26">
        <v>42829</v>
      </c>
      <c r="R20" s="1">
        <v>42858</v>
      </c>
      <c r="S20" s="1">
        <f t="shared" si="8"/>
        <v>29</v>
      </c>
      <c r="T20" s="18">
        <v>3.62</v>
      </c>
      <c r="U20" s="17">
        <v>2.77</v>
      </c>
      <c r="V20" s="16">
        <v>42.7</v>
      </c>
      <c r="W20" s="19">
        <f>V20*U20*10</f>
        <v>1182.7900000000002</v>
      </c>
      <c r="X20" s="1"/>
      <c r="Y20" s="23">
        <f t="shared" si="23"/>
        <v>75</v>
      </c>
      <c r="Z20" s="26">
        <v>42829</v>
      </c>
      <c r="AA20" s="1">
        <v>42860</v>
      </c>
      <c r="AB20" s="1">
        <f t="shared" si="24"/>
        <v>31</v>
      </c>
      <c r="AC20" s="18">
        <v>2.58</v>
      </c>
      <c r="AD20" s="17">
        <v>2.95</v>
      </c>
      <c r="AE20" s="16">
        <v>42.4</v>
      </c>
      <c r="AF20" s="19">
        <f t="shared" si="31"/>
        <v>1250.8</v>
      </c>
      <c r="AG20" s="30"/>
      <c r="AH20" s="29">
        <f t="shared" si="9"/>
        <v>99</v>
      </c>
      <c r="AI20" s="26">
        <v>42829</v>
      </c>
      <c r="AJ20" s="30">
        <v>42884</v>
      </c>
      <c r="AK20" s="30">
        <f t="shared" si="10"/>
        <v>55</v>
      </c>
      <c r="AL20" s="18">
        <v>2.2799999999999998</v>
      </c>
      <c r="AM20" s="17">
        <v>3.12</v>
      </c>
      <c r="AN20" s="16">
        <v>37.200000000000003</v>
      </c>
      <c r="AO20" s="19">
        <f t="shared" ref="AO20:AO26" si="32">AN20*AM20*10</f>
        <v>1160.6400000000001</v>
      </c>
      <c r="AP20" s="30"/>
      <c r="AQ20" s="29">
        <f t="shared" si="11"/>
        <v>101</v>
      </c>
      <c r="AR20" s="26">
        <v>42829</v>
      </c>
      <c r="AS20" s="30">
        <v>42886</v>
      </c>
      <c r="AT20" s="30">
        <f t="shared" si="12"/>
        <v>57</v>
      </c>
      <c r="AU20" s="18">
        <v>2.29</v>
      </c>
      <c r="AV20" s="17">
        <v>3</v>
      </c>
      <c r="AW20" s="16">
        <v>39.299999999999997</v>
      </c>
      <c r="AX20" s="19">
        <f t="shared" ref="AX20:AX26" si="33">AW20*AV20*10</f>
        <v>1179</v>
      </c>
      <c r="AY20" s="30"/>
      <c r="AZ20" s="29">
        <f t="shared" si="14"/>
        <v>103</v>
      </c>
      <c r="BA20" s="26">
        <v>42829</v>
      </c>
      <c r="BB20" s="30">
        <v>42888</v>
      </c>
      <c r="BC20" s="30">
        <f t="shared" si="15"/>
        <v>59</v>
      </c>
      <c r="BD20" s="22">
        <v>2.56</v>
      </c>
      <c r="BE20" s="17">
        <v>3.07</v>
      </c>
      <c r="BF20" s="16">
        <v>34.5</v>
      </c>
      <c r="BG20" s="19">
        <f t="shared" ref="BG20:BG32" si="34">BF20*BE20*10</f>
        <v>1059.1499999999999</v>
      </c>
      <c r="BH20" s="30"/>
      <c r="BI20" s="29">
        <f t="shared" si="17"/>
        <v>128</v>
      </c>
      <c r="BJ20" s="26">
        <v>42829</v>
      </c>
      <c r="BK20" s="30">
        <v>42913</v>
      </c>
      <c r="BL20" s="30">
        <f t="shared" si="18"/>
        <v>84</v>
      </c>
      <c r="BM20" s="22">
        <v>3.15</v>
      </c>
      <c r="BN20" s="17">
        <v>3</v>
      </c>
      <c r="BO20" s="16">
        <v>37.799999999999997</v>
      </c>
      <c r="BP20" s="19">
        <f t="shared" ref="BP20:BP32" si="35">BO20*BN20*10</f>
        <v>1134</v>
      </c>
      <c r="BQ20" s="30"/>
      <c r="BR20" s="29">
        <f t="shared" si="19"/>
        <v>129</v>
      </c>
      <c r="BS20" s="26">
        <v>42829</v>
      </c>
      <c r="BT20" s="30">
        <v>42914</v>
      </c>
      <c r="BU20" s="30">
        <f t="shared" si="20"/>
        <v>85</v>
      </c>
      <c r="BV20" s="22">
        <v>2.94</v>
      </c>
      <c r="BW20" s="17">
        <v>3.01</v>
      </c>
      <c r="BX20" s="16">
        <v>37.1</v>
      </c>
      <c r="BY20" s="19">
        <f t="shared" ref="BY20:BY32" si="36">BX20*BW20*10</f>
        <v>1116.71</v>
      </c>
      <c r="BZ20" s="30"/>
      <c r="CA20" s="29">
        <f t="shared" si="21"/>
        <v>131</v>
      </c>
      <c r="CB20" s="26">
        <v>42829</v>
      </c>
      <c r="CC20" s="30">
        <v>42916</v>
      </c>
      <c r="CD20" s="30">
        <f t="shared" si="22"/>
        <v>87</v>
      </c>
      <c r="CE20" s="22">
        <v>3.59</v>
      </c>
      <c r="CF20" s="17">
        <v>3.26</v>
      </c>
      <c r="CG20" s="16">
        <v>37.799999999999997</v>
      </c>
      <c r="CH20" s="19">
        <f t="shared" ref="CH20:CH32" si="37">CG20*CF20*10</f>
        <v>1232.2799999999997</v>
      </c>
    </row>
    <row r="21" spans="2:86" x14ac:dyDescent="0.3">
      <c r="B21" s="29">
        <v>51</v>
      </c>
      <c r="C21" s="29">
        <v>16</v>
      </c>
      <c r="D21" s="1">
        <v>14374</v>
      </c>
      <c r="E21" s="25" t="s">
        <v>11</v>
      </c>
      <c r="F21" s="23">
        <f t="shared" si="3"/>
        <v>78</v>
      </c>
      <c r="G21" s="26">
        <v>42829</v>
      </c>
      <c r="H21" s="23">
        <v>42856</v>
      </c>
      <c r="I21" s="23">
        <f t="shared" si="4"/>
        <v>27</v>
      </c>
      <c r="J21" s="18">
        <v>4.08</v>
      </c>
      <c r="K21" s="17">
        <v>2.94</v>
      </c>
      <c r="L21" s="17">
        <f>K21/J21</f>
        <v>0.72058823529411764</v>
      </c>
      <c r="M21" s="16">
        <v>30.4</v>
      </c>
      <c r="N21" s="2">
        <f>M21*K21*10</f>
        <v>893.75999999999988</v>
      </c>
      <c r="O21" s="1"/>
      <c r="P21" s="23">
        <f t="shared" si="7"/>
        <v>80</v>
      </c>
      <c r="Q21" s="26">
        <v>42829</v>
      </c>
      <c r="R21" s="1">
        <v>42858</v>
      </c>
      <c r="S21" s="1">
        <f t="shared" si="8"/>
        <v>29</v>
      </c>
      <c r="T21" s="18">
        <v>3.65</v>
      </c>
      <c r="U21" s="17">
        <v>2.85</v>
      </c>
      <c r="V21" s="16">
        <v>31.9</v>
      </c>
      <c r="W21" s="19">
        <f>V21*U21*10</f>
        <v>909.14999999999986</v>
      </c>
      <c r="X21" s="1"/>
      <c r="Y21" s="23">
        <f t="shared" si="23"/>
        <v>82</v>
      </c>
      <c r="Z21" s="26">
        <v>42829</v>
      </c>
      <c r="AA21" s="1">
        <v>42860</v>
      </c>
      <c r="AB21" s="1">
        <f t="shared" si="24"/>
        <v>31</v>
      </c>
      <c r="AC21" s="18">
        <v>3.5</v>
      </c>
      <c r="AD21" s="17">
        <v>2.96</v>
      </c>
      <c r="AE21" s="16">
        <v>32.700000000000003</v>
      </c>
      <c r="AF21" s="19">
        <f t="shared" si="31"/>
        <v>967.92000000000007</v>
      </c>
      <c r="AG21" s="30"/>
      <c r="AH21" s="29">
        <f t="shared" si="9"/>
        <v>106</v>
      </c>
      <c r="AI21" s="26">
        <v>42829</v>
      </c>
      <c r="AJ21" s="30">
        <v>42884</v>
      </c>
      <c r="AK21" s="30">
        <f t="shared" si="10"/>
        <v>55</v>
      </c>
      <c r="AL21" s="18">
        <v>3.14</v>
      </c>
      <c r="AM21" s="17">
        <v>2.91</v>
      </c>
      <c r="AN21" s="16">
        <v>34.6</v>
      </c>
      <c r="AO21" s="19">
        <f t="shared" si="32"/>
        <v>1006.8600000000001</v>
      </c>
      <c r="AP21" s="30"/>
      <c r="AQ21" s="29">
        <f t="shared" si="11"/>
        <v>108</v>
      </c>
      <c r="AR21" s="26">
        <v>42829</v>
      </c>
      <c r="AS21" s="30">
        <v>42886</v>
      </c>
      <c r="AT21" s="30">
        <f t="shared" si="12"/>
        <v>57</v>
      </c>
      <c r="AU21" s="18">
        <v>2.6</v>
      </c>
      <c r="AV21" s="17">
        <v>2.89</v>
      </c>
      <c r="AW21" s="16">
        <v>31.8</v>
      </c>
      <c r="AX21" s="19">
        <f t="shared" si="33"/>
        <v>919.02</v>
      </c>
      <c r="AY21" s="30"/>
      <c r="AZ21" s="29">
        <f t="shared" si="14"/>
        <v>110</v>
      </c>
      <c r="BA21" s="26">
        <v>42829</v>
      </c>
      <c r="BB21" s="30">
        <v>42888</v>
      </c>
      <c r="BC21" s="30">
        <f t="shared" si="15"/>
        <v>59</v>
      </c>
      <c r="BD21" s="22">
        <v>3.42</v>
      </c>
      <c r="BE21" s="17">
        <v>2.9</v>
      </c>
      <c r="BF21" s="16">
        <v>33.6</v>
      </c>
      <c r="BG21" s="19">
        <f t="shared" si="34"/>
        <v>974.4</v>
      </c>
      <c r="BH21" s="30"/>
      <c r="BI21" s="29">
        <f t="shared" si="17"/>
        <v>135</v>
      </c>
      <c r="BJ21" s="26">
        <v>42829</v>
      </c>
      <c r="BK21" s="30">
        <v>42913</v>
      </c>
      <c r="BL21" s="30">
        <f t="shared" si="18"/>
        <v>84</v>
      </c>
      <c r="BM21" s="22">
        <v>3.53</v>
      </c>
      <c r="BN21" s="17">
        <v>3.05</v>
      </c>
      <c r="BO21" s="16">
        <v>35.299999999999997</v>
      </c>
      <c r="BP21" s="19">
        <f t="shared" si="35"/>
        <v>1076.6499999999999</v>
      </c>
      <c r="BQ21" s="30"/>
      <c r="BR21" s="29">
        <f t="shared" si="19"/>
        <v>136</v>
      </c>
      <c r="BS21" s="26">
        <v>42829</v>
      </c>
      <c r="BT21" s="30">
        <v>42914</v>
      </c>
      <c r="BU21" s="30">
        <f t="shared" si="20"/>
        <v>85</v>
      </c>
      <c r="BV21" s="22">
        <v>3.35</v>
      </c>
      <c r="BW21" s="17">
        <v>2.96</v>
      </c>
      <c r="BX21" s="16">
        <v>34.1</v>
      </c>
      <c r="BY21" s="19">
        <f t="shared" si="36"/>
        <v>1009.3600000000001</v>
      </c>
      <c r="BZ21" s="30"/>
      <c r="CA21" s="29">
        <f t="shared" si="21"/>
        <v>138</v>
      </c>
      <c r="CB21" s="26">
        <v>42829</v>
      </c>
      <c r="CC21" s="30">
        <v>42916</v>
      </c>
      <c r="CD21" s="30">
        <f t="shared" si="22"/>
        <v>87</v>
      </c>
      <c r="CE21" s="22">
        <v>3.62</v>
      </c>
      <c r="CF21" s="17">
        <v>2.98</v>
      </c>
      <c r="CG21" s="16">
        <v>35.299999999999997</v>
      </c>
      <c r="CH21" s="19">
        <f t="shared" si="37"/>
        <v>1051.9399999999998</v>
      </c>
    </row>
    <row r="22" spans="2:86" x14ac:dyDescent="0.3">
      <c r="B22" s="29">
        <v>99</v>
      </c>
      <c r="C22" s="29">
        <v>17</v>
      </c>
      <c r="D22" s="1">
        <v>15078</v>
      </c>
      <c r="E22" s="25" t="s">
        <v>11</v>
      </c>
      <c r="F22" s="23"/>
      <c r="G22" s="26">
        <v>42867</v>
      </c>
      <c r="H22" s="23"/>
      <c r="I22" s="23"/>
      <c r="J22" s="18"/>
      <c r="K22" s="17"/>
      <c r="L22" s="17"/>
      <c r="M22" s="16"/>
      <c r="N22" s="2"/>
      <c r="O22" s="1"/>
      <c r="P22" s="23"/>
      <c r="Q22" s="26">
        <v>42867</v>
      </c>
      <c r="R22" s="1"/>
      <c r="S22" s="1"/>
      <c r="T22" s="18"/>
      <c r="U22" s="17"/>
      <c r="V22" s="16"/>
      <c r="W22" s="19"/>
      <c r="X22" s="1"/>
      <c r="Y22" s="23"/>
      <c r="Z22" s="26">
        <v>42867</v>
      </c>
      <c r="AA22" s="1"/>
      <c r="AB22" s="1"/>
      <c r="AC22" s="18"/>
      <c r="AD22" s="17"/>
      <c r="AE22" s="16"/>
      <c r="AF22" s="19"/>
      <c r="AG22" s="30"/>
      <c r="AH22" s="29">
        <f t="shared" si="9"/>
        <v>116</v>
      </c>
      <c r="AI22" s="26">
        <v>42867</v>
      </c>
      <c r="AJ22" s="30">
        <v>42884</v>
      </c>
      <c r="AK22" s="30">
        <f t="shared" si="10"/>
        <v>17</v>
      </c>
      <c r="AL22" s="18">
        <v>2.56</v>
      </c>
      <c r="AM22" s="17">
        <v>2.95</v>
      </c>
      <c r="AN22" s="16">
        <v>29.8</v>
      </c>
      <c r="AO22" s="19">
        <f t="shared" si="32"/>
        <v>879.10000000000014</v>
      </c>
      <c r="AP22" s="30"/>
      <c r="AQ22" s="29">
        <f t="shared" si="11"/>
        <v>118</v>
      </c>
      <c r="AR22" s="26">
        <v>42867</v>
      </c>
      <c r="AS22" s="30">
        <v>42886</v>
      </c>
      <c r="AT22" s="30">
        <f t="shared" si="12"/>
        <v>19</v>
      </c>
      <c r="AU22" s="18">
        <v>3.01</v>
      </c>
      <c r="AV22" s="17">
        <v>3.06</v>
      </c>
      <c r="AW22" s="16">
        <v>30.7</v>
      </c>
      <c r="AX22" s="19">
        <f t="shared" si="33"/>
        <v>939.42</v>
      </c>
      <c r="AY22" s="30"/>
      <c r="AZ22" s="29">
        <f t="shared" si="14"/>
        <v>120</v>
      </c>
      <c r="BA22" s="26">
        <v>42867</v>
      </c>
      <c r="BB22" s="30">
        <v>42888</v>
      </c>
      <c r="BC22" s="30">
        <f t="shared" si="15"/>
        <v>21</v>
      </c>
      <c r="BD22" s="22">
        <v>5.77</v>
      </c>
      <c r="BE22" s="17">
        <v>2.77</v>
      </c>
      <c r="BF22" s="16">
        <v>28.8</v>
      </c>
      <c r="BG22" s="19">
        <f t="shared" si="34"/>
        <v>797.76</v>
      </c>
      <c r="BH22" s="30"/>
      <c r="BI22" s="29">
        <f t="shared" si="17"/>
        <v>145</v>
      </c>
      <c r="BJ22" s="26">
        <v>42867</v>
      </c>
      <c r="BK22" s="30">
        <v>42913</v>
      </c>
      <c r="BL22" s="30">
        <f t="shared" si="18"/>
        <v>46</v>
      </c>
      <c r="BM22" s="22">
        <v>3.06</v>
      </c>
      <c r="BN22" s="17">
        <v>3.27</v>
      </c>
      <c r="BO22" s="16">
        <v>31.5</v>
      </c>
      <c r="BP22" s="19">
        <f t="shared" si="35"/>
        <v>1030.05</v>
      </c>
      <c r="BQ22" s="30"/>
      <c r="BR22" s="29">
        <f t="shared" si="19"/>
        <v>146</v>
      </c>
      <c r="BS22" s="26">
        <v>42867</v>
      </c>
      <c r="BT22" s="30">
        <v>42914</v>
      </c>
      <c r="BU22" s="30">
        <f t="shared" si="20"/>
        <v>47</v>
      </c>
      <c r="BV22" s="22">
        <v>3.18</v>
      </c>
      <c r="BW22" s="17">
        <v>2.96</v>
      </c>
      <c r="BX22" s="16">
        <v>28.5</v>
      </c>
      <c r="BY22" s="19">
        <f t="shared" si="36"/>
        <v>843.6</v>
      </c>
      <c r="BZ22" s="30"/>
      <c r="CA22" s="29">
        <f t="shared" si="21"/>
        <v>148</v>
      </c>
      <c r="CB22" s="26">
        <v>42867</v>
      </c>
      <c r="CC22" s="30">
        <v>42916</v>
      </c>
      <c r="CD22" s="30">
        <f t="shared" si="22"/>
        <v>49</v>
      </c>
      <c r="CE22" s="22">
        <v>9.25</v>
      </c>
      <c r="CF22" s="17">
        <v>2.54</v>
      </c>
      <c r="CG22" s="16">
        <v>31.5</v>
      </c>
      <c r="CH22" s="19">
        <f t="shared" si="37"/>
        <v>800.1</v>
      </c>
    </row>
    <row r="23" spans="2:86" ht="13.65" customHeight="1" x14ac:dyDescent="0.3">
      <c r="B23" s="29">
        <v>67</v>
      </c>
      <c r="C23" s="29">
        <v>18</v>
      </c>
      <c r="D23" s="1">
        <v>15080</v>
      </c>
      <c r="E23" s="25" t="s">
        <v>11</v>
      </c>
      <c r="F23" s="23">
        <f t="shared" ref="F23:F36" si="38">B23+I23</f>
        <v>94</v>
      </c>
      <c r="G23" s="26">
        <v>42829</v>
      </c>
      <c r="H23" s="23">
        <v>42856</v>
      </c>
      <c r="I23" s="23">
        <f t="shared" ref="I23:I36" si="39">H23-G23</f>
        <v>27</v>
      </c>
      <c r="J23" s="18">
        <v>4.8600000000000003</v>
      </c>
      <c r="K23" s="17">
        <v>3.19</v>
      </c>
      <c r="L23" s="17">
        <f>K23/J23</f>
        <v>0.65637860082304522</v>
      </c>
      <c r="M23" s="16">
        <v>27.7</v>
      </c>
      <c r="N23" s="2">
        <f>M23*K23*10</f>
        <v>883.63</v>
      </c>
      <c r="O23" s="1"/>
      <c r="P23" s="23">
        <f t="shared" si="7"/>
        <v>96</v>
      </c>
      <c r="Q23" s="26">
        <v>42829</v>
      </c>
      <c r="R23" s="1">
        <v>42858</v>
      </c>
      <c r="S23" s="1">
        <f t="shared" si="8"/>
        <v>29</v>
      </c>
      <c r="T23" s="18">
        <v>3.37</v>
      </c>
      <c r="U23" s="17">
        <v>3.2</v>
      </c>
      <c r="V23" s="16">
        <v>28.2</v>
      </c>
      <c r="W23" s="19">
        <f>V23*U23*10</f>
        <v>902.40000000000009</v>
      </c>
      <c r="X23" s="1"/>
      <c r="Y23" s="23">
        <f t="shared" si="23"/>
        <v>98</v>
      </c>
      <c r="Z23" s="26">
        <v>42829</v>
      </c>
      <c r="AA23" s="1">
        <v>42860</v>
      </c>
      <c r="AB23" s="1">
        <f t="shared" si="24"/>
        <v>31</v>
      </c>
      <c r="AC23" s="18">
        <v>4.3899999999999997</v>
      </c>
      <c r="AD23" s="17">
        <v>3.23</v>
      </c>
      <c r="AE23" s="16">
        <v>28.2</v>
      </c>
      <c r="AF23" s="19">
        <f>AE23*AD23*10</f>
        <v>910.86</v>
      </c>
      <c r="AG23" s="30"/>
      <c r="AH23" s="29">
        <f t="shared" si="9"/>
        <v>122</v>
      </c>
      <c r="AI23" s="26">
        <v>42829</v>
      </c>
      <c r="AJ23" s="30">
        <v>42884</v>
      </c>
      <c r="AK23" s="30">
        <f t="shared" si="10"/>
        <v>55</v>
      </c>
      <c r="AL23" s="18">
        <v>3.47</v>
      </c>
      <c r="AM23" s="17">
        <v>3.16</v>
      </c>
      <c r="AN23" s="16">
        <v>27</v>
      </c>
      <c r="AO23" s="19">
        <f t="shared" si="32"/>
        <v>853.2</v>
      </c>
      <c r="AP23" s="30"/>
      <c r="AQ23" s="29">
        <f t="shared" si="11"/>
        <v>124</v>
      </c>
      <c r="AR23" s="26">
        <v>42829</v>
      </c>
      <c r="AS23" s="30">
        <v>42886</v>
      </c>
      <c r="AT23" s="30">
        <f t="shared" si="12"/>
        <v>57</v>
      </c>
      <c r="AU23" s="18">
        <v>4.16</v>
      </c>
      <c r="AV23" s="17">
        <v>3.14</v>
      </c>
      <c r="AW23" s="16">
        <v>24.6</v>
      </c>
      <c r="AX23" s="19">
        <f t="shared" si="33"/>
        <v>772.44000000000017</v>
      </c>
      <c r="AY23" s="30"/>
      <c r="AZ23" s="29">
        <f t="shared" si="14"/>
        <v>126</v>
      </c>
      <c r="BA23" s="26">
        <v>42829</v>
      </c>
      <c r="BB23" s="30">
        <v>42888</v>
      </c>
      <c r="BC23" s="30">
        <f t="shared" si="15"/>
        <v>59</v>
      </c>
      <c r="BD23" s="22">
        <v>3.85</v>
      </c>
      <c r="BE23" s="17">
        <v>3.37</v>
      </c>
      <c r="BF23" s="16">
        <v>28.1</v>
      </c>
      <c r="BG23" s="19">
        <f t="shared" si="34"/>
        <v>946.97</v>
      </c>
      <c r="BH23" s="30"/>
      <c r="BI23" s="29">
        <f t="shared" si="17"/>
        <v>151</v>
      </c>
      <c r="BJ23" s="26">
        <v>42829</v>
      </c>
      <c r="BK23" s="30">
        <v>42913</v>
      </c>
      <c r="BL23" s="30">
        <f t="shared" si="18"/>
        <v>84</v>
      </c>
      <c r="BM23" s="22">
        <v>5.0199999999999996</v>
      </c>
      <c r="BN23" s="17">
        <v>3.28</v>
      </c>
      <c r="BO23" s="16">
        <v>27.2</v>
      </c>
      <c r="BP23" s="19">
        <f t="shared" si="35"/>
        <v>892.16</v>
      </c>
      <c r="BQ23" s="30"/>
      <c r="BR23" s="29">
        <f t="shared" si="19"/>
        <v>152</v>
      </c>
      <c r="BS23" s="26">
        <v>42829</v>
      </c>
      <c r="BT23" s="30">
        <v>42914</v>
      </c>
      <c r="BU23" s="30">
        <f t="shared" si="20"/>
        <v>85</v>
      </c>
      <c r="BV23" s="22">
        <v>3.79</v>
      </c>
      <c r="BW23" s="17">
        <v>3.36</v>
      </c>
      <c r="BX23" s="16">
        <v>26.3</v>
      </c>
      <c r="BY23" s="19">
        <f t="shared" si="36"/>
        <v>883.68</v>
      </c>
      <c r="BZ23" s="30"/>
      <c r="CA23" s="29">
        <f t="shared" si="21"/>
        <v>154</v>
      </c>
      <c r="CB23" s="26">
        <v>42829</v>
      </c>
      <c r="CC23" s="30">
        <v>42916</v>
      </c>
      <c r="CD23" s="30">
        <f t="shared" si="22"/>
        <v>87</v>
      </c>
      <c r="CE23" s="22">
        <v>4.49</v>
      </c>
      <c r="CF23" s="17">
        <v>3.46</v>
      </c>
      <c r="CG23" s="16">
        <v>27.2</v>
      </c>
      <c r="CH23" s="19">
        <f t="shared" si="37"/>
        <v>941.11999999999989</v>
      </c>
    </row>
    <row r="24" spans="2:86" ht="13.65" customHeight="1" x14ac:dyDescent="0.3">
      <c r="B24" s="29">
        <v>65</v>
      </c>
      <c r="C24" s="29">
        <v>19</v>
      </c>
      <c r="D24" s="1">
        <v>15103</v>
      </c>
      <c r="E24" s="25" t="s">
        <v>11</v>
      </c>
      <c r="F24" s="23">
        <f t="shared" si="38"/>
        <v>92</v>
      </c>
      <c r="G24" s="26">
        <v>42829</v>
      </c>
      <c r="H24" s="23">
        <v>42856</v>
      </c>
      <c r="I24" s="23">
        <f t="shared" si="39"/>
        <v>27</v>
      </c>
      <c r="J24" s="18">
        <v>3.75</v>
      </c>
      <c r="K24" s="17">
        <v>3.16</v>
      </c>
      <c r="L24" s="17">
        <f>K24/J24</f>
        <v>0.84266666666666667</v>
      </c>
      <c r="M24" s="16">
        <v>28.2</v>
      </c>
      <c r="N24" s="2">
        <f>M24*K24*10</f>
        <v>891.11999999999989</v>
      </c>
      <c r="O24" s="1"/>
      <c r="P24" s="23">
        <f t="shared" si="7"/>
        <v>94</v>
      </c>
      <c r="Q24" s="26">
        <v>42829</v>
      </c>
      <c r="R24" s="1">
        <v>42858</v>
      </c>
      <c r="S24" s="1">
        <f t="shared" si="8"/>
        <v>29</v>
      </c>
      <c r="T24" s="18">
        <v>3.2</v>
      </c>
      <c r="U24" s="17">
        <v>3.22</v>
      </c>
      <c r="V24" s="16">
        <v>29.4</v>
      </c>
      <c r="W24" s="19">
        <f>V24*U24*10</f>
        <v>946.68000000000006</v>
      </c>
      <c r="X24" s="1"/>
      <c r="Y24" s="23">
        <f t="shared" si="23"/>
        <v>96</v>
      </c>
      <c r="Z24" s="26">
        <v>42829</v>
      </c>
      <c r="AA24" s="1">
        <v>42860</v>
      </c>
      <c r="AB24" s="1">
        <f t="shared" si="24"/>
        <v>31</v>
      </c>
      <c r="AC24" s="18">
        <v>3.31</v>
      </c>
      <c r="AD24" s="17">
        <v>3.25</v>
      </c>
      <c r="AE24" s="16">
        <v>31</v>
      </c>
      <c r="AF24" s="19">
        <f>AE24*AD24*10</f>
        <v>1007.5</v>
      </c>
      <c r="AG24" s="30"/>
      <c r="AH24" s="29">
        <f t="shared" si="9"/>
        <v>120</v>
      </c>
      <c r="AI24" s="26">
        <v>42829</v>
      </c>
      <c r="AJ24" s="30">
        <v>42884</v>
      </c>
      <c r="AK24" s="30">
        <f t="shared" si="10"/>
        <v>55</v>
      </c>
      <c r="AL24" s="18">
        <v>3.5</v>
      </c>
      <c r="AM24" s="17">
        <v>3.23</v>
      </c>
      <c r="AN24" s="16">
        <v>26.6</v>
      </c>
      <c r="AO24" s="19">
        <f t="shared" si="32"/>
        <v>859.18000000000006</v>
      </c>
      <c r="AP24" s="30"/>
      <c r="AQ24" s="29">
        <f t="shared" si="11"/>
        <v>122</v>
      </c>
      <c r="AR24" s="26">
        <v>42829</v>
      </c>
      <c r="AS24" s="30">
        <v>42886</v>
      </c>
      <c r="AT24" s="30">
        <f t="shared" si="12"/>
        <v>57</v>
      </c>
      <c r="AU24" s="21">
        <v>5.21</v>
      </c>
      <c r="AV24" s="17">
        <v>2.71</v>
      </c>
      <c r="AW24" s="16">
        <v>28.5</v>
      </c>
      <c r="AX24" s="19">
        <f t="shared" si="33"/>
        <v>772.35</v>
      </c>
      <c r="AY24" s="30"/>
      <c r="AZ24" s="29">
        <f t="shared" si="14"/>
        <v>124</v>
      </c>
      <c r="BA24" s="26">
        <v>42829</v>
      </c>
      <c r="BB24" s="30">
        <v>42888</v>
      </c>
      <c r="BC24" s="30">
        <f t="shared" si="15"/>
        <v>59</v>
      </c>
      <c r="BD24" s="22">
        <v>3.36</v>
      </c>
      <c r="BE24" s="17">
        <v>3.3</v>
      </c>
      <c r="BF24" s="16">
        <v>27.4</v>
      </c>
      <c r="BG24" s="19">
        <f t="shared" si="34"/>
        <v>904.19999999999982</v>
      </c>
      <c r="BH24" s="30"/>
      <c r="BI24" s="29">
        <f t="shared" si="17"/>
        <v>149</v>
      </c>
      <c r="BJ24" s="26">
        <v>42829</v>
      </c>
      <c r="BK24" s="30">
        <v>42913</v>
      </c>
      <c r="BL24" s="30">
        <f t="shared" si="18"/>
        <v>84</v>
      </c>
      <c r="BM24" s="22">
        <v>3.81</v>
      </c>
      <c r="BN24" s="17">
        <v>3.15</v>
      </c>
      <c r="BO24" s="16">
        <v>26</v>
      </c>
      <c r="BP24" s="19">
        <f t="shared" si="35"/>
        <v>818.99999999999989</v>
      </c>
      <c r="BQ24" s="30"/>
      <c r="BR24" s="29">
        <f t="shared" si="19"/>
        <v>150</v>
      </c>
      <c r="BS24" s="26">
        <v>42829</v>
      </c>
      <c r="BT24" s="30">
        <v>42914</v>
      </c>
      <c r="BU24" s="30">
        <f t="shared" si="20"/>
        <v>85</v>
      </c>
      <c r="BV24" s="22">
        <v>3.4</v>
      </c>
      <c r="BW24" s="17">
        <v>3.19</v>
      </c>
      <c r="BX24" s="16">
        <v>27.4</v>
      </c>
      <c r="BY24" s="19">
        <f t="shared" si="36"/>
        <v>874.06</v>
      </c>
      <c r="BZ24" s="30"/>
      <c r="CA24" s="29">
        <f t="shared" si="21"/>
        <v>152</v>
      </c>
      <c r="CB24" s="26">
        <v>42829</v>
      </c>
      <c r="CC24" s="30">
        <v>42916</v>
      </c>
      <c r="CD24" s="30">
        <f t="shared" si="22"/>
        <v>87</v>
      </c>
      <c r="CE24" s="22"/>
      <c r="CF24" s="17"/>
      <c r="CG24" s="16"/>
      <c r="CH24" s="19">
        <f t="shared" si="37"/>
        <v>0</v>
      </c>
    </row>
    <row r="25" spans="2:86" x14ac:dyDescent="0.3">
      <c r="B25" s="29">
        <v>62</v>
      </c>
      <c r="C25" s="29">
        <v>20</v>
      </c>
      <c r="D25" s="1">
        <v>15121</v>
      </c>
      <c r="E25" s="25" t="s">
        <v>11</v>
      </c>
      <c r="F25" s="23">
        <f t="shared" si="38"/>
        <v>89</v>
      </c>
      <c r="G25" s="26">
        <v>42829</v>
      </c>
      <c r="H25" s="23">
        <v>42856</v>
      </c>
      <c r="I25" s="23">
        <f t="shared" si="39"/>
        <v>27</v>
      </c>
      <c r="J25" s="18"/>
      <c r="K25" s="17"/>
      <c r="L25" s="17"/>
      <c r="M25" s="16"/>
      <c r="N25" s="2"/>
      <c r="O25" s="1"/>
      <c r="P25" s="23">
        <f t="shared" si="7"/>
        <v>91</v>
      </c>
      <c r="Q25" s="26">
        <v>42829</v>
      </c>
      <c r="R25" s="1">
        <v>42858</v>
      </c>
      <c r="S25" s="1">
        <f t="shared" si="8"/>
        <v>29</v>
      </c>
      <c r="T25" s="18">
        <v>3.5</v>
      </c>
      <c r="U25" s="17">
        <v>3.13</v>
      </c>
      <c r="V25" s="16">
        <v>35.6</v>
      </c>
      <c r="W25" s="19">
        <f>V25*U25*10</f>
        <v>1114.28</v>
      </c>
      <c r="X25" s="1"/>
      <c r="Y25" s="23">
        <f t="shared" si="23"/>
        <v>93</v>
      </c>
      <c r="Z25" s="26">
        <v>42829</v>
      </c>
      <c r="AA25" s="1">
        <v>42860</v>
      </c>
      <c r="AB25" s="1">
        <f t="shared" si="24"/>
        <v>31</v>
      </c>
      <c r="AC25" s="18">
        <v>3.71</v>
      </c>
      <c r="AD25" s="17">
        <v>3.16</v>
      </c>
      <c r="AE25" s="16">
        <v>36.4</v>
      </c>
      <c r="AF25" s="19">
        <f>AE25*AD25*10</f>
        <v>1150.24</v>
      </c>
      <c r="AG25" s="30"/>
      <c r="AH25" s="29">
        <f t="shared" si="9"/>
        <v>117</v>
      </c>
      <c r="AI25" s="26">
        <v>42829</v>
      </c>
      <c r="AJ25" s="30">
        <v>42884</v>
      </c>
      <c r="AK25" s="30">
        <f t="shared" si="10"/>
        <v>55</v>
      </c>
      <c r="AL25" s="18">
        <v>3.54</v>
      </c>
      <c r="AM25" s="17">
        <v>3.23</v>
      </c>
      <c r="AN25" s="16">
        <v>30.9</v>
      </c>
      <c r="AO25" s="19">
        <f t="shared" si="32"/>
        <v>998.06999999999994</v>
      </c>
      <c r="AP25" s="30"/>
      <c r="AQ25" s="29">
        <f t="shared" si="11"/>
        <v>119</v>
      </c>
      <c r="AR25" s="26">
        <v>42829</v>
      </c>
      <c r="AS25" s="30">
        <v>42886</v>
      </c>
      <c r="AT25" s="30">
        <f t="shared" si="12"/>
        <v>57</v>
      </c>
      <c r="AU25" s="18">
        <v>3.27</v>
      </c>
      <c r="AV25" s="17">
        <v>3.03</v>
      </c>
      <c r="AW25" s="16">
        <v>35.700000000000003</v>
      </c>
      <c r="AX25" s="19">
        <f t="shared" si="33"/>
        <v>1081.71</v>
      </c>
      <c r="AY25" s="30"/>
      <c r="AZ25" s="29">
        <f t="shared" si="14"/>
        <v>121</v>
      </c>
      <c r="BA25" s="26">
        <v>42829</v>
      </c>
      <c r="BB25" s="30">
        <v>42888</v>
      </c>
      <c r="BC25" s="30">
        <f t="shared" si="15"/>
        <v>59</v>
      </c>
      <c r="BD25" s="22">
        <v>3.54</v>
      </c>
      <c r="BE25" s="17">
        <v>3.24</v>
      </c>
      <c r="BF25" s="16">
        <v>33.700000000000003</v>
      </c>
      <c r="BG25" s="19">
        <f t="shared" si="34"/>
        <v>1091.8800000000001</v>
      </c>
      <c r="BH25" s="30"/>
      <c r="BI25" s="29">
        <f t="shared" si="17"/>
        <v>146</v>
      </c>
      <c r="BJ25" s="26">
        <v>42829</v>
      </c>
      <c r="BK25" s="30">
        <v>42913</v>
      </c>
      <c r="BL25" s="30">
        <f t="shared" si="18"/>
        <v>84</v>
      </c>
      <c r="BM25" s="22">
        <v>3.2</v>
      </c>
      <c r="BN25" s="17">
        <v>3.28</v>
      </c>
      <c r="BO25" s="16">
        <v>33.1</v>
      </c>
      <c r="BP25" s="19">
        <f t="shared" si="35"/>
        <v>1085.68</v>
      </c>
      <c r="BQ25" s="30"/>
      <c r="BR25" s="29">
        <f t="shared" si="19"/>
        <v>147</v>
      </c>
      <c r="BS25" s="26">
        <v>42829</v>
      </c>
      <c r="BT25" s="30">
        <v>42914</v>
      </c>
      <c r="BU25" s="30">
        <f t="shared" si="20"/>
        <v>85</v>
      </c>
      <c r="BV25" s="22">
        <v>3.1</v>
      </c>
      <c r="BW25" s="17">
        <v>3.21</v>
      </c>
      <c r="BX25" s="16">
        <v>34.200000000000003</v>
      </c>
      <c r="BY25" s="19">
        <f t="shared" si="36"/>
        <v>1097.8200000000002</v>
      </c>
      <c r="BZ25" s="30"/>
      <c r="CA25" s="29">
        <f t="shared" si="21"/>
        <v>149</v>
      </c>
      <c r="CB25" s="26">
        <v>42829</v>
      </c>
      <c r="CC25" s="30">
        <v>42916</v>
      </c>
      <c r="CD25" s="30">
        <f t="shared" si="22"/>
        <v>87</v>
      </c>
      <c r="CE25" s="22">
        <v>3.44</v>
      </c>
      <c r="CF25" s="17">
        <v>3.32</v>
      </c>
      <c r="CG25" s="16">
        <v>33.1</v>
      </c>
      <c r="CH25" s="19">
        <f t="shared" si="37"/>
        <v>1098.92</v>
      </c>
    </row>
    <row r="26" spans="2:86" x14ac:dyDescent="0.3">
      <c r="B26" s="29">
        <v>52</v>
      </c>
      <c r="C26" s="29">
        <v>21</v>
      </c>
      <c r="D26" s="1">
        <v>15139</v>
      </c>
      <c r="E26" s="25" t="s">
        <v>11</v>
      </c>
      <c r="F26" s="23">
        <f t="shared" si="38"/>
        <v>79</v>
      </c>
      <c r="G26" s="26">
        <v>42829</v>
      </c>
      <c r="H26" s="23">
        <v>42856</v>
      </c>
      <c r="I26" s="23">
        <f t="shared" si="39"/>
        <v>27</v>
      </c>
      <c r="J26" s="18">
        <v>4.1900000000000004</v>
      </c>
      <c r="K26" s="17">
        <v>2.98</v>
      </c>
      <c r="L26" s="17">
        <f>K26/J26</f>
        <v>0.71121718377088294</v>
      </c>
      <c r="M26" s="16">
        <v>26.2</v>
      </c>
      <c r="N26" s="2">
        <f>M26*K26*10</f>
        <v>780.76</v>
      </c>
      <c r="O26" s="1"/>
      <c r="P26" s="23">
        <f t="shared" si="7"/>
        <v>81</v>
      </c>
      <c r="Q26" s="26">
        <v>42829</v>
      </c>
      <c r="R26" s="1">
        <v>42858</v>
      </c>
      <c r="S26" s="1">
        <f t="shared" si="8"/>
        <v>29</v>
      </c>
      <c r="T26" s="18">
        <v>4.58</v>
      </c>
      <c r="U26" s="17">
        <v>2.87</v>
      </c>
      <c r="V26" s="16">
        <v>34.4</v>
      </c>
      <c r="W26" s="19">
        <f>V26*U26*10</f>
        <v>987.28</v>
      </c>
      <c r="X26" s="1"/>
      <c r="Y26" s="23">
        <f t="shared" si="23"/>
        <v>83</v>
      </c>
      <c r="Z26" s="26">
        <v>42829</v>
      </c>
      <c r="AA26" s="1">
        <v>42860</v>
      </c>
      <c r="AB26" s="1">
        <f t="shared" si="24"/>
        <v>31</v>
      </c>
      <c r="AC26" s="18">
        <v>4.0199999999999996</v>
      </c>
      <c r="AD26" s="17">
        <v>2.96</v>
      </c>
      <c r="AE26" s="16">
        <v>31.1</v>
      </c>
      <c r="AF26" s="19">
        <f>AE26*AD26*10</f>
        <v>920.56</v>
      </c>
      <c r="AG26" s="30"/>
      <c r="AH26" s="29">
        <f t="shared" si="9"/>
        <v>107</v>
      </c>
      <c r="AI26" s="26">
        <v>42829</v>
      </c>
      <c r="AJ26" s="30">
        <v>42884</v>
      </c>
      <c r="AK26" s="30">
        <f t="shared" si="10"/>
        <v>55</v>
      </c>
      <c r="AL26" s="18">
        <v>2.75</v>
      </c>
      <c r="AM26" s="17">
        <v>3.24</v>
      </c>
      <c r="AN26" s="16">
        <v>32.6</v>
      </c>
      <c r="AO26" s="19">
        <f t="shared" si="32"/>
        <v>1056.24</v>
      </c>
      <c r="AP26" s="30"/>
      <c r="AQ26" s="29">
        <f t="shared" si="11"/>
        <v>109</v>
      </c>
      <c r="AR26" s="26">
        <v>42829</v>
      </c>
      <c r="AS26" s="30">
        <v>42886</v>
      </c>
      <c r="AT26" s="30">
        <f t="shared" si="12"/>
        <v>57</v>
      </c>
      <c r="AU26" s="21">
        <v>6.41</v>
      </c>
      <c r="AV26" s="17">
        <v>2.74</v>
      </c>
      <c r="AW26" s="16">
        <v>30.7</v>
      </c>
      <c r="AX26" s="19">
        <f t="shared" si="33"/>
        <v>841.18000000000006</v>
      </c>
      <c r="AY26" s="30"/>
      <c r="AZ26" s="29">
        <f t="shared" si="14"/>
        <v>111</v>
      </c>
      <c r="BA26" s="26">
        <v>42829</v>
      </c>
      <c r="BB26" s="30">
        <v>42888</v>
      </c>
      <c r="BC26" s="30">
        <f t="shared" si="15"/>
        <v>59</v>
      </c>
      <c r="BD26" s="22">
        <v>3.63</v>
      </c>
      <c r="BE26" s="17">
        <v>3.08</v>
      </c>
      <c r="BF26" s="16">
        <v>28.3</v>
      </c>
      <c r="BG26" s="19">
        <f t="shared" si="34"/>
        <v>871.64</v>
      </c>
      <c r="BH26" s="30"/>
      <c r="BI26" s="29">
        <f t="shared" si="17"/>
        <v>136</v>
      </c>
      <c r="BJ26" s="26">
        <v>42829</v>
      </c>
      <c r="BK26" s="30">
        <v>42913</v>
      </c>
      <c r="BL26" s="30">
        <f t="shared" si="18"/>
        <v>84</v>
      </c>
      <c r="BM26" s="22">
        <v>4.0599999999999996</v>
      </c>
      <c r="BN26" s="17">
        <v>3.26</v>
      </c>
      <c r="BO26" s="16">
        <v>29.8</v>
      </c>
      <c r="BP26" s="19">
        <f t="shared" si="35"/>
        <v>971.48</v>
      </c>
      <c r="BQ26" s="30"/>
      <c r="BR26" s="29">
        <f t="shared" si="19"/>
        <v>137</v>
      </c>
      <c r="BS26" s="26">
        <v>42829</v>
      </c>
      <c r="BT26" s="30">
        <v>42914</v>
      </c>
      <c r="BU26" s="30">
        <f t="shared" si="20"/>
        <v>85</v>
      </c>
      <c r="BV26" s="22">
        <v>4.05</v>
      </c>
      <c r="BW26" s="17">
        <v>3.21</v>
      </c>
      <c r="BX26" s="16">
        <v>25.6</v>
      </c>
      <c r="BY26" s="19">
        <f t="shared" si="36"/>
        <v>821.76</v>
      </c>
      <c r="BZ26" s="30"/>
      <c r="CA26" s="29">
        <f t="shared" si="21"/>
        <v>139</v>
      </c>
      <c r="CB26" s="26">
        <v>42829</v>
      </c>
      <c r="CC26" s="30">
        <v>42916</v>
      </c>
      <c r="CD26" s="30">
        <f t="shared" si="22"/>
        <v>87</v>
      </c>
      <c r="CE26" s="22">
        <v>4.1500000000000004</v>
      </c>
      <c r="CF26" s="17">
        <v>2.99</v>
      </c>
      <c r="CG26" s="16">
        <v>29.6</v>
      </c>
      <c r="CH26" s="19">
        <f t="shared" si="37"/>
        <v>885.04000000000008</v>
      </c>
    </row>
    <row r="27" spans="2:86" x14ac:dyDescent="0.3">
      <c r="B27" s="29">
        <v>53</v>
      </c>
      <c r="C27" s="29">
        <v>22</v>
      </c>
      <c r="D27" s="1">
        <v>112</v>
      </c>
      <c r="E27" s="23">
        <v>6</v>
      </c>
      <c r="F27" s="23">
        <f t="shared" si="38"/>
        <v>80</v>
      </c>
      <c r="G27" s="26">
        <v>42829</v>
      </c>
      <c r="H27" s="23">
        <v>42856</v>
      </c>
      <c r="I27" s="23">
        <f t="shared" si="39"/>
        <v>27</v>
      </c>
      <c r="J27" s="18"/>
      <c r="K27" s="17"/>
      <c r="L27" s="17"/>
      <c r="M27" s="16"/>
      <c r="N27" s="2"/>
      <c r="O27" s="1"/>
      <c r="P27" s="23">
        <f t="shared" si="7"/>
        <v>82</v>
      </c>
      <c r="Q27" s="26">
        <v>42829</v>
      </c>
      <c r="R27" s="1">
        <v>42858</v>
      </c>
      <c r="S27" s="1">
        <f t="shared" si="8"/>
        <v>29</v>
      </c>
      <c r="T27" s="18">
        <v>2.11</v>
      </c>
      <c r="U27" s="17">
        <v>2.83</v>
      </c>
      <c r="V27" s="16">
        <v>49.2</v>
      </c>
      <c r="W27" s="19">
        <f>V27*U27*10</f>
        <v>1392.3600000000001</v>
      </c>
      <c r="X27" s="1"/>
      <c r="Y27" s="23">
        <f t="shared" si="23"/>
        <v>84</v>
      </c>
      <c r="Z27" s="26">
        <v>42829</v>
      </c>
      <c r="AA27" s="1">
        <v>42860</v>
      </c>
      <c r="AB27" s="1">
        <f t="shared" si="24"/>
        <v>31</v>
      </c>
      <c r="AC27" s="18">
        <v>4.08</v>
      </c>
      <c r="AD27" s="17">
        <v>2.81</v>
      </c>
      <c r="AE27" s="16">
        <v>48.7</v>
      </c>
      <c r="AF27" s="19">
        <f>AE27*AD27*10</f>
        <v>1368.47</v>
      </c>
      <c r="AG27" s="30"/>
      <c r="AH27" s="29">
        <f t="shared" si="9"/>
        <v>108</v>
      </c>
      <c r="AI27" s="26">
        <v>42829</v>
      </c>
      <c r="AJ27" s="30">
        <v>42884</v>
      </c>
      <c r="AK27" s="30">
        <f t="shared" si="10"/>
        <v>55</v>
      </c>
      <c r="AL27" s="18">
        <v>4.49</v>
      </c>
      <c r="AM27" s="17">
        <v>2.74</v>
      </c>
      <c r="AN27" s="16">
        <v>49</v>
      </c>
      <c r="AO27" s="19">
        <f t="shared" ref="AO27:AO32" si="40">AN27*AM27*10</f>
        <v>1342.6000000000001</v>
      </c>
      <c r="AP27" s="30"/>
      <c r="AQ27" s="29">
        <f t="shared" si="11"/>
        <v>110</v>
      </c>
      <c r="AR27" s="26">
        <v>42829</v>
      </c>
      <c r="AS27" s="30">
        <v>42886</v>
      </c>
      <c r="AT27" s="30">
        <f t="shared" si="12"/>
        <v>57</v>
      </c>
      <c r="AU27" s="18">
        <v>3.17</v>
      </c>
      <c r="AV27" s="17">
        <v>2.91</v>
      </c>
      <c r="AW27" s="16">
        <v>42.5</v>
      </c>
      <c r="AX27" s="19">
        <f t="shared" ref="AX27:AX32" si="41">AW27*AV27*10</f>
        <v>1236.75</v>
      </c>
      <c r="AY27" s="30"/>
      <c r="AZ27" s="29">
        <f t="shared" si="14"/>
        <v>112</v>
      </c>
      <c r="BA27" s="26">
        <v>42829</v>
      </c>
      <c r="BB27" s="30">
        <v>42888</v>
      </c>
      <c r="BC27" s="30">
        <f t="shared" si="15"/>
        <v>59</v>
      </c>
      <c r="BD27" s="22">
        <v>2.59</v>
      </c>
      <c r="BE27" s="17">
        <v>2.87</v>
      </c>
      <c r="BF27" s="16">
        <v>49</v>
      </c>
      <c r="BG27" s="19">
        <f t="shared" si="34"/>
        <v>1406.3</v>
      </c>
      <c r="BH27" s="30"/>
      <c r="BI27" s="29">
        <f t="shared" si="17"/>
        <v>137</v>
      </c>
      <c r="BJ27" s="26">
        <v>42829</v>
      </c>
      <c r="BK27" s="30">
        <v>42913</v>
      </c>
      <c r="BL27" s="30">
        <f t="shared" si="18"/>
        <v>84</v>
      </c>
      <c r="BM27" s="22">
        <v>3.5</v>
      </c>
      <c r="BN27" s="17">
        <v>3.15</v>
      </c>
      <c r="BO27" s="16">
        <v>53</v>
      </c>
      <c r="BP27" s="19">
        <f t="shared" si="35"/>
        <v>1669.5</v>
      </c>
      <c r="BQ27" s="30"/>
      <c r="BR27" s="29">
        <f t="shared" si="19"/>
        <v>138</v>
      </c>
      <c r="BS27" s="26">
        <v>42829</v>
      </c>
      <c r="BT27" s="30">
        <v>42914</v>
      </c>
      <c r="BU27" s="30">
        <f t="shared" si="20"/>
        <v>85</v>
      </c>
      <c r="BV27" s="22">
        <v>3.3</v>
      </c>
      <c r="BW27" s="17">
        <v>3.22</v>
      </c>
      <c r="BX27" s="16">
        <v>47.5</v>
      </c>
      <c r="BY27" s="19">
        <f t="shared" si="36"/>
        <v>1529.5000000000002</v>
      </c>
      <c r="BZ27" s="30"/>
      <c r="CA27" s="29">
        <f t="shared" si="21"/>
        <v>140</v>
      </c>
      <c r="CB27" s="26">
        <v>42829</v>
      </c>
      <c r="CC27" s="30">
        <v>42916</v>
      </c>
      <c r="CD27" s="30">
        <f t="shared" si="22"/>
        <v>87</v>
      </c>
      <c r="CE27" s="22">
        <v>5.3</v>
      </c>
      <c r="CF27" s="17">
        <v>3.4</v>
      </c>
      <c r="CG27" s="16">
        <v>53</v>
      </c>
      <c r="CH27" s="19">
        <f t="shared" si="37"/>
        <v>1802</v>
      </c>
    </row>
    <row r="28" spans="2:86" x14ac:dyDescent="0.3">
      <c r="B28" s="29">
        <v>69</v>
      </c>
      <c r="C28" s="29">
        <v>23</v>
      </c>
      <c r="D28" s="1">
        <v>1121</v>
      </c>
      <c r="E28" s="23">
        <v>6</v>
      </c>
      <c r="F28" s="23">
        <f t="shared" si="38"/>
        <v>96</v>
      </c>
      <c r="G28" s="26">
        <v>42829</v>
      </c>
      <c r="H28" s="23">
        <v>42856</v>
      </c>
      <c r="I28" s="23">
        <f t="shared" si="39"/>
        <v>27</v>
      </c>
      <c r="J28" s="18">
        <v>3.62</v>
      </c>
      <c r="K28" s="17">
        <v>3.1</v>
      </c>
      <c r="L28" s="17">
        <f>K28/J28</f>
        <v>0.85635359116022103</v>
      </c>
      <c r="M28" s="16">
        <v>40.9</v>
      </c>
      <c r="N28" s="2">
        <f>M28*K28*10</f>
        <v>1267.9000000000001</v>
      </c>
      <c r="O28" s="1"/>
      <c r="P28" s="23">
        <f t="shared" si="7"/>
        <v>98</v>
      </c>
      <c r="Q28" s="26">
        <v>42829</v>
      </c>
      <c r="R28" s="1">
        <v>42858</v>
      </c>
      <c r="S28" s="1">
        <f t="shared" si="8"/>
        <v>29</v>
      </c>
      <c r="T28" s="18"/>
      <c r="U28" s="17"/>
      <c r="V28" s="16">
        <v>39.200000000000003</v>
      </c>
      <c r="W28" s="19"/>
      <c r="X28" s="1"/>
      <c r="Y28" s="23">
        <f t="shared" si="23"/>
        <v>100</v>
      </c>
      <c r="Z28" s="26">
        <v>42829</v>
      </c>
      <c r="AA28" s="1">
        <v>42860</v>
      </c>
      <c r="AB28" s="1">
        <f t="shared" si="24"/>
        <v>31</v>
      </c>
      <c r="AC28" s="18">
        <v>3.68</v>
      </c>
      <c r="AD28" s="17">
        <v>3.07</v>
      </c>
      <c r="AE28" s="16">
        <v>38.4</v>
      </c>
      <c r="AF28" s="19"/>
      <c r="AG28" s="30"/>
      <c r="AH28" s="29">
        <f t="shared" si="9"/>
        <v>124</v>
      </c>
      <c r="AI28" s="26">
        <v>42829</v>
      </c>
      <c r="AJ28" s="30">
        <v>42884</v>
      </c>
      <c r="AK28" s="30">
        <f t="shared" si="10"/>
        <v>55</v>
      </c>
      <c r="AL28" s="18">
        <v>3.56</v>
      </c>
      <c r="AM28" s="17">
        <v>2.87</v>
      </c>
      <c r="AN28" s="16">
        <v>37.799999999999997</v>
      </c>
      <c r="AO28" s="19">
        <f t="shared" si="40"/>
        <v>1084.8599999999999</v>
      </c>
      <c r="AP28" s="30"/>
      <c r="AQ28" s="29">
        <f t="shared" si="11"/>
        <v>126</v>
      </c>
      <c r="AR28" s="26">
        <v>42829</v>
      </c>
      <c r="AS28" s="30">
        <v>42886</v>
      </c>
      <c r="AT28" s="30">
        <f t="shared" si="12"/>
        <v>57</v>
      </c>
      <c r="AU28" s="18">
        <v>4.28</v>
      </c>
      <c r="AV28" s="17">
        <v>2.93</v>
      </c>
      <c r="AW28" s="16">
        <v>35.1</v>
      </c>
      <c r="AX28" s="19">
        <f t="shared" si="41"/>
        <v>1028.43</v>
      </c>
      <c r="AY28" s="30"/>
      <c r="AZ28" s="29">
        <f t="shared" si="14"/>
        <v>128</v>
      </c>
      <c r="BA28" s="26">
        <v>42829</v>
      </c>
      <c r="BB28" s="30">
        <v>42888</v>
      </c>
      <c r="BC28" s="30">
        <f t="shared" si="15"/>
        <v>59</v>
      </c>
      <c r="BD28" s="22">
        <v>5.59</v>
      </c>
      <c r="BE28" s="17">
        <v>3.25</v>
      </c>
      <c r="BF28" s="16">
        <v>40.6</v>
      </c>
      <c r="BG28" s="19">
        <f t="shared" si="34"/>
        <v>1319.5000000000002</v>
      </c>
      <c r="BH28" s="30"/>
      <c r="BI28" s="29">
        <f t="shared" si="17"/>
        <v>153</v>
      </c>
      <c r="BJ28" s="26">
        <v>42829</v>
      </c>
      <c r="BK28" s="30">
        <v>42913</v>
      </c>
      <c r="BL28" s="30">
        <f t="shared" si="18"/>
        <v>84</v>
      </c>
      <c r="BM28" s="22">
        <v>3.65</v>
      </c>
      <c r="BN28" s="17">
        <v>3.22</v>
      </c>
      <c r="BO28" s="16">
        <v>36.9</v>
      </c>
      <c r="BP28" s="19">
        <f t="shared" si="35"/>
        <v>1188.18</v>
      </c>
      <c r="BQ28" s="30"/>
      <c r="BR28" s="29">
        <f t="shared" si="19"/>
        <v>154</v>
      </c>
      <c r="BS28" s="26">
        <v>42829</v>
      </c>
      <c r="BT28" s="30">
        <v>42914</v>
      </c>
      <c r="BU28" s="30">
        <f t="shared" si="20"/>
        <v>85</v>
      </c>
      <c r="BV28" s="22">
        <v>3.63</v>
      </c>
      <c r="BW28" s="17">
        <v>3.34</v>
      </c>
      <c r="BX28" s="16">
        <v>33.200000000000003</v>
      </c>
      <c r="BY28" s="19">
        <f t="shared" si="36"/>
        <v>1108.8800000000001</v>
      </c>
      <c r="BZ28" s="30"/>
      <c r="CA28" s="29">
        <f t="shared" si="21"/>
        <v>156</v>
      </c>
      <c r="CB28" s="26">
        <v>42829</v>
      </c>
      <c r="CC28" s="30">
        <v>42916</v>
      </c>
      <c r="CD28" s="30">
        <f t="shared" si="22"/>
        <v>87</v>
      </c>
      <c r="CE28" s="22">
        <v>4.21</v>
      </c>
      <c r="CF28" s="17">
        <v>3.42</v>
      </c>
      <c r="CG28" s="16">
        <v>36</v>
      </c>
      <c r="CH28" s="19">
        <f t="shared" si="37"/>
        <v>1231.2</v>
      </c>
    </row>
    <row r="29" spans="2:86" x14ac:dyDescent="0.3">
      <c r="B29" s="29">
        <v>55</v>
      </c>
      <c r="C29" s="29">
        <v>24</v>
      </c>
      <c r="D29" s="1">
        <v>12183</v>
      </c>
      <c r="E29" s="23">
        <v>6</v>
      </c>
      <c r="F29" s="23">
        <f t="shared" si="38"/>
        <v>82</v>
      </c>
      <c r="G29" s="26">
        <v>42829</v>
      </c>
      <c r="H29" s="23">
        <v>42856</v>
      </c>
      <c r="I29" s="23">
        <f t="shared" si="39"/>
        <v>27</v>
      </c>
      <c r="J29" s="18"/>
      <c r="K29" s="17"/>
      <c r="L29" s="17"/>
      <c r="M29" s="16"/>
      <c r="N29" s="2"/>
      <c r="O29" s="1"/>
      <c r="P29" s="23">
        <f t="shared" si="7"/>
        <v>84</v>
      </c>
      <c r="Q29" s="26">
        <v>42829</v>
      </c>
      <c r="R29" s="1">
        <v>42858</v>
      </c>
      <c r="S29" s="1">
        <f t="shared" si="8"/>
        <v>29</v>
      </c>
      <c r="T29" s="18"/>
      <c r="U29" s="17"/>
      <c r="V29" s="16">
        <v>41.3</v>
      </c>
      <c r="W29" s="19"/>
      <c r="X29" s="1"/>
      <c r="Y29" s="23">
        <f t="shared" si="23"/>
        <v>86</v>
      </c>
      <c r="Z29" s="26">
        <v>42829</v>
      </c>
      <c r="AA29" s="1">
        <v>42860</v>
      </c>
      <c r="AB29" s="1">
        <f t="shared" si="24"/>
        <v>31</v>
      </c>
      <c r="AC29" s="18"/>
      <c r="AD29" s="17"/>
      <c r="AE29" s="16">
        <v>49.6</v>
      </c>
      <c r="AF29" s="19"/>
      <c r="AG29" s="30"/>
      <c r="AH29" s="29">
        <f t="shared" si="9"/>
        <v>110</v>
      </c>
      <c r="AI29" s="26">
        <v>42829</v>
      </c>
      <c r="AJ29" s="30">
        <v>42884</v>
      </c>
      <c r="AK29" s="30">
        <f t="shared" si="10"/>
        <v>55</v>
      </c>
      <c r="AL29" s="18">
        <v>3.45</v>
      </c>
      <c r="AM29" s="17">
        <v>2.75</v>
      </c>
      <c r="AN29" s="16">
        <v>24.3</v>
      </c>
      <c r="AO29" s="19">
        <f t="shared" si="40"/>
        <v>668.25</v>
      </c>
      <c r="AP29" s="30"/>
      <c r="AQ29" s="29">
        <f t="shared" si="11"/>
        <v>112</v>
      </c>
      <c r="AR29" s="26">
        <v>42829</v>
      </c>
      <c r="AS29" s="30">
        <v>42886</v>
      </c>
      <c r="AT29" s="30">
        <f t="shared" si="12"/>
        <v>57</v>
      </c>
      <c r="AU29" s="18">
        <v>4.75</v>
      </c>
      <c r="AV29" s="17">
        <v>2.67</v>
      </c>
      <c r="AW29" s="16">
        <v>31.9</v>
      </c>
      <c r="AX29" s="19">
        <f t="shared" si="41"/>
        <v>851.7299999999999</v>
      </c>
      <c r="AY29" s="30"/>
      <c r="AZ29" s="29">
        <f t="shared" si="14"/>
        <v>114</v>
      </c>
      <c r="BA29" s="26">
        <v>42829</v>
      </c>
      <c r="BB29" s="30">
        <v>42888</v>
      </c>
      <c r="BC29" s="30">
        <f t="shared" si="15"/>
        <v>59</v>
      </c>
      <c r="BD29" s="22">
        <v>4.04</v>
      </c>
      <c r="BE29" s="17">
        <v>3.02</v>
      </c>
      <c r="BF29" s="16">
        <v>39</v>
      </c>
      <c r="BG29" s="19">
        <f t="shared" si="34"/>
        <v>1177.8</v>
      </c>
      <c r="BH29" s="30"/>
      <c r="BI29" s="29">
        <f t="shared" si="17"/>
        <v>139</v>
      </c>
      <c r="BJ29" s="26">
        <v>42829</v>
      </c>
      <c r="BK29" s="30">
        <v>42913</v>
      </c>
      <c r="BL29" s="30">
        <f t="shared" si="18"/>
        <v>84</v>
      </c>
      <c r="BM29" s="22">
        <v>3.79</v>
      </c>
      <c r="BN29" s="17">
        <v>3.12</v>
      </c>
      <c r="BO29" s="16">
        <v>44.9</v>
      </c>
      <c r="BP29" s="19">
        <f t="shared" si="35"/>
        <v>1400.8799999999999</v>
      </c>
      <c r="BQ29" s="30"/>
      <c r="BR29" s="29">
        <f t="shared" si="19"/>
        <v>140</v>
      </c>
      <c r="BS29" s="26">
        <v>42829</v>
      </c>
      <c r="BT29" s="30">
        <v>42914</v>
      </c>
      <c r="BU29" s="30">
        <f t="shared" si="20"/>
        <v>85</v>
      </c>
      <c r="BV29" s="22">
        <v>3.6</v>
      </c>
      <c r="BW29" s="17">
        <v>3.03</v>
      </c>
      <c r="BX29" s="16">
        <v>45.1</v>
      </c>
      <c r="BY29" s="19">
        <f t="shared" si="36"/>
        <v>1366.53</v>
      </c>
      <c r="BZ29" s="30"/>
      <c r="CA29" s="29">
        <f t="shared" si="21"/>
        <v>142</v>
      </c>
      <c r="CB29" s="26">
        <v>42829</v>
      </c>
      <c r="CC29" s="30">
        <v>42916</v>
      </c>
      <c r="CD29" s="30">
        <f t="shared" si="22"/>
        <v>87</v>
      </c>
      <c r="CE29" s="22">
        <v>4</v>
      </c>
      <c r="CF29" s="17">
        <v>3.2</v>
      </c>
      <c r="CG29" s="16">
        <v>44.5</v>
      </c>
      <c r="CH29" s="19">
        <f t="shared" si="37"/>
        <v>1424</v>
      </c>
    </row>
    <row r="30" spans="2:86" x14ac:dyDescent="0.3">
      <c r="B30" s="29">
        <v>45</v>
      </c>
      <c r="C30" s="29">
        <v>25</v>
      </c>
      <c r="D30" s="1">
        <v>12214</v>
      </c>
      <c r="E30" s="23">
        <v>6</v>
      </c>
      <c r="F30" s="23">
        <f t="shared" si="38"/>
        <v>72</v>
      </c>
      <c r="G30" s="26">
        <v>42829</v>
      </c>
      <c r="H30" s="23">
        <v>42856</v>
      </c>
      <c r="I30" s="23">
        <f t="shared" si="39"/>
        <v>27</v>
      </c>
      <c r="J30" s="18">
        <v>3.39</v>
      </c>
      <c r="K30" s="17">
        <v>2.96</v>
      </c>
      <c r="L30" s="17">
        <f>K30/J30</f>
        <v>0.87315634218289084</v>
      </c>
      <c r="M30" s="16">
        <v>46.8</v>
      </c>
      <c r="N30" s="2">
        <f>M30*K30*10</f>
        <v>1385.28</v>
      </c>
      <c r="O30" s="1"/>
      <c r="P30" s="23">
        <f t="shared" si="7"/>
        <v>74</v>
      </c>
      <c r="Q30" s="26">
        <v>42829</v>
      </c>
      <c r="R30" s="1">
        <v>42858</v>
      </c>
      <c r="S30" s="1">
        <f t="shared" si="8"/>
        <v>29</v>
      </c>
      <c r="T30" s="18">
        <v>3.28</v>
      </c>
      <c r="U30" s="17">
        <v>2.85</v>
      </c>
      <c r="V30" s="16">
        <v>49.2</v>
      </c>
      <c r="W30" s="19">
        <f>V30*U30*10</f>
        <v>1402.2</v>
      </c>
      <c r="X30" s="1"/>
      <c r="Y30" s="23">
        <f t="shared" si="23"/>
        <v>76</v>
      </c>
      <c r="Z30" s="26">
        <v>42829</v>
      </c>
      <c r="AA30" s="1">
        <v>42860</v>
      </c>
      <c r="AB30" s="1">
        <f t="shared" si="24"/>
        <v>31</v>
      </c>
      <c r="AC30" s="18"/>
      <c r="AD30" s="17"/>
      <c r="AE30" s="16">
        <v>52.7</v>
      </c>
      <c r="AF30" s="19">
        <f>AE30*AD30*10</f>
        <v>0</v>
      </c>
      <c r="AG30" s="30"/>
      <c r="AH30" s="29">
        <f t="shared" si="9"/>
        <v>100</v>
      </c>
      <c r="AI30" s="26">
        <v>42829</v>
      </c>
      <c r="AJ30" s="30">
        <v>42884</v>
      </c>
      <c r="AK30" s="30">
        <f t="shared" si="10"/>
        <v>55</v>
      </c>
      <c r="AL30" s="18">
        <v>2.71</v>
      </c>
      <c r="AM30" s="17">
        <v>2.99</v>
      </c>
      <c r="AN30" s="16">
        <v>50.9</v>
      </c>
      <c r="AO30" s="19">
        <f t="shared" si="40"/>
        <v>1521.91</v>
      </c>
      <c r="AP30" s="30"/>
      <c r="AQ30" s="29">
        <f t="shared" si="11"/>
        <v>102</v>
      </c>
      <c r="AR30" s="26">
        <v>42829</v>
      </c>
      <c r="AS30" s="30">
        <v>42886</v>
      </c>
      <c r="AT30" s="30">
        <f t="shared" si="12"/>
        <v>57</v>
      </c>
      <c r="AU30" s="18">
        <v>3.83</v>
      </c>
      <c r="AV30" s="17">
        <v>2.99</v>
      </c>
      <c r="AW30" s="16">
        <v>48.9</v>
      </c>
      <c r="AX30" s="19">
        <f t="shared" si="41"/>
        <v>1462.1100000000001</v>
      </c>
      <c r="AY30" s="30"/>
      <c r="AZ30" s="29">
        <f t="shared" si="14"/>
        <v>104</v>
      </c>
      <c r="BA30" s="26">
        <v>42829</v>
      </c>
      <c r="BB30" s="30">
        <v>42888</v>
      </c>
      <c r="BC30" s="30">
        <f t="shared" si="15"/>
        <v>59</v>
      </c>
      <c r="BD30" s="22">
        <v>3.4</v>
      </c>
      <c r="BE30" s="17">
        <v>2.88</v>
      </c>
      <c r="BF30" s="16">
        <v>48.5</v>
      </c>
      <c r="BG30" s="19">
        <f t="shared" si="34"/>
        <v>1396.8000000000002</v>
      </c>
      <c r="BH30" s="30"/>
      <c r="BI30" s="29">
        <f t="shared" si="17"/>
        <v>129</v>
      </c>
      <c r="BJ30" s="26">
        <v>42829</v>
      </c>
      <c r="BK30" s="30">
        <v>42913</v>
      </c>
      <c r="BL30" s="30">
        <f t="shared" si="18"/>
        <v>84</v>
      </c>
      <c r="BM30" s="22">
        <v>3.8</v>
      </c>
      <c r="BN30" s="17">
        <v>3.14</v>
      </c>
      <c r="BO30" s="16">
        <v>43.4</v>
      </c>
      <c r="BP30" s="19">
        <f t="shared" si="35"/>
        <v>1362.7600000000002</v>
      </c>
      <c r="BQ30" s="30"/>
      <c r="BR30" s="29">
        <f t="shared" si="19"/>
        <v>130</v>
      </c>
      <c r="BS30" s="26">
        <v>42829</v>
      </c>
      <c r="BT30" s="30">
        <v>42914</v>
      </c>
      <c r="BU30" s="30">
        <f t="shared" si="20"/>
        <v>85</v>
      </c>
      <c r="BV30" s="22">
        <v>3.61</v>
      </c>
      <c r="BW30" s="17">
        <v>3.04</v>
      </c>
      <c r="BX30" s="16">
        <v>38.5</v>
      </c>
      <c r="BY30" s="19">
        <f t="shared" si="36"/>
        <v>1170.4000000000001</v>
      </c>
      <c r="BZ30" s="30"/>
      <c r="CA30" s="29">
        <f t="shared" si="21"/>
        <v>132</v>
      </c>
      <c r="CB30" s="26">
        <v>42829</v>
      </c>
      <c r="CC30" s="30">
        <v>42916</v>
      </c>
      <c r="CD30" s="30">
        <f t="shared" si="22"/>
        <v>87</v>
      </c>
      <c r="CE30" s="22">
        <v>3.82</v>
      </c>
      <c r="CF30" s="17">
        <v>3.13</v>
      </c>
      <c r="CG30" s="16">
        <v>43.4</v>
      </c>
      <c r="CH30" s="19">
        <f t="shared" si="37"/>
        <v>1358.4199999999998</v>
      </c>
    </row>
    <row r="31" spans="2:86" x14ac:dyDescent="0.3">
      <c r="B31" s="29">
        <v>65</v>
      </c>
      <c r="C31" s="29">
        <v>26</v>
      </c>
      <c r="D31" s="1">
        <v>13002</v>
      </c>
      <c r="E31" s="23">
        <v>6</v>
      </c>
      <c r="F31" s="23">
        <f t="shared" si="38"/>
        <v>92</v>
      </c>
      <c r="G31" s="26">
        <v>42829</v>
      </c>
      <c r="H31" s="23">
        <v>42856</v>
      </c>
      <c r="I31" s="23">
        <f t="shared" si="39"/>
        <v>27</v>
      </c>
      <c r="J31" s="18">
        <v>3.29</v>
      </c>
      <c r="K31" s="17">
        <v>2.85</v>
      </c>
      <c r="L31" s="17">
        <f>K31/J31</f>
        <v>0.86626139817629177</v>
      </c>
      <c r="M31" s="16">
        <v>47.4</v>
      </c>
      <c r="N31" s="2">
        <f>M31*K31*10</f>
        <v>1350.9</v>
      </c>
      <c r="O31" s="1"/>
      <c r="P31" s="23">
        <f t="shared" si="7"/>
        <v>94</v>
      </c>
      <c r="Q31" s="26">
        <v>42829</v>
      </c>
      <c r="R31" s="1">
        <v>42858</v>
      </c>
      <c r="S31" s="1">
        <f t="shared" si="8"/>
        <v>29</v>
      </c>
      <c r="T31" s="18">
        <v>4.08</v>
      </c>
      <c r="U31" s="17">
        <v>2.9</v>
      </c>
      <c r="V31" s="16">
        <v>51.6</v>
      </c>
      <c r="W31" s="19">
        <f>V31*U31*10</f>
        <v>1496.3999999999999</v>
      </c>
      <c r="X31" s="1"/>
      <c r="Y31" s="23">
        <f t="shared" si="23"/>
        <v>96</v>
      </c>
      <c r="Z31" s="26">
        <v>42829</v>
      </c>
      <c r="AA31" s="1">
        <v>42860</v>
      </c>
      <c r="AB31" s="1">
        <f t="shared" si="24"/>
        <v>31</v>
      </c>
      <c r="AC31" s="18">
        <v>3.46</v>
      </c>
      <c r="AD31" s="17">
        <v>2.98</v>
      </c>
      <c r="AE31" s="16">
        <v>48.5</v>
      </c>
      <c r="AF31" s="19">
        <f>AE31*AD31*10</f>
        <v>1445.3</v>
      </c>
      <c r="AG31" s="30"/>
      <c r="AH31" s="29">
        <f t="shared" si="9"/>
        <v>120</v>
      </c>
      <c r="AI31" s="26">
        <v>42829</v>
      </c>
      <c r="AJ31" s="30">
        <v>42884</v>
      </c>
      <c r="AK31" s="30">
        <f t="shared" si="10"/>
        <v>55</v>
      </c>
      <c r="AL31" s="18">
        <v>3.62</v>
      </c>
      <c r="AM31" s="17">
        <v>3.03</v>
      </c>
      <c r="AN31" s="16">
        <v>34</v>
      </c>
      <c r="AO31" s="19">
        <f t="shared" si="40"/>
        <v>1030.2</v>
      </c>
      <c r="AP31" s="30"/>
      <c r="AQ31" s="29">
        <f t="shared" si="11"/>
        <v>122</v>
      </c>
      <c r="AR31" s="26">
        <v>42829</v>
      </c>
      <c r="AS31" s="30">
        <v>42886</v>
      </c>
      <c r="AT31" s="30">
        <f t="shared" si="12"/>
        <v>57</v>
      </c>
      <c r="AU31" s="18">
        <v>3.48</v>
      </c>
      <c r="AV31" s="17">
        <v>2.94</v>
      </c>
      <c r="AW31" s="16">
        <v>44.5</v>
      </c>
      <c r="AX31" s="19">
        <f t="shared" si="41"/>
        <v>1308.2999999999997</v>
      </c>
      <c r="AY31" s="30"/>
      <c r="AZ31" s="29">
        <f t="shared" si="14"/>
        <v>124</v>
      </c>
      <c r="BA31" s="26">
        <v>42829</v>
      </c>
      <c r="BB31" s="30">
        <v>42888</v>
      </c>
      <c r="BC31" s="30">
        <f t="shared" si="15"/>
        <v>59</v>
      </c>
      <c r="BD31" s="22">
        <v>5.0350000000000001</v>
      </c>
      <c r="BE31" s="17">
        <v>3</v>
      </c>
      <c r="BF31" s="16">
        <v>37.4</v>
      </c>
      <c r="BG31" s="19">
        <f t="shared" si="34"/>
        <v>1122</v>
      </c>
      <c r="BH31" s="30"/>
      <c r="BI31" s="29">
        <f t="shared" si="17"/>
        <v>149</v>
      </c>
      <c r="BJ31" s="26">
        <v>42829</v>
      </c>
      <c r="BK31" s="30">
        <v>42913</v>
      </c>
      <c r="BL31" s="30">
        <f t="shared" si="18"/>
        <v>84</v>
      </c>
      <c r="BM31" s="22">
        <v>4.25</v>
      </c>
      <c r="BN31" s="17">
        <v>3.14</v>
      </c>
      <c r="BO31" s="16">
        <v>46.7</v>
      </c>
      <c r="BP31" s="19">
        <f t="shared" si="35"/>
        <v>1466.38</v>
      </c>
      <c r="BQ31" s="30"/>
      <c r="BR31" s="29">
        <f t="shared" si="19"/>
        <v>150</v>
      </c>
      <c r="BS31" s="26">
        <v>42829</v>
      </c>
      <c r="BT31" s="30">
        <v>42914</v>
      </c>
      <c r="BU31" s="30">
        <f t="shared" si="20"/>
        <v>85</v>
      </c>
      <c r="BV31" s="22">
        <v>4.05</v>
      </c>
      <c r="BW31" s="17">
        <v>3.12</v>
      </c>
      <c r="BX31" s="16">
        <v>41.1</v>
      </c>
      <c r="BY31" s="19">
        <f t="shared" si="36"/>
        <v>1282.32</v>
      </c>
      <c r="BZ31" s="30"/>
      <c r="CA31" s="29">
        <f t="shared" si="21"/>
        <v>152</v>
      </c>
      <c r="CB31" s="26">
        <v>42829</v>
      </c>
      <c r="CC31" s="30">
        <v>42916</v>
      </c>
      <c r="CD31" s="30">
        <f t="shared" si="22"/>
        <v>87</v>
      </c>
      <c r="CE31" s="22">
        <v>4.08</v>
      </c>
      <c r="CF31" s="17">
        <v>2.95</v>
      </c>
      <c r="CG31" s="16">
        <v>46.7</v>
      </c>
      <c r="CH31" s="19">
        <f t="shared" si="37"/>
        <v>1377.65</v>
      </c>
    </row>
    <row r="32" spans="2:86" x14ac:dyDescent="0.3">
      <c r="B32" s="29">
        <v>58</v>
      </c>
      <c r="C32" s="29">
        <v>27</v>
      </c>
      <c r="D32" s="1">
        <v>13033</v>
      </c>
      <c r="E32" s="23">
        <v>6</v>
      </c>
      <c r="F32" s="23">
        <f t="shared" si="38"/>
        <v>85</v>
      </c>
      <c r="G32" s="26">
        <v>42829</v>
      </c>
      <c r="H32" s="23">
        <v>42856</v>
      </c>
      <c r="I32" s="23">
        <f t="shared" si="39"/>
        <v>27</v>
      </c>
      <c r="J32" s="18">
        <v>4.16</v>
      </c>
      <c r="K32" s="17">
        <v>2.83</v>
      </c>
      <c r="L32" s="17">
        <f>K32/J32</f>
        <v>0.68028846153846156</v>
      </c>
      <c r="M32" s="16">
        <v>46.3</v>
      </c>
      <c r="N32" s="2">
        <f>M32*K32*10</f>
        <v>1310.29</v>
      </c>
      <c r="O32" s="1"/>
      <c r="P32" s="23">
        <f t="shared" si="7"/>
        <v>87</v>
      </c>
      <c r="Q32" s="26">
        <v>42829</v>
      </c>
      <c r="R32" s="1">
        <v>42858</v>
      </c>
      <c r="S32" s="1">
        <f t="shared" si="8"/>
        <v>29</v>
      </c>
      <c r="T32" s="18">
        <v>3.78</v>
      </c>
      <c r="U32" s="17">
        <v>3.22</v>
      </c>
      <c r="V32" s="16">
        <v>30.9</v>
      </c>
      <c r="W32" s="19">
        <f>V32*U32*10</f>
        <v>994.98</v>
      </c>
      <c r="X32" s="1"/>
      <c r="Y32" s="23">
        <f t="shared" si="23"/>
        <v>89</v>
      </c>
      <c r="Z32" s="26">
        <v>42829</v>
      </c>
      <c r="AA32" s="1">
        <v>42860</v>
      </c>
      <c r="AB32" s="1">
        <f t="shared" si="24"/>
        <v>31</v>
      </c>
      <c r="AC32" s="18">
        <v>3.72</v>
      </c>
      <c r="AD32" s="17">
        <v>2.99</v>
      </c>
      <c r="AE32" s="16">
        <v>41.9</v>
      </c>
      <c r="AF32" s="19">
        <f>AE32*AD32*10</f>
        <v>1252.81</v>
      </c>
      <c r="AG32" s="30"/>
      <c r="AH32" s="29">
        <f t="shared" si="9"/>
        <v>113</v>
      </c>
      <c r="AI32" s="26">
        <v>42829</v>
      </c>
      <c r="AJ32" s="30">
        <v>42884</v>
      </c>
      <c r="AK32" s="30">
        <f t="shared" si="10"/>
        <v>55</v>
      </c>
      <c r="AL32" s="18">
        <v>3.78</v>
      </c>
      <c r="AM32" s="17">
        <v>2.86</v>
      </c>
      <c r="AN32" s="16">
        <v>42.8</v>
      </c>
      <c r="AO32" s="19">
        <f t="shared" si="40"/>
        <v>1224.08</v>
      </c>
      <c r="AP32" s="30"/>
      <c r="AQ32" s="29">
        <f t="shared" si="11"/>
        <v>115</v>
      </c>
      <c r="AR32" s="26">
        <v>42829</v>
      </c>
      <c r="AS32" s="30">
        <v>42886</v>
      </c>
      <c r="AT32" s="30">
        <f t="shared" si="12"/>
        <v>57</v>
      </c>
      <c r="AU32" s="18">
        <v>3.23</v>
      </c>
      <c r="AV32" s="17">
        <v>3.12</v>
      </c>
      <c r="AW32" s="16">
        <v>29.6</v>
      </c>
      <c r="AX32" s="19">
        <f t="shared" si="41"/>
        <v>923.52</v>
      </c>
      <c r="AY32" s="30"/>
      <c r="AZ32" s="29">
        <f t="shared" si="14"/>
        <v>117</v>
      </c>
      <c r="BA32" s="26">
        <v>42829</v>
      </c>
      <c r="BB32" s="30">
        <v>42888</v>
      </c>
      <c r="BC32" s="30">
        <f t="shared" si="15"/>
        <v>59</v>
      </c>
      <c r="BD32" s="22">
        <v>4.46</v>
      </c>
      <c r="BE32" s="17">
        <v>2.89</v>
      </c>
      <c r="BF32" s="16">
        <v>27.6</v>
      </c>
      <c r="BG32" s="19">
        <f t="shared" si="34"/>
        <v>797.6400000000001</v>
      </c>
      <c r="BH32" s="30"/>
      <c r="BI32" s="29">
        <f t="shared" si="17"/>
        <v>142</v>
      </c>
      <c r="BJ32" s="26">
        <v>42829</v>
      </c>
      <c r="BK32" s="30">
        <v>42913</v>
      </c>
      <c r="BL32" s="30">
        <f t="shared" si="18"/>
        <v>84</v>
      </c>
      <c r="BM32" s="22">
        <v>4.88</v>
      </c>
      <c r="BN32" s="17">
        <v>3.21</v>
      </c>
      <c r="BO32" s="16">
        <v>43.8</v>
      </c>
      <c r="BP32" s="19">
        <f t="shared" si="35"/>
        <v>1405.9799999999998</v>
      </c>
      <c r="BQ32" s="30"/>
      <c r="BR32" s="29">
        <f t="shared" si="19"/>
        <v>143</v>
      </c>
      <c r="BS32" s="26">
        <v>42829</v>
      </c>
      <c r="BT32" s="30">
        <v>42914</v>
      </c>
      <c r="BU32" s="30">
        <f t="shared" si="20"/>
        <v>85</v>
      </c>
      <c r="BV32" s="22">
        <v>4.0599999999999996</v>
      </c>
      <c r="BW32" s="17">
        <v>3.23</v>
      </c>
      <c r="BX32" s="16">
        <v>40</v>
      </c>
      <c r="BY32" s="19">
        <f t="shared" si="36"/>
        <v>1292</v>
      </c>
      <c r="BZ32" s="30"/>
      <c r="CA32" s="29">
        <f t="shared" si="21"/>
        <v>145</v>
      </c>
      <c r="CB32" s="26">
        <v>42829</v>
      </c>
      <c r="CC32" s="30">
        <v>42916</v>
      </c>
      <c r="CD32" s="30">
        <f t="shared" si="22"/>
        <v>87</v>
      </c>
      <c r="CE32" s="22">
        <v>4.4800000000000004</v>
      </c>
      <c r="CF32" s="17">
        <v>3.3</v>
      </c>
      <c r="CG32" s="16">
        <v>40.6</v>
      </c>
      <c r="CH32" s="19">
        <f t="shared" si="37"/>
        <v>1339.8</v>
      </c>
    </row>
    <row r="33" spans="2:86" x14ac:dyDescent="0.3">
      <c r="B33" s="29">
        <v>69</v>
      </c>
      <c r="C33" s="29">
        <v>28</v>
      </c>
      <c r="D33" s="1">
        <v>13054</v>
      </c>
      <c r="E33" s="23">
        <v>6</v>
      </c>
      <c r="F33" s="23">
        <f t="shared" si="38"/>
        <v>96</v>
      </c>
      <c r="G33" s="26">
        <v>42829</v>
      </c>
      <c r="H33" s="23">
        <v>42856</v>
      </c>
      <c r="I33" s="23">
        <f t="shared" si="39"/>
        <v>27</v>
      </c>
      <c r="J33" s="18"/>
      <c r="K33" s="17"/>
      <c r="L33" s="17"/>
      <c r="M33" s="16"/>
      <c r="N33" s="2"/>
      <c r="O33" s="1"/>
      <c r="P33" s="23">
        <f t="shared" si="7"/>
        <v>98</v>
      </c>
      <c r="Q33" s="26">
        <v>42829</v>
      </c>
      <c r="R33" s="1">
        <v>42858</v>
      </c>
      <c r="S33" s="1">
        <f t="shared" si="8"/>
        <v>29</v>
      </c>
      <c r="T33" s="18">
        <v>3.23</v>
      </c>
      <c r="U33" s="17">
        <v>2.72</v>
      </c>
      <c r="V33" s="16">
        <v>50.5</v>
      </c>
      <c r="W33" s="19">
        <f>V33*U33*10</f>
        <v>1373.6000000000001</v>
      </c>
      <c r="X33" s="1"/>
      <c r="Y33" s="23">
        <f t="shared" si="23"/>
        <v>100</v>
      </c>
      <c r="Z33" s="26">
        <v>42829</v>
      </c>
      <c r="AA33" s="1">
        <v>42860</v>
      </c>
      <c r="AB33" s="1">
        <f t="shared" si="24"/>
        <v>31</v>
      </c>
      <c r="AC33" s="18">
        <v>2.46</v>
      </c>
      <c r="AD33" s="17">
        <v>2.69</v>
      </c>
      <c r="AE33" s="16">
        <v>43.6</v>
      </c>
      <c r="AF33" s="19">
        <f>AE33*AD33*10</f>
        <v>1172.8400000000001</v>
      </c>
      <c r="AG33" s="30"/>
      <c r="AH33" s="29">
        <f t="shared" si="9"/>
        <v>124</v>
      </c>
      <c r="AI33" s="26">
        <v>42829</v>
      </c>
      <c r="AJ33" s="30">
        <v>42884</v>
      </c>
      <c r="AK33" s="30">
        <f t="shared" si="10"/>
        <v>55</v>
      </c>
      <c r="AL33" s="18"/>
      <c r="AM33" s="17"/>
      <c r="AN33" s="16"/>
      <c r="AO33" s="19"/>
      <c r="AP33" s="30"/>
      <c r="AQ33" s="29">
        <f t="shared" si="11"/>
        <v>126</v>
      </c>
      <c r="AR33" s="26">
        <v>42829</v>
      </c>
      <c r="AS33" s="30">
        <v>42886</v>
      </c>
      <c r="AT33" s="30">
        <f t="shared" si="12"/>
        <v>57</v>
      </c>
      <c r="AU33" s="18"/>
      <c r="AV33" s="17"/>
      <c r="AW33" s="16"/>
      <c r="AX33" s="19"/>
      <c r="AY33" s="30"/>
      <c r="AZ33" s="29">
        <f t="shared" si="14"/>
        <v>128</v>
      </c>
      <c r="BA33" s="26">
        <v>42829</v>
      </c>
      <c r="BB33" s="30">
        <v>42888</v>
      </c>
      <c r="BC33" s="30">
        <f t="shared" si="15"/>
        <v>59</v>
      </c>
      <c r="BD33" s="22"/>
      <c r="BE33" s="17"/>
      <c r="BF33" s="16"/>
      <c r="BG33" s="19"/>
      <c r="BH33" s="30"/>
      <c r="BI33" s="29">
        <f t="shared" si="17"/>
        <v>153</v>
      </c>
      <c r="BJ33" s="26">
        <v>42829</v>
      </c>
      <c r="BK33" s="30">
        <v>42913</v>
      </c>
      <c r="BL33" s="30">
        <f t="shared" si="18"/>
        <v>84</v>
      </c>
      <c r="BM33" s="22"/>
      <c r="BN33" s="17"/>
      <c r="BO33" s="16"/>
      <c r="BP33" s="19"/>
      <c r="BQ33" s="30"/>
      <c r="BR33" s="29">
        <f t="shared" si="19"/>
        <v>154</v>
      </c>
      <c r="BS33" s="26">
        <v>42829</v>
      </c>
      <c r="BT33" s="30">
        <v>42914</v>
      </c>
      <c r="BU33" s="30">
        <f t="shared" si="20"/>
        <v>85</v>
      </c>
      <c r="BV33" s="22"/>
      <c r="BW33" s="17"/>
      <c r="BX33" s="16"/>
      <c r="BY33" s="19"/>
      <c r="BZ33" s="30"/>
      <c r="CA33" s="29">
        <f t="shared" si="21"/>
        <v>156</v>
      </c>
      <c r="CB33" s="26">
        <v>42829</v>
      </c>
      <c r="CC33" s="30">
        <v>42916</v>
      </c>
      <c r="CD33" s="30">
        <f t="shared" si="22"/>
        <v>87</v>
      </c>
      <c r="CE33" s="22"/>
      <c r="CF33" s="17"/>
      <c r="CG33" s="16"/>
      <c r="CH33" s="19"/>
    </row>
    <row r="34" spans="2:86" x14ac:dyDescent="0.3">
      <c r="B34" s="29">
        <v>64</v>
      </c>
      <c r="C34" s="29">
        <v>29</v>
      </c>
      <c r="D34" s="1">
        <v>13056</v>
      </c>
      <c r="E34" s="23">
        <v>6</v>
      </c>
      <c r="F34" s="23">
        <f t="shared" si="38"/>
        <v>91</v>
      </c>
      <c r="G34" s="26">
        <v>42829</v>
      </c>
      <c r="H34" s="23">
        <v>42856</v>
      </c>
      <c r="I34" s="23">
        <f t="shared" si="39"/>
        <v>27</v>
      </c>
      <c r="J34" s="18"/>
      <c r="K34" s="17"/>
      <c r="L34" s="17"/>
      <c r="M34" s="16"/>
      <c r="N34" s="2"/>
      <c r="O34" s="1"/>
      <c r="P34" s="23">
        <f t="shared" si="7"/>
        <v>93</v>
      </c>
      <c r="Q34" s="26">
        <v>42829</v>
      </c>
      <c r="R34" s="1">
        <v>42858</v>
      </c>
      <c r="S34" s="1">
        <f t="shared" si="8"/>
        <v>29</v>
      </c>
      <c r="T34" s="18"/>
      <c r="U34" s="17"/>
      <c r="V34" s="16"/>
      <c r="W34" s="19"/>
      <c r="X34" s="1"/>
      <c r="Y34" s="23">
        <f t="shared" si="23"/>
        <v>95</v>
      </c>
      <c r="Z34" s="26">
        <v>42829</v>
      </c>
      <c r="AA34" s="1">
        <v>42860</v>
      </c>
      <c r="AB34" s="1">
        <f t="shared" si="24"/>
        <v>31</v>
      </c>
      <c r="AC34" s="18"/>
      <c r="AD34" s="17"/>
      <c r="AE34" s="16"/>
      <c r="AF34" s="19"/>
      <c r="AG34" s="30"/>
      <c r="AH34" s="29">
        <f t="shared" si="9"/>
        <v>119</v>
      </c>
      <c r="AI34" s="26">
        <v>42829</v>
      </c>
      <c r="AJ34" s="30">
        <v>42884</v>
      </c>
      <c r="AK34" s="30">
        <f t="shared" si="10"/>
        <v>55</v>
      </c>
      <c r="AL34" s="18"/>
      <c r="AM34" s="17"/>
      <c r="AN34" s="16"/>
      <c r="AO34" s="19"/>
      <c r="AP34" s="30"/>
      <c r="AQ34" s="29">
        <f t="shared" si="11"/>
        <v>121</v>
      </c>
      <c r="AR34" s="26">
        <v>42829</v>
      </c>
      <c r="AS34" s="30">
        <v>42886</v>
      </c>
      <c r="AT34" s="30">
        <f t="shared" si="12"/>
        <v>57</v>
      </c>
      <c r="AU34" s="18">
        <v>3.85</v>
      </c>
      <c r="AV34" s="17">
        <v>2.82</v>
      </c>
      <c r="AW34" s="16">
        <v>39.9</v>
      </c>
      <c r="AX34" s="19">
        <f>AW34*AV34*10</f>
        <v>1125.1799999999998</v>
      </c>
      <c r="AY34" s="30"/>
      <c r="AZ34" s="29">
        <f t="shared" si="14"/>
        <v>123</v>
      </c>
      <c r="BA34" s="26">
        <v>42829</v>
      </c>
      <c r="BB34" s="30">
        <v>42888</v>
      </c>
      <c r="BC34" s="30">
        <f t="shared" si="15"/>
        <v>59</v>
      </c>
      <c r="BD34" s="22">
        <v>4.59</v>
      </c>
      <c r="BE34" s="17">
        <v>2.7749999999999999</v>
      </c>
      <c r="BF34" s="16">
        <v>36.200000000000003</v>
      </c>
      <c r="BG34" s="19">
        <f>BF34*BE34*10</f>
        <v>1004.55</v>
      </c>
      <c r="BH34" s="30"/>
      <c r="BI34" s="29">
        <f t="shared" si="17"/>
        <v>148</v>
      </c>
      <c r="BJ34" s="26">
        <v>42829</v>
      </c>
      <c r="BK34" s="30">
        <v>42913</v>
      </c>
      <c r="BL34" s="30">
        <f t="shared" si="18"/>
        <v>84</v>
      </c>
      <c r="BM34" s="22">
        <v>4</v>
      </c>
      <c r="BN34" s="17">
        <v>3.15</v>
      </c>
      <c r="BO34" s="16">
        <v>33.5</v>
      </c>
      <c r="BP34" s="19">
        <f>BO34*BN34*10</f>
        <v>1055.25</v>
      </c>
      <c r="BQ34" s="30"/>
      <c r="BR34" s="29">
        <f t="shared" si="19"/>
        <v>149</v>
      </c>
      <c r="BS34" s="26">
        <v>42829</v>
      </c>
      <c r="BT34" s="30">
        <v>42914</v>
      </c>
      <c r="BU34" s="30">
        <f t="shared" si="20"/>
        <v>85</v>
      </c>
      <c r="BV34" s="22">
        <v>3.68</v>
      </c>
      <c r="BW34" s="17">
        <v>3.05</v>
      </c>
      <c r="BX34" s="16">
        <v>31.5</v>
      </c>
      <c r="BY34" s="19">
        <f>BX34*BW34*10</f>
        <v>960.74999999999989</v>
      </c>
      <c r="BZ34" s="30"/>
      <c r="CA34" s="29">
        <f t="shared" si="21"/>
        <v>151</v>
      </c>
      <c r="CB34" s="26">
        <v>42829</v>
      </c>
      <c r="CC34" s="30">
        <v>42916</v>
      </c>
      <c r="CD34" s="30">
        <f t="shared" si="22"/>
        <v>87</v>
      </c>
      <c r="CE34" s="22">
        <v>4.3499999999999996</v>
      </c>
      <c r="CF34" s="17">
        <v>3.12</v>
      </c>
      <c r="CG34" s="16">
        <v>33</v>
      </c>
      <c r="CH34" s="19">
        <f>CG34*CF34*10</f>
        <v>1029.6000000000001</v>
      </c>
    </row>
    <row r="35" spans="2:86" x14ac:dyDescent="0.3">
      <c r="B35" s="29">
        <v>74</v>
      </c>
      <c r="C35" s="29">
        <v>30</v>
      </c>
      <c r="D35" s="1">
        <v>13313</v>
      </c>
      <c r="E35" s="23">
        <v>6</v>
      </c>
      <c r="F35" s="23">
        <f t="shared" si="38"/>
        <v>98</v>
      </c>
      <c r="G35" s="26">
        <v>42832</v>
      </c>
      <c r="H35" s="23">
        <v>42856</v>
      </c>
      <c r="I35" s="23">
        <f t="shared" si="39"/>
        <v>24</v>
      </c>
      <c r="J35" s="18"/>
      <c r="K35" s="17"/>
      <c r="L35" s="17"/>
      <c r="M35" s="16"/>
      <c r="N35" s="2"/>
      <c r="O35" s="1"/>
      <c r="P35" s="23">
        <f t="shared" si="7"/>
        <v>100</v>
      </c>
      <c r="Q35" s="26">
        <v>42832</v>
      </c>
      <c r="R35" s="1">
        <v>42858</v>
      </c>
      <c r="S35" s="1">
        <f t="shared" si="8"/>
        <v>26</v>
      </c>
      <c r="T35" s="18"/>
      <c r="U35" s="17"/>
      <c r="V35" s="16">
        <v>26.7</v>
      </c>
      <c r="W35" s="19"/>
      <c r="X35" s="1"/>
      <c r="Y35" s="23">
        <f t="shared" si="23"/>
        <v>102</v>
      </c>
      <c r="Z35" s="26">
        <v>42832</v>
      </c>
      <c r="AA35" s="1">
        <v>42860</v>
      </c>
      <c r="AB35" s="1">
        <f t="shared" si="24"/>
        <v>28</v>
      </c>
      <c r="AC35" s="18"/>
      <c r="AD35" s="17"/>
      <c r="AE35" s="16">
        <v>27.4</v>
      </c>
      <c r="AF35" s="19"/>
      <c r="AG35" s="30"/>
      <c r="AH35" s="29">
        <f t="shared" si="9"/>
        <v>126</v>
      </c>
      <c r="AI35" s="26">
        <v>42832</v>
      </c>
      <c r="AJ35" s="30">
        <v>42884</v>
      </c>
      <c r="AK35" s="30">
        <f t="shared" si="10"/>
        <v>52</v>
      </c>
      <c r="AL35" s="18">
        <v>5.24</v>
      </c>
      <c r="AM35" s="17">
        <v>3.28</v>
      </c>
      <c r="AN35" s="16">
        <v>30.1</v>
      </c>
      <c r="AO35" s="19">
        <f>AN35*AM35*10</f>
        <v>987.28</v>
      </c>
      <c r="AP35" s="30"/>
      <c r="AQ35" s="29">
        <f t="shared" si="11"/>
        <v>128</v>
      </c>
      <c r="AR35" s="26">
        <v>42832</v>
      </c>
      <c r="AS35" s="30">
        <v>42886</v>
      </c>
      <c r="AT35" s="30">
        <f t="shared" si="12"/>
        <v>54</v>
      </c>
      <c r="AU35" s="21">
        <v>5.0199999999999996</v>
      </c>
      <c r="AV35" s="17">
        <v>3.43</v>
      </c>
      <c r="AW35" s="16">
        <v>31.1</v>
      </c>
      <c r="AX35" s="19">
        <f>AW35*AV35*10</f>
        <v>1066.7300000000002</v>
      </c>
      <c r="AY35" s="30"/>
      <c r="AZ35" s="29">
        <f t="shared" si="14"/>
        <v>130</v>
      </c>
      <c r="BA35" s="26">
        <v>42832</v>
      </c>
      <c r="BB35" s="30">
        <v>42888</v>
      </c>
      <c r="BC35" s="30">
        <f t="shared" si="15"/>
        <v>56</v>
      </c>
      <c r="BD35" s="22">
        <v>4.0999999999999996</v>
      </c>
      <c r="BE35" s="17">
        <v>2.78</v>
      </c>
      <c r="BF35" s="16">
        <v>29</v>
      </c>
      <c r="BG35" s="19">
        <f>BF35*BE35*10</f>
        <v>806.19999999999993</v>
      </c>
      <c r="BH35" s="30"/>
      <c r="BI35" s="29">
        <f t="shared" si="17"/>
        <v>155</v>
      </c>
      <c r="BJ35" s="26">
        <v>42832</v>
      </c>
      <c r="BK35" s="30">
        <v>42913</v>
      </c>
      <c r="BL35" s="30">
        <f t="shared" si="18"/>
        <v>81</v>
      </c>
      <c r="BM35" s="22">
        <v>5.59</v>
      </c>
      <c r="BN35" s="17">
        <v>3.53</v>
      </c>
      <c r="BO35" s="16">
        <v>28.7</v>
      </c>
      <c r="BP35" s="19">
        <f>BO35*BN35*10</f>
        <v>1013.1099999999999</v>
      </c>
      <c r="BQ35" s="30"/>
      <c r="BR35" s="29">
        <f t="shared" si="19"/>
        <v>156</v>
      </c>
      <c r="BS35" s="26">
        <v>42832</v>
      </c>
      <c r="BT35" s="30">
        <v>42914</v>
      </c>
      <c r="BU35" s="30">
        <f t="shared" si="20"/>
        <v>82</v>
      </c>
      <c r="BV35" s="22">
        <v>5.03</v>
      </c>
      <c r="BW35" s="17">
        <v>3.57</v>
      </c>
      <c r="BX35" s="16">
        <v>26.8</v>
      </c>
      <c r="BY35" s="19">
        <f>BX35*BW35*10</f>
        <v>956.76</v>
      </c>
      <c r="BZ35" s="30"/>
      <c r="CA35" s="29">
        <f t="shared" si="21"/>
        <v>158</v>
      </c>
      <c r="CB35" s="26">
        <v>42832</v>
      </c>
      <c r="CC35" s="30">
        <v>42916</v>
      </c>
      <c r="CD35" s="30">
        <f t="shared" si="22"/>
        <v>84</v>
      </c>
      <c r="CE35" s="22">
        <v>5</v>
      </c>
      <c r="CF35" s="17">
        <v>3.37</v>
      </c>
      <c r="CG35" s="16">
        <v>28.7</v>
      </c>
      <c r="CH35" s="19">
        <f>CG35*CF35*10</f>
        <v>967.18999999999994</v>
      </c>
    </row>
    <row r="36" spans="2:86" x14ac:dyDescent="0.3">
      <c r="B36" s="29">
        <v>56</v>
      </c>
      <c r="C36" s="29">
        <v>31</v>
      </c>
      <c r="D36" s="1">
        <v>13320</v>
      </c>
      <c r="E36" s="23">
        <v>6</v>
      </c>
      <c r="F36" s="23">
        <f t="shared" si="38"/>
        <v>83</v>
      </c>
      <c r="G36" s="26">
        <v>42829</v>
      </c>
      <c r="H36" s="23">
        <v>42856</v>
      </c>
      <c r="I36" s="23">
        <f t="shared" si="39"/>
        <v>27</v>
      </c>
      <c r="J36" s="18">
        <v>4.7699999999999996</v>
      </c>
      <c r="K36" s="17">
        <v>3.27</v>
      </c>
      <c r="L36" s="17">
        <f>K36/J36</f>
        <v>0.68553459119496862</v>
      </c>
      <c r="M36" s="16">
        <v>34.200000000000003</v>
      </c>
      <c r="N36" s="2">
        <f>M36*K36*10</f>
        <v>1118.3400000000001</v>
      </c>
      <c r="O36" s="1"/>
      <c r="P36" s="23">
        <f t="shared" si="7"/>
        <v>85</v>
      </c>
      <c r="Q36" s="26">
        <v>42829</v>
      </c>
      <c r="R36" s="1">
        <v>42858</v>
      </c>
      <c r="S36" s="1">
        <f t="shared" si="8"/>
        <v>29</v>
      </c>
      <c r="T36" s="18">
        <v>4.22</v>
      </c>
      <c r="U36" s="17">
        <v>3.29</v>
      </c>
      <c r="V36" s="16">
        <v>31.1</v>
      </c>
      <c r="W36" s="19">
        <f>V36*U36*10</f>
        <v>1023.19</v>
      </c>
      <c r="X36" s="1"/>
      <c r="Y36" s="23">
        <f t="shared" si="23"/>
        <v>87</v>
      </c>
      <c r="Z36" s="26">
        <v>42829</v>
      </c>
      <c r="AA36" s="1">
        <v>42860</v>
      </c>
      <c r="AB36" s="1">
        <f t="shared" si="24"/>
        <v>31</v>
      </c>
      <c r="AC36" s="18">
        <v>4.62</v>
      </c>
      <c r="AD36" s="17">
        <v>3.31</v>
      </c>
      <c r="AE36" s="16">
        <v>31.7</v>
      </c>
      <c r="AF36" s="19">
        <f>AE36*AD36*10</f>
        <v>1049.27</v>
      </c>
      <c r="AG36" s="30"/>
      <c r="AH36" s="29">
        <f t="shared" si="9"/>
        <v>111</v>
      </c>
      <c r="AI36" s="26">
        <v>42829</v>
      </c>
      <c r="AJ36" s="30">
        <v>42884</v>
      </c>
      <c r="AK36" s="30">
        <f t="shared" si="10"/>
        <v>55</v>
      </c>
      <c r="AL36" s="18">
        <v>4.5</v>
      </c>
      <c r="AM36" s="17">
        <v>3.3</v>
      </c>
      <c r="AN36" s="16">
        <v>30.6</v>
      </c>
      <c r="AO36" s="19">
        <f>AN36*AM36*10</f>
        <v>1009.8000000000001</v>
      </c>
      <c r="AP36" s="30"/>
      <c r="AQ36" s="29">
        <f t="shared" si="11"/>
        <v>113</v>
      </c>
      <c r="AR36" s="26">
        <v>42829</v>
      </c>
      <c r="AS36" s="30">
        <v>42886</v>
      </c>
      <c r="AT36" s="30">
        <f t="shared" si="12"/>
        <v>57</v>
      </c>
      <c r="AU36" s="18">
        <v>4.68</v>
      </c>
      <c r="AV36" s="17">
        <v>3.38</v>
      </c>
      <c r="AW36" s="16">
        <v>33.200000000000003</v>
      </c>
      <c r="AX36" s="19">
        <f>AW36*AV36*10</f>
        <v>1122.1600000000001</v>
      </c>
      <c r="AY36" s="30"/>
      <c r="AZ36" s="29">
        <f t="shared" si="14"/>
        <v>115</v>
      </c>
      <c r="BA36" s="26">
        <v>42829</v>
      </c>
      <c r="BB36" s="30">
        <v>42888</v>
      </c>
      <c r="BC36" s="30">
        <f t="shared" si="15"/>
        <v>59</v>
      </c>
      <c r="BD36" s="22">
        <v>4.8449999999999998</v>
      </c>
      <c r="BE36" s="17">
        <v>3.43</v>
      </c>
      <c r="BF36" s="16">
        <v>30.7</v>
      </c>
      <c r="BG36" s="19">
        <f>BF36*BE36*10</f>
        <v>1053.01</v>
      </c>
      <c r="BH36" s="30"/>
      <c r="BI36" s="29">
        <f t="shared" si="17"/>
        <v>140</v>
      </c>
      <c r="BJ36" s="26">
        <v>42829</v>
      </c>
      <c r="BK36" s="30">
        <v>42913</v>
      </c>
      <c r="BL36" s="30">
        <f t="shared" si="18"/>
        <v>84</v>
      </c>
      <c r="BM36" s="22">
        <v>4.42</v>
      </c>
      <c r="BN36" s="17">
        <v>3.48</v>
      </c>
      <c r="BO36" s="16">
        <v>32</v>
      </c>
      <c r="BP36" s="19">
        <f>BO36*BN36*10</f>
        <v>1113.5999999999999</v>
      </c>
      <c r="BQ36" s="30"/>
      <c r="BR36" s="29">
        <f t="shared" si="19"/>
        <v>141</v>
      </c>
      <c r="BS36" s="26">
        <v>42829</v>
      </c>
      <c r="BT36" s="30">
        <v>42914</v>
      </c>
      <c r="BU36" s="30">
        <f t="shared" si="20"/>
        <v>85</v>
      </c>
      <c r="BV36" s="22">
        <v>4.7</v>
      </c>
      <c r="BW36" s="17">
        <v>3.39</v>
      </c>
      <c r="BX36" s="16">
        <v>28.5</v>
      </c>
      <c r="BY36" s="19">
        <f>BX36*BW36*10</f>
        <v>966.15000000000009</v>
      </c>
      <c r="BZ36" s="30"/>
      <c r="CA36" s="29">
        <f t="shared" si="21"/>
        <v>143</v>
      </c>
      <c r="CB36" s="26">
        <v>42829</v>
      </c>
      <c r="CC36" s="30">
        <v>42916</v>
      </c>
      <c r="CD36" s="30">
        <f t="shared" si="22"/>
        <v>87</v>
      </c>
      <c r="CE36" s="22">
        <v>4.9400000000000004</v>
      </c>
      <c r="CF36" s="17">
        <v>3.39</v>
      </c>
      <c r="CG36" s="16">
        <v>32</v>
      </c>
      <c r="CH36" s="19">
        <f>CG36*CF36*10</f>
        <v>1084.8</v>
      </c>
    </row>
    <row r="37" spans="2:86" x14ac:dyDescent="0.3">
      <c r="B37" s="29">
        <v>119</v>
      </c>
      <c r="C37" s="29">
        <v>32</v>
      </c>
      <c r="D37" s="1">
        <v>14023</v>
      </c>
      <c r="E37" s="23">
        <v>6</v>
      </c>
      <c r="F37" s="23"/>
      <c r="G37" s="23">
        <v>42882</v>
      </c>
      <c r="H37" s="23"/>
      <c r="I37" s="23"/>
      <c r="J37" s="18"/>
      <c r="K37" s="17"/>
      <c r="L37" s="17"/>
      <c r="M37" s="16"/>
      <c r="N37" s="2"/>
      <c r="O37" s="1"/>
      <c r="P37" s="23"/>
      <c r="Q37" s="23">
        <v>42882</v>
      </c>
      <c r="R37" s="1"/>
      <c r="S37" s="1"/>
      <c r="T37" s="18"/>
      <c r="U37" s="17"/>
      <c r="V37" s="16"/>
      <c r="W37" s="19"/>
      <c r="X37" s="1"/>
      <c r="Y37" s="23"/>
      <c r="Z37" s="23">
        <v>42882</v>
      </c>
      <c r="AA37" s="1"/>
      <c r="AB37" s="1"/>
      <c r="AC37" s="18"/>
      <c r="AD37" s="17"/>
      <c r="AE37" s="16"/>
      <c r="AF37" s="19"/>
      <c r="AG37" s="30"/>
      <c r="AH37" s="29">
        <f t="shared" si="9"/>
        <v>121</v>
      </c>
      <c r="AI37" s="23">
        <v>42882</v>
      </c>
      <c r="AJ37" s="30">
        <v>42884</v>
      </c>
      <c r="AK37" s="30">
        <f t="shared" si="10"/>
        <v>2</v>
      </c>
      <c r="AL37" s="18"/>
      <c r="AM37" s="17"/>
      <c r="AN37" s="16"/>
      <c r="AO37" s="19"/>
      <c r="AP37" s="30"/>
      <c r="AQ37" s="29">
        <f t="shared" si="11"/>
        <v>123</v>
      </c>
      <c r="AR37" s="23">
        <v>42882</v>
      </c>
      <c r="AS37" s="30">
        <v>42886</v>
      </c>
      <c r="AT37" s="30">
        <f t="shared" si="12"/>
        <v>4</v>
      </c>
      <c r="AU37" s="18"/>
      <c r="AV37" s="17"/>
      <c r="AW37" s="16"/>
      <c r="AX37" s="19"/>
      <c r="AY37" s="30"/>
      <c r="AZ37" s="29">
        <f t="shared" si="14"/>
        <v>125</v>
      </c>
      <c r="BA37" s="23">
        <v>42882</v>
      </c>
      <c r="BB37" s="30">
        <v>42888</v>
      </c>
      <c r="BC37" s="30">
        <f t="shared" si="15"/>
        <v>6</v>
      </c>
      <c r="BD37" s="22"/>
      <c r="BE37" s="17"/>
      <c r="BF37" s="16"/>
      <c r="BG37" s="19"/>
      <c r="BH37" s="30"/>
      <c r="BI37" s="29">
        <f t="shared" si="17"/>
        <v>150</v>
      </c>
      <c r="BJ37" s="23">
        <v>42882</v>
      </c>
      <c r="BK37" s="30">
        <v>42913</v>
      </c>
      <c r="BL37" s="30">
        <f t="shared" si="18"/>
        <v>31</v>
      </c>
      <c r="BM37" s="22">
        <v>3.51</v>
      </c>
      <c r="BN37" s="17">
        <v>3.11</v>
      </c>
      <c r="BO37" s="16">
        <v>39.6</v>
      </c>
      <c r="BP37" s="19">
        <f t="shared" ref="BP37" si="42">BO37*BN37*10</f>
        <v>1231.56</v>
      </c>
      <c r="BQ37" s="30"/>
      <c r="BR37" s="29">
        <f t="shared" si="19"/>
        <v>151</v>
      </c>
      <c r="BS37" s="23">
        <v>42882</v>
      </c>
      <c r="BT37" s="30">
        <v>42914</v>
      </c>
      <c r="BU37" s="30">
        <f t="shared" si="20"/>
        <v>32</v>
      </c>
      <c r="BV37" s="22">
        <v>3.16</v>
      </c>
      <c r="BW37" s="17">
        <v>3.07</v>
      </c>
      <c r="BX37" s="16">
        <v>38.200000000000003</v>
      </c>
      <c r="BY37" s="19">
        <f t="shared" ref="BY37:BY47" si="43">BX37*BW37*10</f>
        <v>1172.74</v>
      </c>
      <c r="BZ37" s="30"/>
      <c r="CA37" s="29">
        <f t="shared" si="21"/>
        <v>153</v>
      </c>
      <c r="CB37" s="23">
        <v>42882</v>
      </c>
      <c r="CC37" s="30">
        <v>42916</v>
      </c>
      <c r="CD37" s="30">
        <f t="shared" si="22"/>
        <v>34</v>
      </c>
      <c r="CE37" s="22">
        <v>4</v>
      </c>
      <c r="CF37" s="17">
        <v>2.59</v>
      </c>
      <c r="CG37" s="16">
        <v>39.5</v>
      </c>
      <c r="CH37" s="19"/>
    </row>
    <row r="38" spans="2:86" x14ac:dyDescent="0.3">
      <c r="B38" s="29">
        <v>59</v>
      </c>
      <c r="C38" s="29">
        <v>33</v>
      </c>
      <c r="D38" s="1">
        <v>14026</v>
      </c>
      <c r="E38" s="23">
        <v>6</v>
      </c>
      <c r="F38" s="23">
        <f t="shared" ref="F38:F47" si="44">B38+I38</f>
        <v>86</v>
      </c>
      <c r="G38" s="26">
        <v>42829</v>
      </c>
      <c r="H38" s="23">
        <v>42856</v>
      </c>
      <c r="I38" s="23">
        <f t="shared" ref="I38:I47" si="45">H38-G38</f>
        <v>27</v>
      </c>
      <c r="J38" s="18">
        <v>3.28</v>
      </c>
      <c r="K38" s="17">
        <v>2.72</v>
      </c>
      <c r="L38" s="17">
        <f>K38/J38</f>
        <v>0.8292682926829269</v>
      </c>
      <c r="M38" s="16">
        <v>40.799999999999997</v>
      </c>
      <c r="N38" s="2">
        <f>M38*K38*10</f>
        <v>1109.76</v>
      </c>
      <c r="O38" s="1"/>
      <c r="P38" s="23">
        <f t="shared" si="7"/>
        <v>88</v>
      </c>
      <c r="Q38" s="26">
        <v>42829</v>
      </c>
      <c r="R38" s="1">
        <v>42858</v>
      </c>
      <c r="S38" s="1">
        <f t="shared" si="8"/>
        <v>29</v>
      </c>
      <c r="T38" s="18">
        <v>3.87</v>
      </c>
      <c r="U38" s="17">
        <v>2.69</v>
      </c>
      <c r="V38" s="16">
        <v>34.200000000000003</v>
      </c>
      <c r="W38" s="19">
        <f>V38*U38*10</f>
        <v>919.98</v>
      </c>
      <c r="X38" s="1"/>
      <c r="Y38" s="23">
        <f t="shared" si="23"/>
        <v>90</v>
      </c>
      <c r="Z38" s="26">
        <v>42829</v>
      </c>
      <c r="AA38" s="1">
        <v>42860</v>
      </c>
      <c r="AB38" s="1">
        <f t="shared" si="24"/>
        <v>31</v>
      </c>
      <c r="AC38" s="18">
        <v>3.5</v>
      </c>
      <c r="AD38" s="17">
        <v>2.75</v>
      </c>
      <c r="AE38" s="16">
        <v>44.9</v>
      </c>
      <c r="AF38" s="19">
        <f>AE38*AD38*10</f>
        <v>1234.75</v>
      </c>
      <c r="AG38" s="30"/>
      <c r="AH38" s="29">
        <f t="shared" si="9"/>
        <v>114</v>
      </c>
      <c r="AI38" s="26">
        <v>42829</v>
      </c>
      <c r="AJ38" s="30">
        <v>42884</v>
      </c>
      <c r="AK38" s="30">
        <f t="shared" si="10"/>
        <v>55</v>
      </c>
      <c r="AL38" s="18"/>
      <c r="AM38" s="17"/>
      <c r="AN38" s="16"/>
      <c r="AO38" s="19"/>
      <c r="AP38" s="30"/>
      <c r="AQ38" s="29">
        <f t="shared" si="11"/>
        <v>116</v>
      </c>
      <c r="AR38" s="26">
        <v>42829</v>
      </c>
      <c r="AS38" s="30">
        <v>42886</v>
      </c>
      <c r="AT38" s="30">
        <f t="shared" si="12"/>
        <v>57</v>
      </c>
      <c r="AU38" s="18">
        <v>4.18</v>
      </c>
      <c r="AV38" s="17">
        <v>2.7</v>
      </c>
      <c r="AW38" s="16">
        <v>37.799999999999997</v>
      </c>
      <c r="AX38" s="19">
        <f t="shared" ref="AX38:AX47" si="46">AW38*AV38*10</f>
        <v>1020.6</v>
      </c>
      <c r="AY38" s="30"/>
      <c r="AZ38" s="29">
        <f t="shared" si="14"/>
        <v>118</v>
      </c>
      <c r="BA38" s="26">
        <v>42829</v>
      </c>
      <c r="BB38" s="30">
        <v>42888</v>
      </c>
      <c r="BC38" s="30">
        <f t="shared" si="15"/>
        <v>59</v>
      </c>
      <c r="BD38" s="22"/>
      <c r="BE38" s="17"/>
      <c r="BF38" s="16"/>
      <c r="BG38" s="19">
        <f t="shared" ref="BG38:BG47" si="47">BF38*BE38*10</f>
        <v>0</v>
      </c>
      <c r="BH38" s="30"/>
      <c r="BI38" s="29">
        <f t="shared" si="17"/>
        <v>143</v>
      </c>
      <c r="BJ38" s="26">
        <v>42829</v>
      </c>
      <c r="BK38" s="30">
        <v>42913</v>
      </c>
      <c r="BL38" s="30">
        <f t="shared" si="18"/>
        <v>84</v>
      </c>
      <c r="BM38" s="22">
        <v>3.97</v>
      </c>
      <c r="BN38" s="17">
        <v>2.95</v>
      </c>
      <c r="BO38" s="16">
        <v>35</v>
      </c>
      <c r="BP38" s="19">
        <f t="shared" ref="BP38:BP47" si="48">BO38*BN38*10</f>
        <v>1032.5</v>
      </c>
      <c r="BQ38" s="30"/>
      <c r="BR38" s="29">
        <f t="shared" si="19"/>
        <v>144</v>
      </c>
      <c r="BS38" s="26">
        <v>42829</v>
      </c>
      <c r="BT38" s="30">
        <v>42914</v>
      </c>
      <c r="BU38" s="30">
        <f t="shared" si="20"/>
        <v>85</v>
      </c>
      <c r="BV38" s="22">
        <v>3.62</v>
      </c>
      <c r="BW38" s="17">
        <v>2.89</v>
      </c>
      <c r="BX38" s="16">
        <v>26.8</v>
      </c>
      <c r="BY38" s="19">
        <f t="shared" si="43"/>
        <v>774.5200000000001</v>
      </c>
      <c r="BZ38" s="30"/>
      <c r="CA38" s="29">
        <f t="shared" si="21"/>
        <v>146</v>
      </c>
      <c r="CB38" s="26">
        <v>42829</v>
      </c>
      <c r="CC38" s="30">
        <v>42916</v>
      </c>
      <c r="CD38" s="30">
        <f t="shared" si="22"/>
        <v>87</v>
      </c>
      <c r="CE38" s="22">
        <v>3.75</v>
      </c>
      <c r="CF38" s="17">
        <v>3.05</v>
      </c>
      <c r="CG38" s="16">
        <v>35</v>
      </c>
      <c r="CH38" s="19">
        <f t="shared" ref="CH38:CH47" si="49">CG38*CF38*10</f>
        <v>1067.5</v>
      </c>
    </row>
    <row r="39" spans="2:86" x14ac:dyDescent="0.3">
      <c r="B39" s="29">
        <v>73</v>
      </c>
      <c r="C39" s="29">
        <v>34</v>
      </c>
      <c r="D39" s="1">
        <v>14042</v>
      </c>
      <c r="E39" s="23">
        <v>6</v>
      </c>
      <c r="F39" s="23">
        <f t="shared" si="44"/>
        <v>97</v>
      </c>
      <c r="G39" s="26">
        <v>42832</v>
      </c>
      <c r="H39" s="23">
        <v>42856</v>
      </c>
      <c r="I39" s="23">
        <f t="shared" si="45"/>
        <v>24</v>
      </c>
      <c r="J39" s="18"/>
      <c r="K39" s="17"/>
      <c r="L39" s="17"/>
      <c r="M39" s="16"/>
      <c r="N39" s="2"/>
      <c r="O39" s="1"/>
      <c r="P39" s="23">
        <f t="shared" si="7"/>
        <v>99</v>
      </c>
      <c r="Q39" s="26">
        <v>42832</v>
      </c>
      <c r="R39" s="1">
        <v>42858</v>
      </c>
      <c r="S39" s="1">
        <f>R39-Q39</f>
        <v>26</v>
      </c>
      <c r="T39" s="18"/>
      <c r="U39" s="17"/>
      <c r="V39" s="16"/>
      <c r="W39" s="19"/>
      <c r="X39" s="1"/>
      <c r="Y39" s="23">
        <f t="shared" si="23"/>
        <v>101</v>
      </c>
      <c r="Z39" s="26">
        <v>42832</v>
      </c>
      <c r="AA39" s="1">
        <v>42860</v>
      </c>
      <c r="AB39" s="1">
        <f>AA39-Z39</f>
        <v>28</v>
      </c>
      <c r="AC39" s="18"/>
      <c r="AD39" s="17"/>
      <c r="AE39" s="16"/>
      <c r="AF39" s="19"/>
      <c r="AG39" s="30"/>
      <c r="AH39" s="29">
        <f t="shared" si="9"/>
        <v>125</v>
      </c>
      <c r="AI39" s="26">
        <v>42832</v>
      </c>
      <c r="AJ39" s="30">
        <v>42884</v>
      </c>
      <c r="AK39" s="30">
        <f>AJ39-AI39</f>
        <v>52</v>
      </c>
      <c r="AL39" s="18">
        <v>4.12</v>
      </c>
      <c r="AM39" s="17">
        <v>3.2</v>
      </c>
      <c r="AN39" s="16">
        <v>30.4</v>
      </c>
      <c r="AO39" s="19">
        <f>AN39*AM39*10</f>
        <v>972.8</v>
      </c>
      <c r="AP39" s="30"/>
      <c r="AQ39" s="29">
        <f t="shared" si="11"/>
        <v>127</v>
      </c>
      <c r="AR39" s="26">
        <v>42832</v>
      </c>
      <c r="AS39" s="30">
        <v>42886</v>
      </c>
      <c r="AT39" s="30">
        <f t="shared" si="12"/>
        <v>54</v>
      </c>
      <c r="AU39" s="20">
        <v>10.16</v>
      </c>
      <c r="AV39" s="17">
        <v>2.86</v>
      </c>
      <c r="AW39" s="16">
        <v>27</v>
      </c>
      <c r="AX39" s="19">
        <f t="shared" si="46"/>
        <v>772.2</v>
      </c>
      <c r="AY39" s="30"/>
      <c r="AZ39" s="29">
        <f t="shared" si="14"/>
        <v>129</v>
      </c>
      <c r="BA39" s="26">
        <v>42832</v>
      </c>
      <c r="BB39" s="30">
        <v>42888</v>
      </c>
      <c r="BC39" s="30">
        <f t="shared" si="15"/>
        <v>56</v>
      </c>
      <c r="BD39" s="22">
        <v>4.34</v>
      </c>
      <c r="BE39" s="17">
        <v>3.03</v>
      </c>
      <c r="BF39" s="16">
        <v>32</v>
      </c>
      <c r="BG39" s="19">
        <f t="shared" si="47"/>
        <v>969.59999999999991</v>
      </c>
      <c r="BH39" s="30"/>
      <c r="BI39" s="29">
        <f t="shared" si="17"/>
        <v>154</v>
      </c>
      <c r="BJ39" s="26">
        <v>42832</v>
      </c>
      <c r="BK39" s="30">
        <v>42913</v>
      </c>
      <c r="BL39" s="30">
        <f t="shared" si="18"/>
        <v>81</v>
      </c>
      <c r="BM39" s="22">
        <v>4.54</v>
      </c>
      <c r="BN39" s="17">
        <v>3.15</v>
      </c>
      <c r="BO39" s="16">
        <v>28.8</v>
      </c>
      <c r="BP39" s="19">
        <f t="shared" si="48"/>
        <v>907.2</v>
      </c>
      <c r="BQ39" s="30"/>
      <c r="BR39" s="29">
        <f t="shared" si="19"/>
        <v>155</v>
      </c>
      <c r="BS39" s="26">
        <v>42832</v>
      </c>
      <c r="BT39" s="30">
        <v>42914</v>
      </c>
      <c r="BU39" s="30">
        <f t="shared" si="20"/>
        <v>82</v>
      </c>
      <c r="BV39" s="22">
        <v>4.7300000000000004</v>
      </c>
      <c r="BW39" s="17">
        <v>3.13</v>
      </c>
      <c r="BX39" s="16">
        <v>22.9</v>
      </c>
      <c r="BY39" s="19">
        <f t="shared" si="43"/>
        <v>716.77</v>
      </c>
      <c r="BZ39" s="30"/>
      <c r="CA39" s="29">
        <f t="shared" si="21"/>
        <v>157</v>
      </c>
      <c r="CB39" s="26">
        <v>42832</v>
      </c>
      <c r="CC39" s="30">
        <v>42916</v>
      </c>
      <c r="CD39" s="30">
        <f t="shared" si="22"/>
        <v>84</v>
      </c>
      <c r="CE39" s="22">
        <v>5.13</v>
      </c>
      <c r="CF39" s="17">
        <v>3.4</v>
      </c>
      <c r="CG39" s="16">
        <v>22</v>
      </c>
      <c r="CH39" s="19">
        <f t="shared" si="49"/>
        <v>748</v>
      </c>
    </row>
    <row r="40" spans="2:86" x14ac:dyDescent="0.3">
      <c r="B40" s="29">
        <v>68</v>
      </c>
      <c r="C40" s="29">
        <v>35</v>
      </c>
      <c r="D40" s="1">
        <v>14099</v>
      </c>
      <c r="E40" s="23">
        <v>6</v>
      </c>
      <c r="F40" s="23">
        <f t="shared" si="44"/>
        <v>95</v>
      </c>
      <c r="G40" s="26">
        <v>42829</v>
      </c>
      <c r="H40" s="23">
        <v>42856</v>
      </c>
      <c r="I40" s="23">
        <f t="shared" si="45"/>
        <v>27</v>
      </c>
      <c r="J40" s="18">
        <v>3.82</v>
      </c>
      <c r="K40" s="17">
        <v>2.92</v>
      </c>
      <c r="L40" s="17">
        <f>K40/J40</f>
        <v>0.76439790575916233</v>
      </c>
      <c r="M40" s="16">
        <v>46.2</v>
      </c>
      <c r="N40" s="2">
        <f>M40*K40*10</f>
        <v>1349.04</v>
      </c>
      <c r="O40" s="1"/>
      <c r="P40" s="23">
        <f t="shared" si="7"/>
        <v>97</v>
      </c>
      <c r="Q40" s="26">
        <v>42829</v>
      </c>
      <c r="R40" s="1">
        <v>42858</v>
      </c>
      <c r="S40" s="1">
        <f t="shared" si="8"/>
        <v>29</v>
      </c>
      <c r="T40" s="18">
        <v>3.36</v>
      </c>
      <c r="U40" s="17">
        <v>2.8</v>
      </c>
      <c r="V40" s="16">
        <v>41.5</v>
      </c>
      <c r="W40" s="19">
        <f>V40*U40*10</f>
        <v>1162</v>
      </c>
      <c r="X40" s="1"/>
      <c r="Y40" s="23">
        <f t="shared" si="23"/>
        <v>99</v>
      </c>
      <c r="Z40" s="26">
        <v>42829</v>
      </c>
      <c r="AA40" s="1">
        <v>42860</v>
      </c>
      <c r="AB40" s="1">
        <f t="shared" si="24"/>
        <v>31</v>
      </c>
      <c r="AC40" s="18">
        <v>3.64</v>
      </c>
      <c r="AD40" s="17">
        <v>2.89</v>
      </c>
      <c r="AE40" s="16">
        <v>43.5</v>
      </c>
      <c r="AF40" s="19">
        <f>AE40*AD40*10</f>
        <v>1257.1500000000001</v>
      </c>
      <c r="AG40" s="30"/>
      <c r="AH40" s="29">
        <f t="shared" si="9"/>
        <v>123</v>
      </c>
      <c r="AI40" s="26">
        <v>42829</v>
      </c>
      <c r="AJ40" s="30">
        <v>42884</v>
      </c>
      <c r="AK40" s="30">
        <f t="shared" si="10"/>
        <v>55</v>
      </c>
      <c r="AL40" s="18">
        <v>3.01</v>
      </c>
      <c r="AM40" s="17">
        <v>2.83</v>
      </c>
      <c r="AN40" s="16">
        <v>42.8</v>
      </c>
      <c r="AO40" s="19">
        <f>AN40*AM40*10</f>
        <v>1211.24</v>
      </c>
      <c r="AP40" s="30"/>
      <c r="AQ40" s="29">
        <f t="shared" si="11"/>
        <v>125</v>
      </c>
      <c r="AR40" s="26">
        <v>42829</v>
      </c>
      <c r="AS40" s="30">
        <v>42886</v>
      </c>
      <c r="AT40" s="30">
        <f t="shared" si="12"/>
        <v>57</v>
      </c>
      <c r="AU40" s="18">
        <v>4.59</v>
      </c>
      <c r="AV40" s="17">
        <v>2.73</v>
      </c>
      <c r="AW40" s="16">
        <v>42.7</v>
      </c>
      <c r="AX40" s="19">
        <f t="shared" si="46"/>
        <v>1165.71</v>
      </c>
      <c r="AY40" s="30"/>
      <c r="AZ40" s="29">
        <f t="shared" si="14"/>
        <v>127</v>
      </c>
      <c r="BA40" s="26">
        <v>42829</v>
      </c>
      <c r="BB40" s="30">
        <v>42888</v>
      </c>
      <c r="BC40" s="30">
        <f t="shared" si="15"/>
        <v>59</v>
      </c>
      <c r="BD40" s="22"/>
      <c r="BE40" s="17"/>
      <c r="BF40" s="16"/>
      <c r="BG40" s="19">
        <f t="shared" si="47"/>
        <v>0</v>
      </c>
      <c r="BH40" s="30"/>
      <c r="BI40" s="29">
        <f t="shared" si="17"/>
        <v>152</v>
      </c>
      <c r="BJ40" s="26">
        <v>42829</v>
      </c>
      <c r="BK40" s="30">
        <v>42913</v>
      </c>
      <c r="BL40" s="30">
        <f t="shared" si="18"/>
        <v>84</v>
      </c>
      <c r="BM40" s="22">
        <v>3.63</v>
      </c>
      <c r="BN40" s="17">
        <v>3.02</v>
      </c>
      <c r="BO40" s="16">
        <v>40.299999999999997</v>
      </c>
      <c r="BP40" s="19">
        <f t="shared" si="48"/>
        <v>1217.06</v>
      </c>
      <c r="BQ40" s="30"/>
      <c r="BR40" s="29">
        <f t="shared" si="19"/>
        <v>153</v>
      </c>
      <c r="BS40" s="26">
        <v>42829</v>
      </c>
      <c r="BT40" s="30">
        <v>42914</v>
      </c>
      <c r="BU40" s="30">
        <f t="shared" si="20"/>
        <v>85</v>
      </c>
      <c r="BV40" s="22">
        <v>3.79</v>
      </c>
      <c r="BW40" s="17">
        <v>2.88</v>
      </c>
      <c r="BX40" s="16">
        <v>32.4</v>
      </c>
      <c r="BY40" s="19">
        <f t="shared" si="43"/>
        <v>933.12</v>
      </c>
      <c r="BZ40" s="30"/>
      <c r="CA40" s="29">
        <f t="shared" si="21"/>
        <v>155</v>
      </c>
      <c r="CB40" s="26">
        <v>42829</v>
      </c>
      <c r="CC40" s="30">
        <v>42916</v>
      </c>
      <c r="CD40" s="30">
        <f t="shared" si="22"/>
        <v>87</v>
      </c>
      <c r="CE40" s="22">
        <v>4.04</v>
      </c>
      <c r="CF40" s="17">
        <v>2.91</v>
      </c>
      <c r="CG40" s="16">
        <v>40.299999999999997</v>
      </c>
      <c r="CH40" s="19">
        <f t="shared" si="49"/>
        <v>1172.73</v>
      </c>
    </row>
    <row r="41" spans="2:86" x14ac:dyDescent="0.3">
      <c r="B41" s="29">
        <v>66</v>
      </c>
      <c r="C41" s="29">
        <v>36</v>
      </c>
      <c r="D41" s="1">
        <v>14142</v>
      </c>
      <c r="E41" s="23">
        <v>6</v>
      </c>
      <c r="F41" s="23">
        <f t="shared" si="44"/>
        <v>93</v>
      </c>
      <c r="G41" s="26">
        <v>42829</v>
      </c>
      <c r="H41" s="23">
        <v>42856</v>
      </c>
      <c r="I41" s="23">
        <f t="shared" si="45"/>
        <v>27</v>
      </c>
      <c r="J41" s="18"/>
      <c r="K41" s="17"/>
      <c r="L41" s="17"/>
      <c r="M41" s="16"/>
      <c r="N41" s="2"/>
      <c r="O41" s="1"/>
      <c r="P41" s="23">
        <f t="shared" si="7"/>
        <v>95</v>
      </c>
      <c r="Q41" s="26">
        <v>42829</v>
      </c>
      <c r="R41" s="1">
        <v>42858</v>
      </c>
      <c r="S41" s="1">
        <f t="shared" si="8"/>
        <v>29</v>
      </c>
      <c r="T41" s="18">
        <v>3.09</v>
      </c>
      <c r="U41" s="17">
        <v>3.01</v>
      </c>
      <c r="V41" s="16">
        <v>35.799999999999997</v>
      </c>
      <c r="W41" s="19">
        <f>V41*U41*10</f>
        <v>1077.58</v>
      </c>
      <c r="X41" s="1"/>
      <c r="Y41" s="23">
        <f t="shared" si="23"/>
        <v>97</v>
      </c>
      <c r="Z41" s="26">
        <v>42829</v>
      </c>
      <c r="AA41" s="1">
        <v>42860</v>
      </c>
      <c r="AB41" s="1">
        <f t="shared" si="24"/>
        <v>31</v>
      </c>
      <c r="AC41" s="18">
        <v>5.21</v>
      </c>
      <c r="AD41" s="17">
        <v>2.87</v>
      </c>
      <c r="AE41" s="16">
        <v>25.3</v>
      </c>
      <c r="AF41" s="19">
        <f>AE41*AD41*10</f>
        <v>726.11</v>
      </c>
      <c r="AG41" s="30"/>
      <c r="AH41" s="29">
        <f t="shared" si="9"/>
        <v>121</v>
      </c>
      <c r="AI41" s="26">
        <v>42829</v>
      </c>
      <c r="AJ41" s="30">
        <v>42884</v>
      </c>
      <c r="AK41" s="30">
        <f t="shared" si="10"/>
        <v>55</v>
      </c>
      <c r="AL41" s="18">
        <v>3.4</v>
      </c>
      <c r="AM41" s="17">
        <v>2.83</v>
      </c>
      <c r="AN41" s="16">
        <v>25.2</v>
      </c>
      <c r="AO41" s="19">
        <f>AN41*AM41*10</f>
        <v>713.16000000000008</v>
      </c>
      <c r="AP41" s="30"/>
      <c r="AQ41" s="29">
        <f t="shared" si="11"/>
        <v>123</v>
      </c>
      <c r="AR41" s="26">
        <v>42829</v>
      </c>
      <c r="AS41" s="30">
        <v>42886</v>
      </c>
      <c r="AT41" s="30">
        <f t="shared" si="12"/>
        <v>57</v>
      </c>
      <c r="AU41" s="18"/>
      <c r="AV41" s="17"/>
      <c r="AW41" s="16"/>
      <c r="AX41" s="19">
        <f t="shared" si="46"/>
        <v>0</v>
      </c>
      <c r="AY41" s="30"/>
      <c r="AZ41" s="29">
        <f t="shared" si="14"/>
        <v>125</v>
      </c>
      <c r="BA41" s="26">
        <v>42829</v>
      </c>
      <c r="BB41" s="30">
        <v>42888</v>
      </c>
      <c r="BC41" s="30">
        <f t="shared" si="15"/>
        <v>59</v>
      </c>
      <c r="BD41" s="22">
        <v>3.06</v>
      </c>
      <c r="BE41" s="17">
        <v>2.94</v>
      </c>
      <c r="BF41" s="16">
        <v>38</v>
      </c>
      <c r="BG41" s="19">
        <f t="shared" si="47"/>
        <v>1117.2</v>
      </c>
      <c r="BH41" s="30"/>
      <c r="BI41" s="29">
        <f t="shared" si="17"/>
        <v>150</v>
      </c>
      <c r="BJ41" s="26">
        <v>42829</v>
      </c>
      <c r="BK41" s="30">
        <v>42913</v>
      </c>
      <c r="BL41" s="30">
        <f t="shared" si="18"/>
        <v>84</v>
      </c>
      <c r="BM41" s="22">
        <v>9.59</v>
      </c>
      <c r="BN41" s="17">
        <v>2.82</v>
      </c>
      <c r="BO41" s="16">
        <v>40.200000000000003</v>
      </c>
      <c r="BP41" s="19">
        <f t="shared" si="48"/>
        <v>1133.6400000000001</v>
      </c>
      <c r="BQ41" s="30"/>
      <c r="BR41" s="29">
        <f t="shared" si="19"/>
        <v>151</v>
      </c>
      <c r="BS41" s="26">
        <v>42829</v>
      </c>
      <c r="BT41" s="30">
        <v>42914</v>
      </c>
      <c r="BU41" s="30">
        <f t="shared" si="20"/>
        <v>85</v>
      </c>
      <c r="BV41" s="22">
        <v>3.66</v>
      </c>
      <c r="BW41" s="17">
        <v>2.97</v>
      </c>
      <c r="BX41" s="16">
        <v>30.3</v>
      </c>
      <c r="BY41" s="19">
        <f t="shared" si="43"/>
        <v>899.91000000000008</v>
      </c>
      <c r="BZ41" s="30"/>
      <c r="CA41" s="29">
        <f t="shared" si="21"/>
        <v>153</v>
      </c>
      <c r="CB41" s="26">
        <v>42829</v>
      </c>
      <c r="CC41" s="30">
        <v>42916</v>
      </c>
      <c r="CD41" s="30">
        <f t="shared" si="22"/>
        <v>87</v>
      </c>
      <c r="CE41" s="22">
        <v>4.08</v>
      </c>
      <c r="CF41" s="17">
        <v>3.19</v>
      </c>
      <c r="CG41" s="16">
        <v>40.200000000000003</v>
      </c>
      <c r="CH41" s="19">
        <f t="shared" si="49"/>
        <v>1282.3800000000001</v>
      </c>
    </row>
    <row r="42" spans="2:86" x14ac:dyDescent="0.3">
      <c r="B42" s="29">
        <v>44</v>
      </c>
      <c r="C42" s="29">
        <v>37</v>
      </c>
      <c r="D42" s="1">
        <v>14194</v>
      </c>
      <c r="E42" s="23">
        <v>6</v>
      </c>
      <c r="F42" s="23">
        <f t="shared" si="44"/>
        <v>71</v>
      </c>
      <c r="G42" s="26">
        <v>42829</v>
      </c>
      <c r="H42" s="23">
        <v>42856</v>
      </c>
      <c r="I42" s="23">
        <f t="shared" si="45"/>
        <v>27</v>
      </c>
      <c r="J42" s="18">
        <v>3.7</v>
      </c>
      <c r="K42" s="17">
        <v>2.86</v>
      </c>
      <c r="L42" s="17">
        <f>K42/J42</f>
        <v>0.77297297297297285</v>
      </c>
      <c r="M42" s="16">
        <v>51.3</v>
      </c>
      <c r="N42" s="2">
        <f>M42*K42*10</f>
        <v>1467.1799999999998</v>
      </c>
      <c r="O42" s="1"/>
      <c r="P42" s="23">
        <f t="shared" si="7"/>
        <v>73</v>
      </c>
      <c r="Q42" s="26">
        <v>42829</v>
      </c>
      <c r="R42" s="1">
        <v>42858</v>
      </c>
      <c r="S42" s="1">
        <f t="shared" si="8"/>
        <v>29</v>
      </c>
      <c r="T42" s="18"/>
      <c r="U42" s="17"/>
      <c r="V42" s="16">
        <v>53.7</v>
      </c>
      <c r="W42" s="19"/>
      <c r="X42" s="1"/>
      <c r="Y42" s="23">
        <f t="shared" si="23"/>
        <v>75</v>
      </c>
      <c r="Z42" s="26">
        <v>42829</v>
      </c>
      <c r="AA42" s="1">
        <v>42860</v>
      </c>
      <c r="AB42" s="1">
        <f t="shared" si="24"/>
        <v>31</v>
      </c>
      <c r="AC42" s="18"/>
      <c r="AD42" s="17"/>
      <c r="AE42" s="16">
        <v>46.8</v>
      </c>
      <c r="AF42" s="19"/>
      <c r="AG42" s="30"/>
      <c r="AH42" s="29">
        <f t="shared" si="9"/>
        <v>99</v>
      </c>
      <c r="AI42" s="26">
        <v>42829</v>
      </c>
      <c r="AJ42" s="30">
        <v>42884</v>
      </c>
      <c r="AK42" s="30">
        <f t="shared" si="10"/>
        <v>55</v>
      </c>
      <c r="AL42" s="18"/>
      <c r="AM42" s="17"/>
      <c r="AN42" s="16"/>
      <c r="AO42" s="19"/>
      <c r="AP42" s="30"/>
      <c r="AQ42" s="29">
        <f t="shared" si="11"/>
        <v>101</v>
      </c>
      <c r="AR42" s="26">
        <v>42829</v>
      </c>
      <c r="AS42" s="30">
        <v>42886</v>
      </c>
      <c r="AT42" s="30">
        <f t="shared" si="12"/>
        <v>57</v>
      </c>
      <c r="AU42" s="18">
        <v>3.74</v>
      </c>
      <c r="AV42" s="17">
        <v>2.58</v>
      </c>
      <c r="AW42" s="16">
        <v>50.3</v>
      </c>
      <c r="AX42" s="19">
        <f t="shared" si="46"/>
        <v>1297.74</v>
      </c>
      <c r="AY42" s="30"/>
      <c r="AZ42" s="29">
        <f t="shared" si="14"/>
        <v>103</v>
      </c>
      <c r="BA42" s="26">
        <v>42829</v>
      </c>
      <c r="BB42" s="30">
        <v>42888</v>
      </c>
      <c r="BC42" s="30">
        <f t="shared" si="15"/>
        <v>59</v>
      </c>
      <c r="BD42" s="22">
        <v>3.16</v>
      </c>
      <c r="BE42" s="17">
        <v>2.81</v>
      </c>
      <c r="BF42" s="16">
        <v>39.9</v>
      </c>
      <c r="BG42" s="19">
        <f t="shared" si="47"/>
        <v>1121.19</v>
      </c>
      <c r="BH42" s="30"/>
      <c r="BI42" s="29">
        <f t="shared" si="17"/>
        <v>128</v>
      </c>
      <c r="BJ42" s="26">
        <v>42829</v>
      </c>
      <c r="BK42" s="30">
        <v>42913</v>
      </c>
      <c r="BL42" s="30">
        <f t="shared" si="18"/>
        <v>84</v>
      </c>
      <c r="BM42" s="22">
        <v>3.77</v>
      </c>
      <c r="BN42" s="17">
        <v>2.94</v>
      </c>
      <c r="BO42" s="16">
        <v>46.8</v>
      </c>
      <c r="BP42" s="19">
        <f t="shared" si="48"/>
        <v>1375.9199999999998</v>
      </c>
      <c r="BQ42" s="30"/>
      <c r="BR42" s="29">
        <f t="shared" si="19"/>
        <v>129</v>
      </c>
      <c r="BS42" s="26">
        <v>42829</v>
      </c>
      <c r="BT42" s="30">
        <v>42914</v>
      </c>
      <c r="BU42" s="30">
        <f t="shared" si="20"/>
        <v>85</v>
      </c>
      <c r="BV42" s="22">
        <v>3.55</v>
      </c>
      <c r="BW42" s="17">
        <v>3.03</v>
      </c>
      <c r="BX42" s="16">
        <v>42</v>
      </c>
      <c r="BY42" s="19">
        <f t="shared" si="43"/>
        <v>1272.5999999999999</v>
      </c>
      <c r="BZ42" s="30"/>
      <c r="CA42" s="29">
        <f t="shared" si="21"/>
        <v>131</v>
      </c>
      <c r="CB42" s="26">
        <v>42829</v>
      </c>
      <c r="CC42" s="30">
        <v>42916</v>
      </c>
      <c r="CD42" s="30">
        <f t="shared" si="22"/>
        <v>87</v>
      </c>
      <c r="CE42" s="22">
        <v>3.94</v>
      </c>
      <c r="CF42" s="17">
        <v>3.11</v>
      </c>
      <c r="CG42" s="16">
        <v>46.8</v>
      </c>
      <c r="CH42" s="19">
        <f t="shared" si="49"/>
        <v>1455.4799999999998</v>
      </c>
    </row>
    <row r="43" spans="2:86" x14ac:dyDescent="0.3">
      <c r="B43" s="29">
        <v>58</v>
      </c>
      <c r="C43" s="29">
        <v>38</v>
      </c>
      <c r="D43" s="1">
        <v>15045</v>
      </c>
      <c r="E43" s="23">
        <v>6</v>
      </c>
      <c r="F43" s="23">
        <f t="shared" si="44"/>
        <v>85</v>
      </c>
      <c r="G43" s="26">
        <v>42829</v>
      </c>
      <c r="H43" s="23">
        <v>42856</v>
      </c>
      <c r="I43" s="23">
        <f t="shared" si="45"/>
        <v>27</v>
      </c>
      <c r="J43" s="18">
        <v>4.1100000000000003</v>
      </c>
      <c r="K43" s="17">
        <v>3.05</v>
      </c>
      <c r="L43" s="17">
        <f>K43/J43</f>
        <v>0.74209245742092445</v>
      </c>
      <c r="M43" s="16">
        <v>31.2</v>
      </c>
      <c r="N43" s="2">
        <f>M43*K43*10</f>
        <v>951.59999999999991</v>
      </c>
      <c r="O43" s="1"/>
      <c r="P43" s="23">
        <f t="shared" si="7"/>
        <v>87</v>
      </c>
      <c r="Q43" s="26">
        <v>42829</v>
      </c>
      <c r="R43" s="1">
        <v>42858</v>
      </c>
      <c r="S43" s="1">
        <f t="shared" si="8"/>
        <v>29</v>
      </c>
      <c r="T43" s="18">
        <v>3.44</v>
      </c>
      <c r="U43" s="17">
        <v>2.95</v>
      </c>
      <c r="V43" s="16">
        <v>28.3</v>
      </c>
      <c r="W43" s="19">
        <f>V43*U43*10</f>
        <v>834.85000000000014</v>
      </c>
      <c r="X43" s="1"/>
      <c r="Y43" s="23">
        <f t="shared" si="23"/>
        <v>89</v>
      </c>
      <c r="Z43" s="26">
        <v>42829</v>
      </c>
      <c r="AA43" s="1">
        <v>42860</v>
      </c>
      <c r="AB43" s="1">
        <f t="shared" si="24"/>
        <v>31</v>
      </c>
      <c r="AC43" s="18">
        <v>4.17</v>
      </c>
      <c r="AD43" s="17">
        <v>2.96</v>
      </c>
      <c r="AE43" s="16">
        <v>32.5</v>
      </c>
      <c r="AF43" s="19">
        <f>AE43*AD43*10</f>
        <v>962</v>
      </c>
      <c r="AG43" s="30"/>
      <c r="AH43" s="29">
        <f t="shared" si="9"/>
        <v>113</v>
      </c>
      <c r="AI43" s="26">
        <v>42829</v>
      </c>
      <c r="AJ43" s="30">
        <v>42884</v>
      </c>
      <c r="AK43" s="30">
        <f t="shared" si="10"/>
        <v>55</v>
      </c>
      <c r="AL43" s="18">
        <v>4.32</v>
      </c>
      <c r="AM43" s="17">
        <v>2.72</v>
      </c>
      <c r="AN43" s="16">
        <v>30</v>
      </c>
      <c r="AO43" s="19">
        <f>AN43*AM43*10</f>
        <v>816.00000000000011</v>
      </c>
      <c r="AP43" s="30"/>
      <c r="AQ43" s="29">
        <f t="shared" si="11"/>
        <v>115</v>
      </c>
      <c r="AR43" s="26">
        <v>42829</v>
      </c>
      <c r="AS43" s="30">
        <v>42886</v>
      </c>
      <c r="AT43" s="30">
        <f t="shared" si="12"/>
        <v>57</v>
      </c>
      <c r="AU43" s="18">
        <v>3.68</v>
      </c>
      <c r="AV43" s="17">
        <v>2.76</v>
      </c>
      <c r="AW43" s="16">
        <v>29.6</v>
      </c>
      <c r="AX43" s="19">
        <f t="shared" si="46"/>
        <v>816.96</v>
      </c>
      <c r="AY43" s="30"/>
      <c r="AZ43" s="29">
        <f t="shared" si="14"/>
        <v>117</v>
      </c>
      <c r="BA43" s="26">
        <v>42829</v>
      </c>
      <c r="BB43" s="30">
        <v>42888</v>
      </c>
      <c r="BC43" s="30">
        <f t="shared" si="15"/>
        <v>59</v>
      </c>
      <c r="BD43" s="22">
        <v>3.69</v>
      </c>
      <c r="BE43" s="17">
        <v>3.02</v>
      </c>
      <c r="BF43" s="16">
        <v>29.5</v>
      </c>
      <c r="BG43" s="19">
        <f t="shared" si="47"/>
        <v>890.90000000000009</v>
      </c>
      <c r="BH43" s="30"/>
      <c r="BI43" s="29">
        <f t="shared" si="17"/>
        <v>142</v>
      </c>
      <c r="BJ43" s="26">
        <v>42829</v>
      </c>
      <c r="BK43" s="30">
        <v>42913</v>
      </c>
      <c r="BL43" s="30">
        <f t="shared" si="18"/>
        <v>84</v>
      </c>
      <c r="BM43" s="22">
        <v>3.41</v>
      </c>
      <c r="BN43" s="17">
        <v>3.11</v>
      </c>
      <c r="BO43" s="16">
        <v>30.2</v>
      </c>
      <c r="BP43" s="19">
        <f t="shared" si="48"/>
        <v>939.22</v>
      </c>
      <c r="BQ43" s="30"/>
      <c r="BR43" s="29">
        <f t="shared" si="19"/>
        <v>143</v>
      </c>
      <c r="BS43" s="26">
        <v>42829</v>
      </c>
      <c r="BT43" s="30">
        <v>42914</v>
      </c>
      <c r="BU43" s="30">
        <f t="shared" si="20"/>
        <v>85</v>
      </c>
      <c r="BV43" s="22">
        <v>4.0599999999999996</v>
      </c>
      <c r="BW43" s="17">
        <v>3.01</v>
      </c>
      <c r="BX43" s="16">
        <v>28.7</v>
      </c>
      <c r="BY43" s="19">
        <f t="shared" si="43"/>
        <v>863.86999999999989</v>
      </c>
      <c r="BZ43" s="30"/>
      <c r="CA43" s="29">
        <f t="shared" si="21"/>
        <v>145</v>
      </c>
      <c r="CB43" s="26">
        <v>42829</v>
      </c>
      <c r="CC43" s="30">
        <v>42916</v>
      </c>
      <c r="CD43" s="30">
        <f t="shared" si="22"/>
        <v>87</v>
      </c>
      <c r="CE43" s="22">
        <v>4.7699999999999996</v>
      </c>
      <c r="CF43" s="17">
        <v>3.08</v>
      </c>
      <c r="CG43" s="16">
        <v>30</v>
      </c>
      <c r="CH43" s="19">
        <f t="shared" si="49"/>
        <v>924</v>
      </c>
    </row>
    <row r="44" spans="2:86" x14ac:dyDescent="0.3">
      <c r="B44" s="29">
        <v>73</v>
      </c>
      <c r="C44" s="29">
        <v>39</v>
      </c>
      <c r="D44" s="1">
        <v>15070</v>
      </c>
      <c r="E44" s="23">
        <v>6</v>
      </c>
      <c r="F44" s="23">
        <f t="shared" si="44"/>
        <v>100</v>
      </c>
      <c r="G44" s="26">
        <v>42829</v>
      </c>
      <c r="H44" s="23">
        <v>42856</v>
      </c>
      <c r="I44" s="23">
        <f t="shared" si="45"/>
        <v>27</v>
      </c>
      <c r="J44" s="18"/>
      <c r="K44" s="17"/>
      <c r="L44" s="17"/>
      <c r="M44" s="16"/>
      <c r="N44" s="2"/>
      <c r="O44" s="1"/>
      <c r="P44" s="23">
        <f t="shared" si="7"/>
        <v>102</v>
      </c>
      <c r="Q44" s="26">
        <v>42829</v>
      </c>
      <c r="R44" s="1">
        <v>42858</v>
      </c>
      <c r="S44" s="1">
        <f t="shared" si="8"/>
        <v>29</v>
      </c>
      <c r="T44" s="18">
        <v>3.86</v>
      </c>
      <c r="U44" s="17">
        <v>2.99</v>
      </c>
      <c r="V44" s="16">
        <v>36</v>
      </c>
      <c r="W44" s="19">
        <f>V44*U44*10</f>
        <v>1076.4000000000001</v>
      </c>
      <c r="X44" s="1"/>
      <c r="Y44" s="23">
        <f t="shared" si="23"/>
        <v>104</v>
      </c>
      <c r="Z44" s="26">
        <v>42829</v>
      </c>
      <c r="AA44" s="1">
        <v>42860</v>
      </c>
      <c r="AB44" s="1">
        <f t="shared" si="24"/>
        <v>31</v>
      </c>
      <c r="AC44" s="18">
        <v>3.5</v>
      </c>
      <c r="AD44" s="17">
        <v>2.91</v>
      </c>
      <c r="AE44" s="16">
        <v>36.299999999999997</v>
      </c>
      <c r="AF44" s="19">
        <f>AE44*AD44*10</f>
        <v>1056.33</v>
      </c>
      <c r="AG44" s="30"/>
      <c r="AH44" s="29">
        <f t="shared" si="9"/>
        <v>128</v>
      </c>
      <c r="AI44" s="26">
        <v>42829</v>
      </c>
      <c r="AJ44" s="30">
        <v>42884</v>
      </c>
      <c r="AK44" s="30">
        <f t="shared" si="10"/>
        <v>55</v>
      </c>
      <c r="AL44" s="18">
        <v>3.33</v>
      </c>
      <c r="AM44" s="17">
        <v>2.82</v>
      </c>
      <c r="AN44" s="16">
        <v>34.9</v>
      </c>
      <c r="AO44" s="19">
        <f>AN44*AM44*10</f>
        <v>984.18</v>
      </c>
      <c r="AP44" s="30"/>
      <c r="AQ44" s="29">
        <f t="shared" si="11"/>
        <v>130</v>
      </c>
      <c r="AR44" s="26">
        <v>42829</v>
      </c>
      <c r="AS44" s="30">
        <v>42886</v>
      </c>
      <c r="AT44" s="30">
        <f t="shared" si="12"/>
        <v>57</v>
      </c>
      <c r="AU44" s="18">
        <v>3.18</v>
      </c>
      <c r="AV44" s="17">
        <v>2.96</v>
      </c>
      <c r="AW44" s="16">
        <v>37.6</v>
      </c>
      <c r="AX44" s="19">
        <f t="shared" si="46"/>
        <v>1112.96</v>
      </c>
      <c r="AY44" s="30"/>
      <c r="AZ44" s="29">
        <f t="shared" si="14"/>
        <v>132</v>
      </c>
      <c r="BA44" s="26">
        <v>42829</v>
      </c>
      <c r="BB44" s="30">
        <v>42888</v>
      </c>
      <c r="BC44" s="30">
        <f t="shared" si="15"/>
        <v>59</v>
      </c>
      <c r="BD44" s="22">
        <v>3.57</v>
      </c>
      <c r="BE44" s="17">
        <v>3.09</v>
      </c>
      <c r="BF44" s="16">
        <v>43.4</v>
      </c>
      <c r="BG44" s="19">
        <f t="shared" si="47"/>
        <v>1341.06</v>
      </c>
      <c r="BH44" s="30"/>
      <c r="BI44" s="29">
        <f t="shared" si="17"/>
        <v>157</v>
      </c>
      <c r="BJ44" s="26">
        <v>42829</v>
      </c>
      <c r="BK44" s="30">
        <v>42913</v>
      </c>
      <c r="BL44" s="30">
        <f t="shared" si="18"/>
        <v>84</v>
      </c>
      <c r="BM44" s="22"/>
      <c r="BN44" s="17"/>
      <c r="BO44" s="16"/>
      <c r="BP44" s="19">
        <f t="shared" si="48"/>
        <v>0</v>
      </c>
      <c r="BQ44" s="30"/>
      <c r="BR44" s="29">
        <f t="shared" si="19"/>
        <v>158</v>
      </c>
      <c r="BS44" s="26">
        <v>42829</v>
      </c>
      <c r="BT44" s="30">
        <v>42914</v>
      </c>
      <c r="BU44" s="30">
        <f t="shared" si="20"/>
        <v>85</v>
      </c>
      <c r="BV44" s="22">
        <v>3.22</v>
      </c>
      <c r="BW44" s="17">
        <v>3.18</v>
      </c>
      <c r="BX44" s="16">
        <v>31</v>
      </c>
      <c r="BY44" s="19">
        <f t="shared" si="43"/>
        <v>985.8</v>
      </c>
      <c r="BZ44" s="30"/>
      <c r="CA44" s="29">
        <f t="shared" si="21"/>
        <v>160</v>
      </c>
      <c r="CB44" s="26">
        <v>42829</v>
      </c>
      <c r="CC44" s="30">
        <v>42916</v>
      </c>
      <c r="CD44" s="30">
        <f t="shared" si="22"/>
        <v>87</v>
      </c>
      <c r="CE44" s="22">
        <v>3.84</v>
      </c>
      <c r="CF44" s="17">
        <v>3.3</v>
      </c>
      <c r="CG44" s="16">
        <v>32.700000000000003</v>
      </c>
      <c r="CH44" s="19">
        <f t="shared" si="49"/>
        <v>1079.0999999999999</v>
      </c>
    </row>
    <row r="45" spans="2:86" x14ac:dyDescent="0.3">
      <c r="B45" s="29">
        <v>74</v>
      </c>
      <c r="C45" s="29">
        <v>40</v>
      </c>
      <c r="D45" s="1">
        <v>15074</v>
      </c>
      <c r="E45" s="23">
        <v>6</v>
      </c>
      <c r="F45" s="23">
        <f t="shared" si="44"/>
        <v>101</v>
      </c>
      <c r="G45" s="26">
        <v>42829</v>
      </c>
      <c r="H45" s="23">
        <v>42856</v>
      </c>
      <c r="I45" s="23">
        <f t="shared" si="45"/>
        <v>27</v>
      </c>
      <c r="J45" s="18">
        <v>3.85</v>
      </c>
      <c r="K45" s="17">
        <v>3.05</v>
      </c>
      <c r="L45" s="17">
        <f>K45/J45</f>
        <v>0.79220779220779214</v>
      </c>
      <c r="M45" s="16">
        <v>30.5</v>
      </c>
      <c r="N45" s="2">
        <f>M45*K45*10</f>
        <v>930.24999999999989</v>
      </c>
      <c r="O45" s="1"/>
      <c r="P45" s="23">
        <f t="shared" si="7"/>
        <v>103</v>
      </c>
      <c r="Q45" s="26">
        <v>42829</v>
      </c>
      <c r="R45" s="1">
        <v>42858</v>
      </c>
      <c r="S45" s="1">
        <f t="shared" si="8"/>
        <v>29</v>
      </c>
      <c r="T45" s="18">
        <v>2.89</v>
      </c>
      <c r="U45" s="17">
        <v>3.1</v>
      </c>
      <c r="V45" s="16">
        <v>31.1</v>
      </c>
      <c r="W45" s="19">
        <f>V45*U45*10</f>
        <v>964.10000000000014</v>
      </c>
      <c r="X45" s="1"/>
      <c r="Y45" s="23">
        <f t="shared" si="23"/>
        <v>105</v>
      </c>
      <c r="Z45" s="26">
        <v>42829</v>
      </c>
      <c r="AA45" s="1">
        <v>42860</v>
      </c>
      <c r="AB45" s="1">
        <f t="shared" si="24"/>
        <v>31</v>
      </c>
      <c r="AC45" s="18">
        <v>4.76</v>
      </c>
      <c r="AD45" s="17">
        <v>2.98</v>
      </c>
      <c r="AE45" s="16">
        <v>31.6</v>
      </c>
      <c r="AF45" s="19">
        <f>AE45*AD45*10</f>
        <v>941.68000000000006</v>
      </c>
      <c r="AG45" s="30"/>
      <c r="AH45" s="29">
        <f t="shared" si="9"/>
        <v>129</v>
      </c>
      <c r="AI45" s="26">
        <v>42829</v>
      </c>
      <c r="AJ45" s="30">
        <v>42884</v>
      </c>
      <c r="AK45" s="30">
        <f t="shared" si="10"/>
        <v>55</v>
      </c>
      <c r="AL45" s="18">
        <v>3.77</v>
      </c>
      <c r="AM45" s="17">
        <v>3.04</v>
      </c>
      <c r="AN45" s="16">
        <v>26.6</v>
      </c>
      <c r="AO45" s="19">
        <f>AN45*AM45*10</f>
        <v>808.6400000000001</v>
      </c>
      <c r="AP45" s="30"/>
      <c r="AQ45" s="29">
        <f t="shared" si="11"/>
        <v>131</v>
      </c>
      <c r="AR45" s="26">
        <v>42829</v>
      </c>
      <c r="AS45" s="30">
        <v>42886</v>
      </c>
      <c r="AT45" s="30">
        <f t="shared" si="12"/>
        <v>57</v>
      </c>
      <c r="AU45" s="20">
        <v>12.92</v>
      </c>
      <c r="AV45" s="17">
        <v>2.6</v>
      </c>
      <c r="AW45" s="16">
        <v>33.299999999999997</v>
      </c>
      <c r="AX45" s="19">
        <f t="shared" si="46"/>
        <v>865.8</v>
      </c>
      <c r="AY45" s="30"/>
      <c r="AZ45" s="29">
        <f t="shared" si="14"/>
        <v>133</v>
      </c>
      <c r="BA45" s="26">
        <v>42829</v>
      </c>
      <c r="BB45" s="30">
        <v>42888</v>
      </c>
      <c r="BC45" s="30">
        <f t="shared" si="15"/>
        <v>59</v>
      </c>
      <c r="BD45" s="22">
        <v>4.0199999999999996</v>
      </c>
      <c r="BE45" s="17">
        <v>3.19</v>
      </c>
      <c r="BF45" s="16">
        <v>27.4</v>
      </c>
      <c r="BG45" s="19">
        <f t="shared" si="47"/>
        <v>874.06</v>
      </c>
      <c r="BH45" s="30"/>
      <c r="BI45" s="29">
        <f t="shared" si="17"/>
        <v>158</v>
      </c>
      <c r="BJ45" s="26">
        <v>42829</v>
      </c>
      <c r="BK45" s="30">
        <v>42913</v>
      </c>
      <c r="BL45" s="30">
        <f t="shared" si="18"/>
        <v>84</v>
      </c>
      <c r="BM45" s="22">
        <v>3.79</v>
      </c>
      <c r="BN45" s="17">
        <v>3.32</v>
      </c>
      <c r="BO45" s="16">
        <v>30.4</v>
      </c>
      <c r="BP45" s="19">
        <f t="shared" si="48"/>
        <v>1009.28</v>
      </c>
      <c r="BQ45" s="30"/>
      <c r="BR45" s="29">
        <f t="shared" si="19"/>
        <v>159</v>
      </c>
      <c r="BS45" s="26">
        <v>42829</v>
      </c>
      <c r="BT45" s="30">
        <v>42914</v>
      </c>
      <c r="BU45" s="30">
        <f t="shared" si="20"/>
        <v>85</v>
      </c>
      <c r="BV45" s="22">
        <v>3.76</v>
      </c>
      <c r="BW45" s="17">
        <v>3.16</v>
      </c>
      <c r="BX45" s="16">
        <v>28.9</v>
      </c>
      <c r="BY45" s="19">
        <f t="shared" si="43"/>
        <v>913.24</v>
      </c>
      <c r="BZ45" s="30"/>
      <c r="CA45" s="29">
        <f t="shared" si="21"/>
        <v>161</v>
      </c>
      <c r="CB45" s="26">
        <v>42829</v>
      </c>
      <c r="CC45" s="30">
        <v>42916</v>
      </c>
      <c r="CD45" s="30">
        <f t="shared" si="22"/>
        <v>87</v>
      </c>
      <c r="CE45" s="22">
        <v>4.29</v>
      </c>
      <c r="CF45" s="17">
        <v>3.25</v>
      </c>
      <c r="CG45" s="16">
        <v>30.4</v>
      </c>
      <c r="CH45" s="19">
        <f t="shared" si="49"/>
        <v>988</v>
      </c>
    </row>
    <row r="46" spans="2:86" x14ac:dyDescent="0.3">
      <c r="B46" s="29">
        <v>64</v>
      </c>
      <c r="C46" s="29">
        <v>41</v>
      </c>
      <c r="D46" s="1">
        <v>15135</v>
      </c>
      <c r="E46" s="23">
        <v>6</v>
      </c>
      <c r="F46" s="23">
        <f t="shared" si="44"/>
        <v>91</v>
      </c>
      <c r="G46" s="26">
        <v>42829</v>
      </c>
      <c r="H46" s="23">
        <v>42856</v>
      </c>
      <c r="I46" s="23">
        <f t="shared" si="45"/>
        <v>27</v>
      </c>
      <c r="J46" s="18">
        <v>4.2699999999999996</v>
      </c>
      <c r="K46" s="17">
        <v>2.98</v>
      </c>
      <c r="L46" s="17">
        <f>K46/J46</f>
        <v>0.69789227166276357</v>
      </c>
      <c r="M46" s="16">
        <v>30.3</v>
      </c>
      <c r="N46" s="2">
        <f>M46*K46*10</f>
        <v>902.93999999999994</v>
      </c>
      <c r="O46" s="1"/>
      <c r="P46" s="23">
        <f t="shared" si="7"/>
        <v>93</v>
      </c>
      <c r="Q46" s="26">
        <v>42829</v>
      </c>
      <c r="R46" s="1">
        <v>42858</v>
      </c>
      <c r="S46" s="1">
        <f t="shared" si="8"/>
        <v>29</v>
      </c>
      <c r="T46" s="18">
        <v>3.19</v>
      </c>
      <c r="U46" s="17">
        <v>2.84</v>
      </c>
      <c r="V46" s="16">
        <v>33.799999999999997</v>
      </c>
      <c r="W46" s="19">
        <f>V46*U46*10</f>
        <v>959.91999999999985</v>
      </c>
      <c r="X46" s="1"/>
      <c r="Y46" s="23">
        <f t="shared" si="23"/>
        <v>95</v>
      </c>
      <c r="Z46" s="26">
        <v>42829</v>
      </c>
      <c r="AA46" s="1">
        <v>42860</v>
      </c>
      <c r="AB46" s="1">
        <f t="shared" si="24"/>
        <v>31</v>
      </c>
      <c r="AC46" s="18">
        <v>3.77</v>
      </c>
      <c r="AD46" s="17">
        <v>2.81</v>
      </c>
      <c r="AE46" s="16">
        <v>32</v>
      </c>
      <c r="AF46" s="19">
        <f>AE46*AD46*10</f>
        <v>899.2</v>
      </c>
      <c r="AG46" s="30"/>
      <c r="AH46" s="29">
        <f t="shared" si="9"/>
        <v>119</v>
      </c>
      <c r="AI46" s="26">
        <v>42829</v>
      </c>
      <c r="AJ46" s="30">
        <v>42884</v>
      </c>
      <c r="AK46" s="30">
        <f t="shared" si="10"/>
        <v>55</v>
      </c>
      <c r="AL46" s="18">
        <v>3.71</v>
      </c>
      <c r="AM46" s="17">
        <v>2.8</v>
      </c>
      <c r="AN46" s="16">
        <v>32.6</v>
      </c>
      <c r="AO46" s="19">
        <f>AN46*AM46*10</f>
        <v>912.8</v>
      </c>
      <c r="AP46" s="30"/>
      <c r="AQ46" s="29">
        <f t="shared" si="11"/>
        <v>121</v>
      </c>
      <c r="AR46" s="26">
        <v>42829</v>
      </c>
      <c r="AS46" s="30">
        <v>42886</v>
      </c>
      <c r="AT46" s="30">
        <f t="shared" si="12"/>
        <v>57</v>
      </c>
      <c r="AU46" s="18">
        <v>3.46</v>
      </c>
      <c r="AV46" s="17">
        <v>2.99</v>
      </c>
      <c r="AW46" s="16">
        <v>35.799999999999997</v>
      </c>
      <c r="AX46" s="19">
        <f t="shared" si="46"/>
        <v>1070.42</v>
      </c>
      <c r="AY46" s="30"/>
      <c r="AZ46" s="29">
        <f t="shared" si="14"/>
        <v>123</v>
      </c>
      <c r="BA46" s="26">
        <v>42829</v>
      </c>
      <c r="BB46" s="30">
        <v>42888</v>
      </c>
      <c r="BC46" s="30">
        <f t="shared" si="15"/>
        <v>59</v>
      </c>
      <c r="BD46" s="22">
        <v>3.71</v>
      </c>
      <c r="BE46" s="17">
        <v>3.05</v>
      </c>
      <c r="BF46" s="16">
        <v>32.4</v>
      </c>
      <c r="BG46" s="19">
        <f t="shared" si="47"/>
        <v>988.19999999999993</v>
      </c>
      <c r="BH46" s="30"/>
      <c r="BI46" s="29">
        <f t="shared" si="17"/>
        <v>148</v>
      </c>
      <c r="BJ46" s="26">
        <v>42829</v>
      </c>
      <c r="BK46" s="30">
        <v>42913</v>
      </c>
      <c r="BL46" s="30">
        <f t="shared" si="18"/>
        <v>84</v>
      </c>
      <c r="BM46" s="22">
        <v>3.76</v>
      </c>
      <c r="BN46" s="17">
        <v>3.06</v>
      </c>
      <c r="BO46" s="16">
        <v>34</v>
      </c>
      <c r="BP46" s="19">
        <f t="shared" si="48"/>
        <v>1040.4000000000001</v>
      </c>
      <c r="BQ46" s="30"/>
      <c r="BR46" s="29">
        <f t="shared" si="19"/>
        <v>149</v>
      </c>
      <c r="BS46" s="26">
        <v>42829</v>
      </c>
      <c r="BT46" s="30">
        <v>42914</v>
      </c>
      <c r="BU46" s="30">
        <f t="shared" si="20"/>
        <v>85</v>
      </c>
      <c r="BV46" s="22">
        <v>2.99</v>
      </c>
      <c r="BW46" s="17">
        <v>3.27</v>
      </c>
      <c r="BX46" s="16">
        <v>32.700000000000003</v>
      </c>
      <c r="BY46" s="19">
        <f t="shared" si="43"/>
        <v>1069.2900000000002</v>
      </c>
      <c r="BZ46" s="30"/>
      <c r="CA46" s="29">
        <f t="shared" si="21"/>
        <v>151</v>
      </c>
      <c r="CB46" s="26">
        <v>42829</v>
      </c>
      <c r="CC46" s="30">
        <v>42916</v>
      </c>
      <c r="CD46" s="30">
        <f t="shared" si="22"/>
        <v>87</v>
      </c>
      <c r="CE46" s="22">
        <v>3.36</v>
      </c>
      <c r="CF46" s="17">
        <v>3.26</v>
      </c>
      <c r="CG46" s="16">
        <v>34</v>
      </c>
      <c r="CH46" s="19">
        <f t="shared" si="49"/>
        <v>1108.3999999999999</v>
      </c>
    </row>
    <row r="47" spans="2:86" x14ac:dyDescent="0.3">
      <c r="B47" s="29">
        <v>44</v>
      </c>
      <c r="C47" s="29">
        <v>42</v>
      </c>
      <c r="D47" s="1">
        <v>15158</v>
      </c>
      <c r="E47" s="23">
        <v>6</v>
      </c>
      <c r="F47" s="23">
        <f t="shared" si="44"/>
        <v>71</v>
      </c>
      <c r="G47" s="26">
        <v>42829</v>
      </c>
      <c r="H47" s="23">
        <v>42856</v>
      </c>
      <c r="I47" s="23">
        <f t="shared" si="45"/>
        <v>27</v>
      </c>
      <c r="J47" s="18">
        <v>3.33</v>
      </c>
      <c r="K47" s="17">
        <v>2.85</v>
      </c>
      <c r="L47" s="17">
        <f>K47/J47</f>
        <v>0.85585585585585588</v>
      </c>
      <c r="M47" s="16">
        <v>38.799999999999997</v>
      </c>
      <c r="N47" s="2">
        <f>M47*K47*10</f>
        <v>1105.8</v>
      </c>
      <c r="O47" s="1"/>
      <c r="P47" s="23">
        <f t="shared" si="7"/>
        <v>73</v>
      </c>
      <c r="Q47" s="26">
        <v>42829</v>
      </c>
      <c r="R47" s="1">
        <v>42858</v>
      </c>
      <c r="S47" s="1">
        <f t="shared" si="8"/>
        <v>29</v>
      </c>
      <c r="T47" s="18">
        <v>3.26</v>
      </c>
      <c r="U47" s="17">
        <v>3.07</v>
      </c>
      <c r="V47" s="16">
        <v>37.299999999999997</v>
      </c>
      <c r="W47" s="19">
        <f>V47*U47*10</f>
        <v>1145.1099999999999</v>
      </c>
      <c r="X47" s="1"/>
      <c r="Y47" s="23">
        <f t="shared" si="23"/>
        <v>75</v>
      </c>
      <c r="Z47" s="26">
        <v>42829</v>
      </c>
      <c r="AA47" s="1">
        <v>42860</v>
      </c>
      <c r="AB47" s="1">
        <f t="shared" si="24"/>
        <v>31</v>
      </c>
      <c r="AC47" s="18">
        <v>4.5199999999999996</v>
      </c>
      <c r="AD47" s="17">
        <v>2.56</v>
      </c>
      <c r="AE47" s="16">
        <v>21.7</v>
      </c>
      <c r="AF47" s="19">
        <f>AE47*AD47*10</f>
        <v>555.52</v>
      </c>
      <c r="AG47" s="30"/>
      <c r="AH47" s="29">
        <f t="shared" si="9"/>
        <v>99</v>
      </c>
      <c r="AI47" s="26">
        <v>42829</v>
      </c>
      <c r="AJ47" s="30">
        <v>42884</v>
      </c>
      <c r="AK47" s="30">
        <f t="shared" si="10"/>
        <v>55</v>
      </c>
      <c r="AL47" s="18">
        <v>3.52</v>
      </c>
      <c r="AM47" s="17">
        <v>3.23</v>
      </c>
      <c r="AN47" s="16">
        <v>34</v>
      </c>
      <c r="AO47" s="19">
        <f>AN47*AM47*10</f>
        <v>1098.1999999999998</v>
      </c>
      <c r="AP47" s="30"/>
      <c r="AQ47" s="29">
        <f t="shared" si="11"/>
        <v>101</v>
      </c>
      <c r="AR47" s="26">
        <v>42829</v>
      </c>
      <c r="AS47" s="30">
        <v>42886</v>
      </c>
      <c r="AT47" s="30">
        <f t="shared" si="12"/>
        <v>57</v>
      </c>
      <c r="AU47" s="20">
        <v>9.9600000000000009</v>
      </c>
      <c r="AV47" s="17">
        <v>2.88</v>
      </c>
      <c r="AW47" s="16">
        <v>33.799999999999997</v>
      </c>
      <c r="AX47" s="19">
        <f t="shared" si="46"/>
        <v>973.43999999999994</v>
      </c>
      <c r="AY47" s="30"/>
      <c r="AZ47" s="29">
        <f t="shared" si="14"/>
        <v>103</v>
      </c>
      <c r="BA47" s="26">
        <v>42829</v>
      </c>
      <c r="BB47" s="30">
        <v>42888</v>
      </c>
      <c r="BC47" s="30">
        <f t="shared" si="15"/>
        <v>59</v>
      </c>
      <c r="BD47" s="22">
        <v>3.53</v>
      </c>
      <c r="BE47" s="17">
        <v>3.08</v>
      </c>
      <c r="BF47" s="16">
        <v>35.799999999999997</v>
      </c>
      <c r="BG47" s="19">
        <f t="shared" si="47"/>
        <v>1102.6399999999999</v>
      </c>
      <c r="BH47" s="30"/>
      <c r="BI47" s="29">
        <f t="shared" si="17"/>
        <v>128</v>
      </c>
      <c r="BJ47" s="26">
        <v>42829</v>
      </c>
      <c r="BK47" s="30">
        <v>42913</v>
      </c>
      <c r="BL47" s="30">
        <f t="shared" si="18"/>
        <v>84</v>
      </c>
      <c r="BM47" s="22">
        <v>3.07</v>
      </c>
      <c r="BN47" s="17">
        <v>3.36</v>
      </c>
      <c r="BO47" s="16">
        <v>34.799999999999997</v>
      </c>
      <c r="BP47" s="19">
        <f t="shared" si="48"/>
        <v>1169.2799999999997</v>
      </c>
      <c r="BQ47" s="30"/>
      <c r="BR47" s="29">
        <f t="shared" si="19"/>
        <v>129</v>
      </c>
      <c r="BS47" s="26">
        <v>42829</v>
      </c>
      <c r="BT47" s="30">
        <v>42914</v>
      </c>
      <c r="BU47" s="30">
        <f t="shared" si="20"/>
        <v>85</v>
      </c>
      <c r="BV47" s="22">
        <v>3.28</v>
      </c>
      <c r="BW47" s="17">
        <v>3.24</v>
      </c>
      <c r="BX47" s="16">
        <v>33.9</v>
      </c>
      <c r="BY47" s="19">
        <f t="shared" si="43"/>
        <v>1098.3599999999999</v>
      </c>
      <c r="BZ47" s="30"/>
      <c r="CA47" s="29">
        <f t="shared" si="21"/>
        <v>131</v>
      </c>
      <c r="CB47" s="26">
        <v>42829</v>
      </c>
      <c r="CC47" s="30">
        <v>42916</v>
      </c>
      <c r="CD47" s="30">
        <f t="shared" si="22"/>
        <v>87</v>
      </c>
      <c r="CE47" s="22">
        <v>3.55</v>
      </c>
      <c r="CF47" s="17">
        <v>3.03</v>
      </c>
      <c r="CG47" s="16">
        <v>34.799999999999997</v>
      </c>
      <c r="CH47" s="19">
        <f t="shared" si="49"/>
        <v>1054.4399999999998</v>
      </c>
    </row>
    <row r="48" spans="2:86" x14ac:dyDescent="0.3">
      <c r="B48" s="24" t="s">
        <v>33</v>
      </c>
    </row>
    <row r="49" spans="2:85" x14ac:dyDescent="0.3">
      <c r="B49" s="24" t="s">
        <v>27</v>
      </c>
      <c r="F49" s="24">
        <f>COUNT(J7:J26)</f>
        <v>15</v>
      </c>
      <c r="J49" s="32">
        <f>AVERAGE(J6:J26)</f>
        <v>4.266</v>
      </c>
      <c r="M49" s="32">
        <f>AVERAGE(M6:M26)</f>
        <v>39.346666666666678</v>
      </c>
      <c r="T49" s="32">
        <f>AVERAGE(T26:T46)</f>
        <v>3.4985714285714278</v>
      </c>
      <c r="U49" s="32">
        <f>AVERAGE(U26:U46)</f>
        <v>2.9328571428571428</v>
      </c>
      <c r="V49" s="32">
        <f>AVERAGE(V6:V26)</f>
        <v>40.072222222222223</v>
      </c>
      <c r="AC49" s="32">
        <f>AVERAGE(AC26:AC46)</f>
        <v>3.8992857142857145</v>
      </c>
      <c r="AE49" s="32">
        <f>AVERAGE(AE6:AE26)</f>
        <v>39.478947368421053</v>
      </c>
      <c r="AL49" s="32">
        <f>AVERAGE(AL26:AL46)</f>
        <v>3.7349999999999999</v>
      </c>
      <c r="AN49" s="32">
        <f>AVERAGE(AN6:AN26)</f>
        <v>33.235714285714288</v>
      </c>
      <c r="AU49" s="32">
        <f>AVERAGE(AU26:AU46)</f>
        <v>4.9227777777777781</v>
      </c>
      <c r="AW49" s="32">
        <f>AVERAGE(AW6:AW26)</f>
        <v>37.26111111111112</v>
      </c>
      <c r="BD49" s="32">
        <f>AVERAGE(BD26:BD46)</f>
        <v>3.9899999999999989</v>
      </c>
      <c r="BF49" s="32">
        <f>AVERAGE(BF6:BF26)</f>
        <v>35.758823529411771</v>
      </c>
      <c r="BM49" s="32">
        <f>AVERAGE(BM26:BM46)</f>
        <v>4.3110526315789475</v>
      </c>
      <c r="BO49" s="32">
        <f>AVERAGE(BO6:BO26)</f>
        <v>37.015789473684208</v>
      </c>
      <c r="BV49" s="32">
        <f>AVERAGE(BV26:BV46)</f>
        <v>3.8125</v>
      </c>
      <c r="BX49" s="32">
        <f>AVERAGE(BX6:BX26)</f>
        <v>35.833333333333336</v>
      </c>
      <c r="CE49" s="32">
        <f>AVERAGE(CE26:CE46)</f>
        <v>4.2765000000000004</v>
      </c>
      <c r="CG49" s="32">
        <f>AVERAGE(CG6:CG26)</f>
        <v>37.422222222222224</v>
      </c>
    </row>
    <row r="50" spans="2:85" x14ac:dyDescent="0.3">
      <c r="B50" s="24" t="s">
        <v>28</v>
      </c>
      <c r="F50" s="24">
        <f>COUNT(J27:J47)</f>
        <v>12</v>
      </c>
      <c r="J50" s="32">
        <f>AVERAGE(J27:J47)</f>
        <v>3.7991666666666668</v>
      </c>
      <c r="M50" s="32">
        <f>AVERAGE(M27:M47)</f>
        <v>40.391666666666666</v>
      </c>
      <c r="T50" s="32">
        <f>AVERAGE(T27:T47)</f>
        <v>3.4042857142857135</v>
      </c>
      <c r="U50" s="32">
        <f>AVERAGE(U27:U47)</f>
        <v>2.9471428571428571</v>
      </c>
      <c r="V50" s="32">
        <f>AVERAGE(V27:V47)</f>
        <v>38.966666666666661</v>
      </c>
      <c r="AC50" s="32">
        <f>AVERAGE(AC27:AC47)</f>
        <v>3.9350000000000001</v>
      </c>
      <c r="AE50" s="32">
        <f>AVERAGE(AE27:AE47)</f>
        <v>38.727777777777774</v>
      </c>
      <c r="AL50" s="32">
        <f>AVERAGE(AL27:AL47)</f>
        <v>3.7831250000000001</v>
      </c>
      <c r="AN50" s="32">
        <f>AVERAGE(AN27:AN47)</f>
        <v>34.75</v>
      </c>
      <c r="AU50" s="32">
        <f>AVERAGE(AU27:AU47)</f>
        <v>5.120000000000001</v>
      </c>
      <c r="AW50" s="32">
        <f>AVERAGE(AW27:AW47)</f>
        <v>36.922222222222217</v>
      </c>
      <c r="BD50" s="32">
        <f>AVERAGE(BD27:BD47)</f>
        <v>3.9841176470588229</v>
      </c>
      <c r="BF50" s="32">
        <f>AVERAGE(BF27:BF47)</f>
        <v>36.258823529411757</v>
      </c>
      <c r="BM50" s="32">
        <f>AVERAGE(BM27:BM47)</f>
        <v>4.2589473684210528</v>
      </c>
      <c r="BO50" s="32">
        <f>AVERAGE(BO27:BO47)</f>
        <v>38.05263157894737</v>
      </c>
      <c r="BV50" s="32">
        <f>AVERAGE(BV27:BV47)</f>
        <v>3.7739999999999996</v>
      </c>
      <c r="BX50" s="32">
        <f>AVERAGE(BX27:BX47)</f>
        <v>34</v>
      </c>
      <c r="CE50" s="32">
        <f>AVERAGE(CE27:CE47)</f>
        <v>4.2464999999999993</v>
      </c>
      <c r="CG50" s="32">
        <f>AVERAGE(CG27:CG47)</f>
        <v>37.18</v>
      </c>
    </row>
    <row r="52" spans="2:85" x14ac:dyDescent="0.3">
      <c r="F52" s="24" t="s">
        <v>29</v>
      </c>
      <c r="AC52" s="4" t="s">
        <v>34</v>
      </c>
    </row>
    <row r="53" spans="2:85" x14ac:dyDescent="0.3">
      <c r="J53" s="4" t="s">
        <v>30</v>
      </c>
      <c r="K53" s="5" t="s">
        <v>31</v>
      </c>
      <c r="M53" s="6" t="s">
        <v>32</v>
      </c>
    </row>
    <row r="54" spans="2:85" x14ac:dyDescent="0.3">
      <c r="F54" s="24" t="s">
        <v>27</v>
      </c>
      <c r="J54" s="33">
        <f>AVERAGE(M49,V49,AE49)</f>
        <v>39.632612085769985</v>
      </c>
      <c r="K54" s="34">
        <f>AVERAGE(AN49,AW49,BF49)</f>
        <v>35.418549642079064</v>
      </c>
      <c r="L54" s="34"/>
      <c r="M54" s="32">
        <f>AVERAGE(BO49,BX49,CG49)</f>
        <v>36.757115009746592</v>
      </c>
      <c r="AC54" s="4" t="s">
        <v>30</v>
      </c>
      <c r="AD54" s="5" t="s">
        <v>31</v>
      </c>
      <c r="AE54" s="6" t="s">
        <v>32</v>
      </c>
    </row>
    <row r="55" spans="2:85" x14ac:dyDescent="0.3">
      <c r="F55" s="24" t="s">
        <v>28</v>
      </c>
      <c r="J55" s="33">
        <f>AVERAGE(M50,V50,AE50)</f>
        <v>39.362037037037034</v>
      </c>
      <c r="K55" s="34">
        <f>AVERAGE(AN50,AW50,BF50)</f>
        <v>35.97701525054466</v>
      </c>
      <c r="L55" s="34"/>
      <c r="M55" s="32">
        <f>AVERAGE(M54,BO50,BX50,CG50)</f>
        <v>36.497436647173494</v>
      </c>
      <c r="Y55" s="24" t="s">
        <v>27</v>
      </c>
      <c r="AC55" s="33">
        <f>AVERAGE(J49,T49,AC49)</f>
        <v>3.8879523809523806</v>
      </c>
      <c r="AD55" s="34">
        <f>AVERAGE(AL49,AU49,BD49)</f>
        <v>4.2159259259259256</v>
      </c>
      <c r="AE55" s="32">
        <f>COUNT(AC55:AD55,BM49,BV49,CE49)</f>
        <v>5</v>
      </c>
    </row>
    <row r="56" spans="2:85" x14ac:dyDescent="0.3">
      <c r="Y56" s="24" t="s">
        <v>28</v>
      </c>
      <c r="AC56" s="33">
        <f>AVERAGE(J50,T50,AC50)</f>
        <v>3.71281746031746</v>
      </c>
      <c r="AD56" s="34">
        <f>AVERAGE(AL50,AU50,BD50)</f>
        <v>4.295747549019608</v>
      </c>
      <c r="AE56" s="32">
        <f>AVERAGE(BM50,BV50,CE50)</f>
        <v>4.0931491228070174</v>
      </c>
    </row>
  </sheetData>
  <sortState xmlns:xlrd2="http://schemas.microsoft.com/office/spreadsheetml/2017/richdata2" ref="C6:N47">
    <sortCondition ref="C6:C47"/>
  </sortState>
  <mergeCells count="30">
    <mergeCell ref="BI1:CH2"/>
    <mergeCell ref="BI4:BP4"/>
    <mergeCell ref="BR4:BY4"/>
    <mergeCell ref="CA4:CH4"/>
    <mergeCell ref="CA3:CE3"/>
    <mergeCell ref="BR3:BV3"/>
    <mergeCell ref="BN3:BP3"/>
    <mergeCell ref="BW3:BY3"/>
    <mergeCell ref="CF3:CH3"/>
    <mergeCell ref="BI3:BM3"/>
    <mergeCell ref="F1:AF2"/>
    <mergeCell ref="P4:W4"/>
    <mergeCell ref="Y4:AF4"/>
    <mergeCell ref="AH1:BG2"/>
    <mergeCell ref="AH4:AO4"/>
    <mergeCell ref="AQ4:AX4"/>
    <mergeCell ref="AZ4:BG4"/>
    <mergeCell ref="AM3:AO3"/>
    <mergeCell ref="AV3:AX3"/>
    <mergeCell ref="BE3:BG3"/>
    <mergeCell ref="AZ3:BD3"/>
    <mergeCell ref="AQ3:AU3"/>
    <mergeCell ref="AH3:AL3"/>
    <mergeCell ref="Y3:AC3"/>
    <mergeCell ref="P3:T3"/>
    <mergeCell ref="U3:W3"/>
    <mergeCell ref="AD3:AF3"/>
    <mergeCell ref="F3:J3"/>
    <mergeCell ref="K3:N3"/>
    <mergeCell ref="F4:N4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Richards, Sion</dc:creator>
  <cp:lastModifiedBy>Colleen Engelbrecht</cp:lastModifiedBy>
  <cp:lastPrinted>2017-09-28T11:48:36Z</cp:lastPrinted>
  <dcterms:created xsi:type="dcterms:W3CDTF">2017-05-08T09:57:39Z</dcterms:created>
  <dcterms:modified xsi:type="dcterms:W3CDTF">2024-07-30T10:10:29Z</dcterms:modified>
</cp:coreProperties>
</file>