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/>
  </bookViews>
  <sheets>
    <sheet name="NRC" sheetId="1" r:id="rId1"/>
    <sheet name="CPM Dairy " sheetId="2" r:id="rId2"/>
    <sheet name="AMTS" sheetId="3" r:id="rId3"/>
    <sheet name="NASEM" sheetId="4" r:id="rId4"/>
    <sheet name="Weather Data" sheetId="5" r:id="rId5"/>
    <sheet name="Back-Calculation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3" l="1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F27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F26" i="3"/>
  <c r="F26" i="3"/>
  <c r="C13" i="4" l="1"/>
  <c r="D13" i="4"/>
  <c r="B13" i="4"/>
  <c r="C12" i="2" l="1"/>
  <c r="D12" i="2"/>
  <c r="B12" i="2"/>
  <c r="C27" i="3" l="1"/>
  <c r="D27" i="3"/>
  <c r="B27" i="3"/>
  <c r="C26" i="3"/>
  <c r="D26" i="3"/>
  <c r="B26" i="3"/>
  <c r="E7" i="5" l="1"/>
  <c r="C14" i="7"/>
  <c r="D14" i="7"/>
  <c r="B14" i="7"/>
  <c r="E25" i="6" l="1"/>
  <c r="D25" i="6"/>
  <c r="C25" i="6"/>
  <c r="E19" i="6"/>
  <c r="E20" i="6" s="1"/>
  <c r="E21" i="6" s="1"/>
  <c r="D19" i="6"/>
  <c r="D20" i="6" s="1"/>
  <c r="D21" i="6" s="1"/>
  <c r="C19" i="6"/>
  <c r="C20" i="6" s="1"/>
  <c r="C21" i="6" s="1"/>
  <c r="E15" i="6"/>
  <c r="E16" i="6" s="1"/>
  <c r="E17" i="6" s="1"/>
  <c r="D15" i="6"/>
  <c r="D16" i="6" s="1"/>
  <c r="D17" i="6" s="1"/>
  <c r="C15" i="6"/>
  <c r="C16" i="6" s="1"/>
  <c r="C17" i="6" s="1"/>
  <c r="C12" i="6"/>
  <c r="C13" i="6" s="1"/>
  <c r="E11" i="6"/>
  <c r="E12" i="6" s="1"/>
  <c r="E13" i="6" s="1"/>
  <c r="D11" i="6"/>
  <c r="D12" i="6" s="1"/>
  <c r="D13" i="6" s="1"/>
  <c r="C11" i="6"/>
  <c r="D7" i="6"/>
  <c r="D8" i="6" s="1"/>
  <c r="D23" i="6" s="1"/>
  <c r="D26" i="6" s="1"/>
  <c r="D27" i="6" s="1"/>
  <c r="E6" i="6"/>
  <c r="E7" i="6" s="1"/>
  <c r="E8" i="6" s="1"/>
  <c r="D6" i="6"/>
  <c r="C6" i="6"/>
  <c r="C7" i="6" s="1"/>
  <c r="C8" i="6" s="1"/>
  <c r="B6" i="5"/>
  <c r="G5" i="5"/>
  <c r="F6" i="5" s="1"/>
  <c r="F5" i="5"/>
  <c r="E5" i="5"/>
  <c r="D5" i="5"/>
  <c r="C5" i="5"/>
  <c r="B5" i="5"/>
  <c r="E23" i="6" l="1"/>
  <c r="E26" i="6" s="1"/>
  <c r="E27" i="6" s="1"/>
  <c r="C23" i="6"/>
  <c r="C26" i="6" s="1"/>
  <c r="C27" i="6" s="1"/>
</calcChain>
</file>

<file path=xl/sharedStrings.xml><?xml version="1.0" encoding="utf-8"?>
<sst xmlns="http://schemas.openxmlformats.org/spreadsheetml/2006/main" count="1100" uniqueCount="341">
  <si>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</si>
  <si>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</si>
  <si>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</si>
  <si>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</si>
  <si>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</si>
  <si>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</si>
  <si>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</si>
  <si>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</si>
  <si>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</si>
  <si>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</si>
  <si>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</si>
  <si>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</si>
  <si>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</si>
  <si>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</si>
  <si>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</si>
  <si>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</si>
  <si>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</si>
  <si>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</si>
  <si>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</si>
  <si>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</si>
  <si>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</si>
  <si>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</si>
  <si>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</si>
  <si>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</si>
  <si>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</si>
  <si>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</si>
  <si>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>Zander</t>
  </si>
  <si>
    <t xml:space="preserve">HS </t>
  </si>
  <si>
    <t xml:space="preserve">MS </t>
  </si>
  <si>
    <t xml:space="preserve">LS </t>
  </si>
  <si>
    <t xml:space="preserve">Lactating 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</si>
  <si>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</si>
  <si>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</si>
  <si>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</si>
  <si>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</si>
  <si>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</si>
  <si>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</si>
  <si>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</si>
  <si>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</si>
  <si>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</si>
  <si>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</si>
  <si>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</si>
  <si>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</si>
  <si>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</si>
  <si>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</si>
  <si>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</si>
  <si>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</si>
  <si>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</si>
  <si>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</si>
  <si>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</si>
  <si>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</si>
  <si>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</si>
  <si>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</si>
  <si>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</si>
  <si>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</si>
  <si>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</si>
  <si>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</si>
  <si>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</si>
  <si>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</si>
  <si>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</si>
  <si>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</si>
  <si>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</si>
  <si>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</si>
  <si>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</si>
  <si>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</si>
  <si>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</si>
  <si>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</si>
  <si>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</si>
  <si>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</si>
  <si>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</si>
  <si>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</si>
  <si>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</si>
  <si>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</si>
  <si>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 xml:space="preserve">400+?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</si>
  <si>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</si>
  <si>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</si>
  <si>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</si>
  <si>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</si>
  <si>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</si>
  <si>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</si>
  <si>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</si>
  <si>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</si>
  <si>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</si>
  <si>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</si>
  <si>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</si>
  <si>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</si>
  <si>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</si>
  <si>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</si>
  <si>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</si>
  <si>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</si>
  <si>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</si>
  <si>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</si>
  <si>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</si>
  <si>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</si>
  <si>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</si>
  <si>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</si>
  <si>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</si>
  <si>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</si>
  <si>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</si>
  <si>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</si>
  <si>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</si>
  <si>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</si>
  <si>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</si>
  <si>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</si>
  <si>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</si>
  <si>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</si>
  <si>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</si>
  <si>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</si>
  <si>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</si>
  <si>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</si>
  <si>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</si>
  <si>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</si>
  <si>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</si>
  <si>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</si>
  <si>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</si>
  <si>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</si>
  <si>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</si>
  <si>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</si>
  <si>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</si>
  <si>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</si>
  <si>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</si>
  <si>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</si>
  <si>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ADG (kg/d)</t>
  </si>
  <si>
    <t xml:space="preserve">Water Source </t>
  </si>
  <si>
    <t xml:space="preserve">Zander </t>
  </si>
  <si>
    <t>MS</t>
  </si>
  <si>
    <t>Use Predicted Milk</t>
  </si>
  <si>
    <t>Dairy</t>
  </si>
  <si>
    <t>Straightbreed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</si>
  <si>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</si>
  <si>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</si>
  <si>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</si>
  <si>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</si>
  <si>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</si>
  <si>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</si>
  <si>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</si>
  <si>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</si>
  <si>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</si>
  <si>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</si>
  <si>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</si>
  <si>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</si>
  <si>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</si>
  <si>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</si>
  <si>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</si>
  <si>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</si>
  <si>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</si>
  <si>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</si>
  <si>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</si>
  <si>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</si>
  <si>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</si>
  <si>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</si>
  <si>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</si>
  <si>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</si>
  <si>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</si>
  <si>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</si>
  <si>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</si>
  <si>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</si>
  <si>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</si>
  <si>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</si>
  <si>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</si>
  <si>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</si>
  <si>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</si>
  <si>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</si>
  <si>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September </t>
  </si>
  <si>
    <t xml:space="preserve">October </t>
  </si>
  <si>
    <t xml:space="preserve">Average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</si>
  <si>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</si>
  <si>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</si>
  <si>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</si>
  <si>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</si>
  <si>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</si>
  <si>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 xml:space="preserve">High Starch </t>
  </si>
  <si>
    <t xml:space="preserve">Medium Starch </t>
  </si>
  <si>
    <t>NE maintenance (Mcal/d)</t>
  </si>
  <si>
    <t>Intake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</si>
  <si>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</si>
  <si>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</si>
  <si>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</si>
  <si>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</si>
  <si>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</si>
  <si>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</si>
  <si>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</si>
  <si>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</si>
  <si>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</si>
  <si>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</si>
  <si>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</si>
  <si>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</si>
  <si>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</si>
  <si>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</si>
  <si>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</si>
  <si>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</si>
  <si>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</si>
  <si>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</si>
  <si>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</si>
  <si>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</si>
  <si>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</si>
  <si>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Ingredient </t>
  </si>
  <si>
    <t xml:space="preserve">Maize </t>
  </si>
  <si>
    <t xml:space="preserve">Hominy chop </t>
  </si>
  <si>
    <t>wheat bran</t>
  </si>
  <si>
    <t xml:space="preserve">Soybean hulls </t>
  </si>
  <si>
    <t xml:space="preserve">Soybean oilcake </t>
  </si>
  <si>
    <t>molasses</t>
  </si>
  <si>
    <t xml:space="preserve">Feed Lime </t>
  </si>
  <si>
    <t xml:space="preserve">MCP </t>
  </si>
  <si>
    <t xml:space="preserve">salt </t>
  </si>
  <si>
    <t>MgO</t>
  </si>
  <si>
    <t xml:space="preserve">Vit&amp;Min Premix </t>
  </si>
  <si>
    <t xml:space="preserve">Pasture % DM </t>
  </si>
  <si>
    <t>Plaintain</t>
  </si>
  <si>
    <t>Ryegrass</t>
  </si>
  <si>
    <t>DM</t>
  </si>
  <si>
    <t>ME (MJ/kg)</t>
  </si>
  <si>
    <t>IVOMD (%)</t>
  </si>
  <si>
    <t>CP</t>
  </si>
  <si>
    <t>NDF</t>
  </si>
  <si>
    <t>ADF</t>
  </si>
  <si>
    <t xml:space="preserve">Starch </t>
  </si>
  <si>
    <t>Sugar (WSC)</t>
  </si>
  <si>
    <t>NFC</t>
  </si>
  <si>
    <t>EE</t>
  </si>
  <si>
    <t xml:space="preserve">Ash </t>
  </si>
  <si>
    <t>Ca</t>
  </si>
  <si>
    <t>Mg</t>
  </si>
  <si>
    <t>K</t>
  </si>
  <si>
    <t>Na</t>
  </si>
  <si>
    <t>Mn (mg/kg)</t>
  </si>
  <si>
    <t>Cu (mg/kg)</t>
  </si>
  <si>
    <t>fe (mg/kg)</t>
  </si>
  <si>
    <t>Zn (mg/kg)</t>
  </si>
  <si>
    <t>Premix (per kg )</t>
  </si>
  <si>
    <t>Ca (g)</t>
  </si>
  <si>
    <t>Mg (g)</t>
  </si>
  <si>
    <t>S (g)</t>
  </si>
  <si>
    <t>Cu (g)</t>
  </si>
  <si>
    <t>Mn (g)</t>
  </si>
  <si>
    <t>Zn (g)</t>
  </si>
  <si>
    <t>I (mg)</t>
  </si>
  <si>
    <t>Co (mg)</t>
  </si>
  <si>
    <t>Se (mg)</t>
  </si>
  <si>
    <t>Vit A (IU)</t>
  </si>
  <si>
    <t>2 million</t>
  </si>
  <si>
    <t>Vit D (IU)</t>
  </si>
  <si>
    <t>Vit E (IU)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</si>
  <si>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</si>
  <si>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</si>
  <si>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</si>
  <si>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</si>
  <si>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</si>
  <si>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</si>
  <si>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</si>
  <si>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 xml:space="preserve">Nel Allowable Milk </t>
  </si>
  <si>
    <t xml:space="preserve">MP Allowable Milk </t>
  </si>
  <si>
    <t>Days to lose 1 Condition Score</t>
  </si>
  <si>
    <t xml:space="preserve">DMI-Predicted 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</si>
  <si>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</si>
  <si>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</si>
  <si>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</si>
  <si>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</si>
  <si>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</si>
  <si>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Predicted MUN  (mg/dl) </t>
  </si>
  <si>
    <t>Days to change  BCS</t>
  </si>
  <si>
    <t>Nel Allowable Milk</t>
  </si>
  <si>
    <t>DMI (based on animal)</t>
  </si>
  <si>
    <t xml:space="preserve">DMI (based on Animal/fibre) </t>
  </si>
  <si>
    <t xml:space="preserve">NRC Precited </t>
  </si>
  <si>
    <t>CPM</t>
  </si>
  <si>
    <t xml:space="preserve">AMTS </t>
  </si>
  <si>
    <t xml:space="preserve">NASEM </t>
  </si>
  <si>
    <t>HS</t>
  </si>
  <si>
    <t>LS</t>
  </si>
  <si>
    <r>
      <rPr>
        <sz val="11"/>
        <color rgb="FFFF0000"/>
        <rFont val="Calibri"/>
        <family val="2"/>
        <scheme val="minor"/>
      </rPr>
      <t>NEED to CALCULATE</t>
    </r>
    <r>
      <rPr>
        <sz val="11"/>
        <color theme="1"/>
        <rFont val="Calibri"/>
        <family val="2"/>
        <scheme val="minor"/>
      </rPr>
      <t xml:space="preserve"> </t>
    </r>
  </si>
  <si>
    <t>DMI RMP (Plantain)</t>
  </si>
  <si>
    <t>DMI RPM (Pasture)</t>
  </si>
  <si>
    <t>P</t>
  </si>
  <si>
    <t>&gt;305</t>
  </si>
  <si>
    <t>Lactating</t>
  </si>
  <si>
    <t>Jersey</t>
  </si>
  <si>
    <t>NO</t>
  </si>
  <si>
    <t>Mild</t>
  </si>
  <si>
    <t xml:space="preserve">Using model predicted DMI </t>
  </si>
  <si>
    <t>Using model predicted DMI (animal)</t>
  </si>
  <si>
    <t>Using model predicted DMI (animal/fibre)</t>
  </si>
  <si>
    <t>Treatment 1</t>
  </si>
  <si>
    <t>Berta 138</t>
  </si>
  <si>
    <t>TMAX 63</t>
  </si>
  <si>
    <t>TSUSA 94</t>
  </si>
  <si>
    <t>TSANTA 46</t>
  </si>
  <si>
    <t>TBERTA178</t>
  </si>
  <si>
    <t>TAMSA235</t>
  </si>
  <si>
    <t>TETNA 39</t>
  </si>
  <si>
    <t>TSALLY 22</t>
  </si>
  <si>
    <t>TMAX 62</t>
  </si>
  <si>
    <t>TWANDA 43</t>
  </si>
  <si>
    <t>TBERTA172</t>
  </si>
  <si>
    <t>TLIZ 64</t>
  </si>
  <si>
    <t>TAMSA242</t>
  </si>
  <si>
    <t>TMELBA  7</t>
  </si>
  <si>
    <t>TBERTA119</t>
  </si>
  <si>
    <t>TSUSA126</t>
  </si>
  <si>
    <t>TESME 13</t>
  </si>
  <si>
    <t xml:space="preserve">Treatment 2 </t>
  </si>
  <si>
    <t>TLUA 47</t>
  </si>
  <si>
    <t>TAMSA132</t>
  </si>
  <si>
    <t>TSUSA106</t>
  </si>
  <si>
    <t>TETNA 38</t>
  </si>
  <si>
    <t>TLASS 25</t>
  </si>
  <si>
    <t>TLIZ 60</t>
  </si>
  <si>
    <t>TSANTA 45</t>
  </si>
  <si>
    <t>TSUSA144</t>
  </si>
  <si>
    <t>TSUSA139</t>
  </si>
  <si>
    <t>TAMSA231</t>
  </si>
  <si>
    <t>TAMSA247</t>
  </si>
  <si>
    <t>TMONA 28</t>
  </si>
  <si>
    <t>TETNA 40</t>
  </si>
  <si>
    <t>TLUA 56</t>
  </si>
  <si>
    <t>TETNA 31</t>
  </si>
  <si>
    <t>TBERTA147</t>
  </si>
  <si>
    <t>TTES 34</t>
  </si>
  <si>
    <t>TLIZ 53</t>
  </si>
  <si>
    <t>TSUSA101</t>
  </si>
  <si>
    <t>THES 15</t>
  </si>
  <si>
    <t>TSUSA117</t>
  </si>
  <si>
    <t>TAMSA238</t>
  </si>
  <si>
    <t>TLASS 26</t>
  </si>
  <si>
    <t>TMELBA  6</t>
  </si>
  <si>
    <t>TARNA 27</t>
  </si>
  <si>
    <t>TPANSY 14</t>
  </si>
  <si>
    <t>TBERTA180</t>
  </si>
  <si>
    <t>TSUSA178</t>
  </si>
  <si>
    <t>TPANSY 27</t>
  </si>
  <si>
    <t>TBERTA190</t>
  </si>
  <si>
    <t>TWANDA 68</t>
  </si>
  <si>
    <t>TAMSA136</t>
  </si>
  <si>
    <t>TPAULET 33</t>
  </si>
  <si>
    <t>TMELBA  3</t>
  </si>
  <si>
    <t xml:space="preserve">Treatment 3 </t>
  </si>
  <si>
    <t>MUN</t>
  </si>
  <si>
    <t>Treatment 2</t>
  </si>
  <si>
    <t>Treatment 3</t>
  </si>
  <si>
    <t>Treatment 1 -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</si>
</sst>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2"/>
  <sheetViews>
    <sheetView tabSelected="1" workbookViewId="0">
      <pane xSplit="1" topLeftCell="AJ1" activePane="topRight" state="frozen"/>
      <selection pane="topRight" activeCell="AI2" sqref="AI2"/>
    </sheetView>
  </sheetViews>
  <sheetFormatPr defaultRowHeight="15" x14ac:dyDescent="0.25"/>
  <cols>
    <col min="1" max="1" width="39" customWidth="1"/>
  </cols>
  <sheetData>
    <row r="1" spans="1:58" x14ac:dyDescent="0.25">
      <c r="B1" s="12" t="s">
        <v>26</v>
      </c>
      <c r="C1" s="12"/>
      <c r="D1" s="12"/>
      <c r="F1" s="12" t="s">
        <v>283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X1" s="12" t="s">
        <v>301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P1" s="12" t="s">
        <v>336</v>
      </c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</row>
    <row r="2" spans="1:58" x14ac:dyDescent="0.25">
      <c r="A2" t="s">
        <v>0</v>
      </c>
      <c r="B2" t="s">
        <v>27</v>
      </c>
      <c r="C2" t="s">
        <v>28</v>
      </c>
      <c r="D2" t="s">
        <v>29</v>
      </c>
      <c r="F2" t="s">
        <v>284</v>
      </c>
      <c r="G2" s="9" t="s">
        <v>285</v>
      </c>
      <c r="H2" s="9" t="s">
        <v>286</v>
      </c>
      <c r="I2" s="9" t="s">
        <v>287</v>
      </c>
      <c r="J2" s="9" t="s">
        <v>288</v>
      </c>
      <c r="K2" s="9" t="s">
        <v>289</v>
      </c>
      <c r="L2" s="9" t="s">
        <v>290</v>
      </c>
      <c r="M2" s="9" t="s">
        <v>291</v>
      </c>
      <c r="N2" s="9" t="s">
        <v>292</v>
      </c>
      <c r="O2" s="9" t="s">
        <v>293</v>
      </c>
      <c r="P2" s="9" t="s">
        <v>294</v>
      </c>
      <c r="Q2" s="9" t="s">
        <v>295</v>
      </c>
      <c r="R2" s="9" t="s">
        <v>296</v>
      </c>
      <c r="S2" s="9" t="s">
        <v>297</v>
      </c>
      <c r="T2" s="9" t="s">
        <v>298</v>
      </c>
      <c r="U2" s="9" t="s">
        <v>299</v>
      </c>
      <c r="V2" s="9" t="s">
        <v>300</v>
      </c>
      <c r="X2" s="10" t="s">
        <v>302</v>
      </c>
      <c r="Y2" s="10" t="s">
        <v>303</v>
      </c>
      <c r="Z2" s="10" t="s">
        <v>304</v>
      </c>
      <c r="AA2" s="10" t="s">
        <v>305</v>
      </c>
      <c r="AB2" s="10" t="s">
        <v>306</v>
      </c>
      <c r="AC2" s="10" t="s">
        <v>307</v>
      </c>
      <c r="AD2" s="10" t="s">
        <v>308</v>
      </c>
      <c r="AE2" s="10" t="s">
        <v>309</v>
      </c>
      <c r="AF2" s="10" t="s">
        <v>310</v>
      </c>
      <c r="AG2" s="10" t="s">
        <v>311</v>
      </c>
      <c r="AH2" s="10" t="s">
        <v>312</v>
      </c>
      <c r="AI2" s="10" t="s">
        <v>313</v>
      </c>
      <c r="AJ2" s="10" t="s">
        <v>314</v>
      </c>
      <c r="AK2" s="10" t="s">
        <v>315</v>
      </c>
      <c r="AL2" s="10" t="s">
        <v>316</v>
      </c>
      <c r="AM2" s="10" t="s">
        <v>317</v>
      </c>
      <c r="AN2" s="10" t="s">
        <v>318</v>
      </c>
      <c r="AP2" s="11" t="s">
        <v>319</v>
      </c>
      <c r="AQ2" s="11" t="s">
        <v>320</v>
      </c>
      <c r="AR2" s="11" t="s">
        <v>321</v>
      </c>
      <c r="AS2" s="11" t="s">
        <v>322</v>
      </c>
      <c r="AT2" s="11" t="s">
        <v>323</v>
      </c>
      <c r="AU2" s="11" t="s">
        <v>324</v>
      </c>
      <c r="AV2" s="11" t="s">
        <v>325</v>
      </c>
      <c r="AW2" s="11" t="s">
        <v>326</v>
      </c>
      <c r="AX2" s="11" t="s">
        <v>327</v>
      </c>
      <c r="AY2" s="11" t="s">
        <v>328</v>
      </c>
      <c r="AZ2" s="11" t="s">
        <v>329</v>
      </c>
      <c r="BA2" s="11" t="s">
        <v>330</v>
      </c>
      <c r="BB2" s="11" t="s">
        <v>331</v>
      </c>
      <c r="BC2" s="11" t="s">
        <v>332</v>
      </c>
      <c r="BD2" s="11" t="s">
        <v>333</v>
      </c>
      <c r="BE2" s="11" t="s">
        <v>334</v>
      </c>
      <c r="BF2" s="11" t="s">
        <v>335</v>
      </c>
    </row>
    <row r="3" spans="1:58" x14ac:dyDescent="0.25">
      <c r="A3" s="1" t="s">
        <v>1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</row>
    <row r="4" spans="1:58" x14ac:dyDescent="0.25">
      <c r="A4" t="s">
        <v>2</v>
      </c>
      <c r="B4" t="s">
        <v>30</v>
      </c>
      <c r="C4" t="s">
        <v>30</v>
      </c>
      <c r="D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30</v>
      </c>
      <c r="K4" t="s">
        <v>30</v>
      </c>
      <c r="L4" t="s">
        <v>30</v>
      </c>
      <c r="M4" t="s">
        <v>30</v>
      </c>
      <c r="N4" t="s">
        <v>30</v>
      </c>
      <c r="O4" t="s">
        <v>30</v>
      </c>
      <c r="P4" t="s">
        <v>30</v>
      </c>
      <c r="Q4" t="s">
        <v>30</v>
      </c>
      <c r="R4" t="s">
        <v>30</v>
      </c>
      <c r="S4" t="s">
        <v>30</v>
      </c>
      <c r="T4" t="s">
        <v>30</v>
      </c>
      <c r="U4" t="s">
        <v>30</v>
      </c>
      <c r="V4" t="s">
        <v>30</v>
      </c>
      <c r="W4" t="s">
        <v>30</v>
      </c>
      <c r="X4" t="s">
        <v>30</v>
      </c>
      <c r="Y4" t="s">
        <v>30</v>
      </c>
      <c r="Z4" t="s">
        <v>30</v>
      </c>
      <c r="AA4" t="s">
        <v>30</v>
      </c>
      <c r="AB4" t="s">
        <v>30</v>
      </c>
      <c r="AC4" t="s">
        <v>30</v>
      </c>
      <c r="AD4" t="s">
        <v>30</v>
      </c>
      <c r="AE4" t="s">
        <v>30</v>
      </c>
      <c r="AF4" t="s">
        <v>30</v>
      </c>
      <c r="AG4" t="s">
        <v>30</v>
      </c>
      <c r="AH4" t="s">
        <v>30</v>
      </c>
      <c r="AI4" t="s">
        <v>30</v>
      </c>
      <c r="AJ4" t="s">
        <v>30</v>
      </c>
      <c r="AK4" t="s">
        <v>30</v>
      </c>
      <c r="AL4" t="s">
        <v>30</v>
      </c>
      <c r="AM4" t="s">
        <v>30</v>
      </c>
      <c r="AN4" t="s">
        <v>30</v>
      </c>
      <c r="AO4" t="s">
        <v>30</v>
      </c>
      <c r="AP4" t="s">
        <v>30</v>
      </c>
      <c r="AQ4" t="s">
        <v>30</v>
      </c>
      <c r="AR4" t="s">
        <v>30</v>
      </c>
      <c r="AS4" t="s">
        <v>30</v>
      </c>
      <c r="AT4" t="s">
        <v>30</v>
      </c>
      <c r="AU4" t="s">
        <v>30</v>
      </c>
      <c r="AV4" t="s">
        <v>30</v>
      </c>
      <c r="AW4" t="s">
        <v>30</v>
      </c>
      <c r="AX4" t="s">
        <v>30</v>
      </c>
      <c r="AY4" t="s">
        <v>30</v>
      </c>
      <c r="AZ4" t="s">
        <v>30</v>
      </c>
      <c r="BA4" t="s">
        <v>30</v>
      </c>
      <c r="BB4" t="s">
        <v>30</v>
      </c>
      <c r="BC4" t="s">
        <v>30</v>
      </c>
      <c r="BD4" t="s">
        <v>30</v>
      </c>
      <c r="BE4" t="s">
        <v>30</v>
      </c>
      <c r="BF4" t="s">
        <v>30</v>
      </c>
    </row>
    <row r="5" spans="1:58" x14ac:dyDescent="0.25">
      <c r="A5" t="s">
        <v>3</v>
      </c>
      <c r="B5">
        <v>64.966666666666669</v>
      </c>
      <c r="C5">
        <v>61.839999999999996</v>
      </c>
      <c r="D5">
        <v>67.77000000000001</v>
      </c>
      <c r="F5">
        <v>77.466666666666669</v>
      </c>
      <c r="G5" s="6">
        <v>78.033333333333331</v>
      </c>
      <c r="H5" s="6">
        <v>114.93333333333334</v>
      </c>
      <c r="I5" s="6">
        <v>42.833333333333329</v>
      </c>
      <c r="J5" s="6">
        <v>52.633333333333333</v>
      </c>
      <c r="K5" s="6">
        <v>52.466666666666669</v>
      </c>
      <c r="L5" s="6">
        <v>45.633333333333333</v>
      </c>
      <c r="M5" s="6">
        <v>82.033333333333331</v>
      </c>
      <c r="N5" s="6">
        <v>92.233333333333334</v>
      </c>
      <c r="O5" s="6">
        <v>76.833333333333343</v>
      </c>
      <c r="P5" s="6">
        <v>43.1</v>
      </c>
      <c r="Q5" s="6">
        <v>44.6</v>
      </c>
      <c r="R5" s="6">
        <v>45</v>
      </c>
      <c r="S5" s="6">
        <v>41.966666666666669</v>
      </c>
      <c r="T5" s="6">
        <v>114.33333333333333</v>
      </c>
      <c r="U5" s="6">
        <v>77.933333333333337</v>
      </c>
      <c r="V5" s="6">
        <v>53.4</v>
      </c>
      <c r="X5" s="6">
        <v>77.233333333333334</v>
      </c>
      <c r="Y5" s="6">
        <v>114.46666666666667</v>
      </c>
      <c r="Z5" s="6">
        <v>103.56666666666666</v>
      </c>
      <c r="AA5" s="6">
        <v>55.1</v>
      </c>
      <c r="AB5" s="6">
        <v>53.8</v>
      </c>
      <c r="AC5" s="6">
        <v>52.166666666666671</v>
      </c>
      <c r="AD5" s="6">
        <v>45.133333333333333</v>
      </c>
      <c r="AE5" s="6">
        <v>69.033333333333331</v>
      </c>
      <c r="AF5" s="6">
        <v>69.3</v>
      </c>
      <c r="AG5" s="6">
        <v>52.366666666666667</v>
      </c>
      <c r="AH5" s="6">
        <v>43.466666666666669</v>
      </c>
      <c r="AI5" s="6">
        <v>42.866666666666667</v>
      </c>
      <c r="AJ5" s="6">
        <v>42.2</v>
      </c>
      <c r="AK5" s="6">
        <v>42.966666666666669</v>
      </c>
      <c r="AL5" s="6">
        <v>64.266666666666666</v>
      </c>
      <c r="AM5" s="6">
        <v>78.900000000000006</v>
      </c>
      <c r="AN5" s="6">
        <v>76.633333333333326</v>
      </c>
      <c r="AP5" s="6">
        <v>77.133333333333326</v>
      </c>
      <c r="AQ5" s="6">
        <v>102.83333333333333</v>
      </c>
      <c r="AR5" s="6">
        <v>102.6</v>
      </c>
      <c r="AS5" s="6">
        <v>92.7</v>
      </c>
      <c r="AT5" s="6">
        <v>41.866666666666667</v>
      </c>
      <c r="AU5" s="6">
        <v>41.133333333333333</v>
      </c>
      <c r="AV5" s="6">
        <v>43.833333333333329</v>
      </c>
      <c r="AW5" s="6">
        <v>93.166666666666671</v>
      </c>
      <c r="AX5" s="6">
        <v>92.7</v>
      </c>
      <c r="AY5" s="6">
        <v>52.2</v>
      </c>
      <c r="AZ5" s="6">
        <v>44.1</v>
      </c>
      <c r="BA5" s="6">
        <v>42.9</v>
      </c>
      <c r="BB5" s="6">
        <v>44.2</v>
      </c>
      <c r="BC5" s="6">
        <v>42.566666666666663</v>
      </c>
      <c r="BD5" s="6">
        <v>113.66666666666667</v>
      </c>
      <c r="BE5" s="6">
        <v>79.433333333333337</v>
      </c>
      <c r="BF5" s="6">
        <v>77.2</v>
      </c>
    </row>
    <row r="6" spans="1:58" x14ac:dyDescent="0.25">
      <c r="A6" t="s">
        <v>4</v>
      </c>
      <c r="B6">
        <v>396</v>
      </c>
      <c r="C6">
        <v>389</v>
      </c>
      <c r="D6">
        <v>400</v>
      </c>
      <c r="F6">
        <v>437</v>
      </c>
      <c r="G6" s="6">
        <v>420.5</v>
      </c>
      <c r="H6" s="6">
        <v>448.5</v>
      </c>
      <c r="I6" s="6">
        <v>410.5</v>
      </c>
      <c r="J6" s="6">
        <v>334.5</v>
      </c>
      <c r="K6" s="6">
        <v>357</v>
      </c>
      <c r="L6" s="6">
        <v>413</v>
      </c>
      <c r="M6" s="6">
        <v>407.5</v>
      </c>
      <c r="N6" s="6">
        <v>459.5</v>
      </c>
      <c r="O6" s="6">
        <v>346.5</v>
      </c>
      <c r="P6" s="6">
        <v>371.5</v>
      </c>
      <c r="Q6" s="6">
        <v>406.5</v>
      </c>
      <c r="R6" s="6">
        <v>383</v>
      </c>
      <c r="S6" s="6">
        <v>379</v>
      </c>
      <c r="T6" s="6">
        <v>412.5</v>
      </c>
      <c r="U6" s="6">
        <v>388.5</v>
      </c>
      <c r="V6" s="6">
        <v>359</v>
      </c>
      <c r="X6" s="6">
        <v>394.5</v>
      </c>
      <c r="Y6" s="6">
        <v>414.5</v>
      </c>
      <c r="Z6" s="6">
        <v>397</v>
      </c>
      <c r="AA6" s="6">
        <v>378.5</v>
      </c>
      <c r="AB6" s="6">
        <v>381.5</v>
      </c>
      <c r="AC6" s="6">
        <v>328</v>
      </c>
      <c r="AD6" s="6">
        <v>368</v>
      </c>
      <c r="AE6" s="6">
        <v>407.5</v>
      </c>
      <c r="AF6" s="6">
        <v>401</v>
      </c>
      <c r="AG6" s="6">
        <v>372.5</v>
      </c>
      <c r="AH6" s="6">
        <v>340</v>
      </c>
      <c r="AI6" s="6">
        <v>373</v>
      </c>
      <c r="AJ6" s="6">
        <v>372</v>
      </c>
      <c r="AK6" s="6">
        <v>389.5</v>
      </c>
      <c r="AL6" s="6">
        <v>426</v>
      </c>
      <c r="AM6" s="6">
        <v>446</v>
      </c>
      <c r="AN6" s="6">
        <v>424</v>
      </c>
      <c r="AP6" s="6">
        <v>398.5</v>
      </c>
      <c r="AQ6" s="6">
        <v>475.5</v>
      </c>
      <c r="AR6" s="6">
        <v>402.5</v>
      </c>
      <c r="AS6" s="6">
        <v>421.5</v>
      </c>
      <c r="AT6" s="6">
        <v>374</v>
      </c>
      <c r="AU6" s="6">
        <v>365</v>
      </c>
      <c r="AV6" s="6">
        <v>364.5</v>
      </c>
      <c r="AW6" s="6">
        <v>420.5</v>
      </c>
      <c r="AX6" s="6">
        <v>390.5</v>
      </c>
      <c r="AY6" s="6">
        <v>380</v>
      </c>
      <c r="AZ6" s="6">
        <v>352</v>
      </c>
      <c r="BA6" s="6">
        <v>327</v>
      </c>
      <c r="BB6" s="6">
        <v>385.5</v>
      </c>
      <c r="BC6" s="6">
        <v>447</v>
      </c>
      <c r="BD6" s="6">
        <v>466.5</v>
      </c>
      <c r="BE6" s="6">
        <v>424.5</v>
      </c>
      <c r="BF6" s="6">
        <v>399.5</v>
      </c>
    </row>
    <row r="7" spans="1:58" x14ac:dyDescent="0.25">
      <c r="A7" t="s">
        <v>5</v>
      </c>
      <c r="B7">
        <v>32</v>
      </c>
      <c r="C7">
        <v>27</v>
      </c>
      <c r="D7">
        <v>31</v>
      </c>
      <c r="F7">
        <v>33</v>
      </c>
      <c r="G7" s="6">
        <v>50</v>
      </c>
      <c r="H7" s="6">
        <v>47</v>
      </c>
      <c r="I7" s="6">
        <v>104</v>
      </c>
      <c r="J7" s="6">
        <v>28</v>
      </c>
      <c r="K7" s="6">
        <v>23</v>
      </c>
      <c r="L7" s="6">
        <v>188</v>
      </c>
      <c r="M7" s="6">
        <v>170</v>
      </c>
      <c r="N7" s="6">
        <v>106</v>
      </c>
      <c r="O7" s="6">
        <v>14</v>
      </c>
      <c r="P7" s="6">
        <v>112</v>
      </c>
      <c r="Q7" s="6">
        <v>157</v>
      </c>
      <c r="R7" s="6">
        <v>169</v>
      </c>
      <c r="S7" s="6">
        <v>78</v>
      </c>
      <c r="T7" s="6">
        <v>29</v>
      </c>
      <c r="U7" s="6">
        <v>47</v>
      </c>
      <c r="V7" s="6">
        <v>51</v>
      </c>
      <c r="X7" s="6">
        <v>26</v>
      </c>
      <c r="Y7" s="6">
        <v>33</v>
      </c>
      <c r="Z7" s="6">
        <v>76</v>
      </c>
      <c r="AA7" s="6">
        <v>102</v>
      </c>
      <c r="AB7" s="6">
        <v>63</v>
      </c>
      <c r="AC7" s="6">
        <v>14</v>
      </c>
      <c r="AD7" s="6">
        <v>173</v>
      </c>
      <c r="AE7" s="6">
        <v>150</v>
      </c>
      <c r="AF7" s="6">
        <v>158</v>
      </c>
      <c r="AG7" s="6">
        <v>20</v>
      </c>
      <c r="AH7" s="6">
        <v>123</v>
      </c>
      <c r="AI7" s="6">
        <v>105</v>
      </c>
      <c r="AJ7" s="6">
        <v>85</v>
      </c>
      <c r="AK7" s="6">
        <v>108</v>
      </c>
      <c r="AL7" s="6">
        <v>7</v>
      </c>
      <c r="AM7" s="6">
        <v>76</v>
      </c>
      <c r="AN7" s="6">
        <v>8</v>
      </c>
      <c r="AP7" s="6">
        <v>23</v>
      </c>
      <c r="AQ7" s="6">
        <v>54</v>
      </c>
      <c r="AR7" s="6">
        <v>47</v>
      </c>
      <c r="AS7" s="6">
        <v>120</v>
      </c>
      <c r="AT7" s="6">
        <v>75</v>
      </c>
      <c r="AU7" s="6">
        <v>53</v>
      </c>
      <c r="AV7" s="6">
        <v>134</v>
      </c>
      <c r="AW7" s="6">
        <v>134</v>
      </c>
      <c r="AX7" s="6">
        <v>120</v>
      </c>
      <c r="AY7" s="6">
        <v>15</v>
      </c>
      <c r="AZ7" s="6">
        <v>142</v>
      </c>
      <c r="BA7" s="6">
        <v>106</v>
      </c>
      <c r="BB7" s="6">
        <v>145</v>
      </c>
      <c r="BC7" s="6">
        <v>96</v>
      </c>
      <c r="BD7" s="6">
        <v>9</v>
      </c>
      <c r="BE7" s="6">
        <v>92</v>
      </c>
      <c r="BF7" s="6">
        <v>25</v>
      </c>
    </row>
    <row r="8" spans="1:58" x14ac:dyDescent="0.25">
      <c r="A8" t="s">
        <v>6</v>
      </c>
      <c r="B8">
        <v>2.31</v>
      </c>
      <c r="C8">
        <v>2.2799999999999998</v>
      </c>
      <c r="D8">
        <v>2.4300000000000002</v>
      </c>
      <c r="F8">
        <v>2.25</v>
      </c>
      <c r="G8" s="6">
        <v>2.25</v>
      </c>
      <c r="H8" s="6">
        <v>2.25</v>
      </c>
      <c r="I8" s="6">
        <v>2.25</v>
      </c>
      <c r="J8" s="6">
        <v>2.25</v>
      </c>
      <c r="K8" s="6">
        <v>2.25</v>
      </c>
      <c r="L8" s="6">
        <v>2</v>
      </c>
      <c r="M8" s="6">
        <v>2.25</v>
      </c>
      <c r="N8" s="6">
        <v>2.75</v>
      </c>
      <c r="O8" s="6">
        <v>1.75</v>
      </c>
      <c r="P8" s="6">
        <v>2.25</v>
      </c>
      <c r="Q8" s="6">
        <v>2.25</v>
      </c>
      <c r="R8" s="6">
        <v>2.5</v>
      </c>
      <c r="S8" s="6">
        <v>2.5</v>
      </c>
      <c r="T8" s="6">
        <v>2.75</v>
      </c>
      <c r="U8" s="6">
        <v>2.5</v>
      </c>
      <c r="V8" s="6">
        <v>2.25</v>
      </c>
      <c r="X8" s="6">
        <v>2.25</v>
      </c>
      <c r="Y8" s="6">
        <v>2.25</v>
      </c>
      <c r="Z8" s="6">
        <v>2.25</v>
      </c>
      <c r="AA8" s="6">
        <v>2.25</v>
      </c>
      <c r="AB8" s="6">
        <v>2.25</v>
      </c>
      <c r="AC8" s="6">
        <v>2</v>
      </c>
      <c r="AD8" s="6">
        <v>2.25</v>
      </c>
      <c r="AE8" s="6">
        <v>2.25</v>
      </c>
      <c r="AF8" s="6">
        <v>2.25</v>
      </c>
      <c r="AG8" s="6">
        <v>2.25</v>
      </c>
      <c r="AH8" s="6">
        <v>2.25</v>
      </c>
      <c r="AI8" s="6">
        <v>2.25</v>
      </c>
      <c r="AJ8" s="6">
        <v>2.25</v>
      </c>
      <c r="AK8" s="6">
        <v>2.25</v>
      </c>
      <c r="AL8" s="6">
        <v>2.25</v>
      </c>
      <c r="AM8" s="6">
        <v>2.75</v>
      </c>
      <c r="AN8" s="6">
        <v>2.5</v>
      </c>
      <c r="AP8" s="6">
        <v>2.25</v>
      </c>
      <c r="AQ8" s="6">
        <v>2.75</v>
      </c>
      <c r="AR8" s="6">
        <v>2.25</v>
      </c>
      <c r="AS8" s="6">
        <v>2.75</v>
      </c>
      <c r="AT8" s="6">
        <v>2</v>
      </c>
      <c r="AU8" s="6">
        <v>2.25</v>
      </c>
      <c r="AV8" s="6">
        <v>2.25</v>
      </c>
      <c r="AW8" s="6">
        <v>2.25</v>
      </c>
      <c r="AX8" s="6">
        <v>2.25</v>
      </c>
      <c r="AY8" s="6">
        <v>2.5</v>
      </c>
      <c r="AZ8" s="6">
        <v>2.25</v>
      </c>
      <c r="BA8" s="6">
        <v>2.25</v>
      </c>
      <c r="BB8" s="6">
        <v>2.25</v>
      </c>
      <c r="BC8" s="6">
        <v>2.75</v>
      </c>
      <c r="BD8" s="6">
        <v>2.75</v>
      </c>
      <c r="BE8" s="6">
        <v>3</v>
      </c>
      <c r="BF8" s="6">
        <v>2.5</v>
      </c>
    </row>
    <row r="9" spans="1:58" x14ac:dyDescent="0.25">
      <c r="A9" t="s">
        <v>7</v>
      </c>
      <c r="B9">
        <v>119</v>
      </c>
      <c r="C9">
        <v>114</v>
      </c>
      <c r="D9">
        <v>118</v>
      </c>
      <c r="F9">
        <v>124</v>
      </c>
      <c r="G9" s="6">
        <v>141</v>
      </c>
      <c r="H9" s="6">
        <v>138</v>
      </c>
      <c r="I9" s="6">
        <v>195</v>
      </c>
      <c r="J9" s="6">
        <v>119</v>
      </c>
      <c r="K9" s="6">
        <v>114</v>
      </c>
      <c r="L9" s="6">
        <v>279</v>
      </c>
      <c r="M9" s="6">
        <v>261</v>
      </c>
      <c r="N9" s="6">
        <v>197</v>
      </c>
      <c r="O9" s="6">
        <v>105</v>
      </c>
      <c r="P9" s="6">
        <v>203</v>
      </c>
      <c r="Q9" s="6">
        <v>248</v>
      </c>
      <c r="R9" s="6">
        <v>260</v>
      </c>
      <c r="S9" s="6">
        <v>169</v>
      </c>
      <c r="T9" s="6">
        <v>120</v>
      </c>
      <c r="U9" s="6">
        <v>138</v>
      </c>
      <c r="V9" s="6">
        <v>142</v>
      </c>
      <c r="X9" s="6">
        <v>117</v>
      </c>
      <c r="Y9" s="6">
        <v>124</v>
      </c>
      <c r="Z9" s="6">
        <v>167</v>
      </c>
      <c r="AA9" s="6">
        <v>193</v>
      </c>
      <c r="AB9" s="6">
        <v>154</v>
      </c>
      <c r="AC9" s="6">
        <v>105</v>
      </c>
      <c r="AD9" s="6">
        <v>264</v>
      </c>
      <c r="AE9" s="6">
        <v>241</v>
      </c>
      <c r="AF9" s="6">
        <v>249</v>
      </c>
      <c r="AG9" s="6">
        <v>111</v>
      </c>
      <c r="AH9" s="6">
        <v>214</v>
      </c>
      <c r="AI9" s="6">
        <v>196</v>
      </c>
      <c r="AJ9" s="6">
        <v>176</v>
      </c>
      <c r="AK9" s="6">
        <v>199</v>
      </c>
      <c r="AL9" s="6">
        <v>98</v>
      </c>
      <c r="AM9" s="6">
        <v>167</v>
      </c>
      <c r="AN9" s="6">
        <v>99</v>
      </c>
      <c r="AP9" s="6">
        <v>114</v>
      </c>
      <c r="AQ9" s="6">
        <v>145</v>
      </c>
      <c r="AR9" s="6">
        <v>138</v>
      </c>
      <c r="AS9" s="6">
        <v>211</v>
      </c>
      <c r="AT9" s="6">
        <v>166</v>
      </c>
      <c r="AU9" s="6">
        <v>144</v>
      </c>
      <c r="AV9" s="6">
        <v>225</v>
      </c>
      <c r="AW9" s="6">
        <v>225</v>
      </c>
      <c r="AX9" s="6">
        <v>211</v>
      </c>
      <c r="AY9" s="6">
        <v>106</v>
      </c>
      <c r="AZ9" s="6">
        <v>233</v>
      </c>
      <c r="BA9" s="6">
        <v>197</v>
      </c>
      <c r="BB9" s="6">
        <v>236</v>
      </c>
      <c r="BC9" s="6">
        <v>187</v>
      </c>
      <c r="BD9" s="6">
        <v>100</v>
      </c>
      <c r="BE9" s="6">
        <v>183</v>
      </c>
      <c r="BF9" s="6">
        <v>116</v>
      </c>
    </row>
    <row r="10" spans="1:58" x14ac:dyDescent="0.25">
      <c r="A10" t="s">
        <v>8</v>
      </c>
      <c r="B10">
        <v>4</v>
      </c>
      <c r="C10">
        <v>3.76</v>
      </c>
      <c r="D10">
        <v>4.2300000000000004</v>
      </c>
      <c r="F10">
        <v>5</v>
      </c>
      <c r="G10" s="6">
        <v>5</v>
      </c>
      <c r="H10" s="6">
        <v>8</v>
      </c>
      <c r="I10" s="6">
        <v>2</v>
      </c>
      <c r="J10" s="6">
        <v>3</v>
      </c>
      <c r="K10" s="6">
        <v>3</v>
      </c>
      <c r="L10" s="6">
        <v>2</v>
      </c>
      <c r="M10" s="6">
        <v>5</v>
      </c>
      <c r="N10" s="6">
        <v>6</v>
      </c>
      <c r="O10" s="6">
        <v>5</v>
      </c>
      <c r="P10" s="6">
        <v>2</v>
      </c>
      <c r="Q10" s="6">
        <v>2</v>
      </c>
      <c r="R10" s="6">
        <v>2</v>
      </c>
      <c r="S10" s="6">
        <v>2</v>
      </c>
      <c r="T10" s="6">
        <v>8</v>
      </c>
      <c r="U10" s="6">
        <v>5</v>
      </c>
      <c r="V10" s="6">
        <v>3</v>
      </c>
      <c r="X10" s="6">
        <v>5</v>
      </c>
      <c r="Y10" s="6">
        <v>8</v>
      </c>
      <c r="Z10" s="6">
        <v>7</v>
      </c>
      <c r="AA10" s="6">
        <v>3</v>
      </c>
      <c r="AB10" s="6">
        <v>3</v>
      </c>
      <c r="AC10" s="6">
        <v>3</v>
      </c>
      <c r="AD10" s="6">
        <v>2</v>
      </c>
      <c r="AE10" s="6">
        <v>4</v>
      </c>
      <c r="AF10" s="6">
        <v>4</v>
      </c>
      <c r="AG10" s="6">
        <v>3</v>
      </c>
      <c r="AH10" s="6">
        <v>2</v>
      </c>
      <c r="AI10" s="6">
        <v>2</v>
      </c>
      <c r="AJ10" s="6">
        <v>2</v>
      </c>
      <c r="AK10" s="6">
        <v>2</v>
      </c>
      <c r="AL10" s="6">
        <v>4</v>
      </c>
      <c r="AM10" s="6">
        <v>5</v>
      </c>
      <c r="AN10" s="6">
        <v>5</v>
      </c>
      <c r="AP10" s="6">
        <v>5</v>
      </c>
      <c r="AQ10" s="6">
        <v>7</v>
      </c>
      <c r="AR10" s="6">
        <v>7</v>
      </c>
      <c r="AS10" s="6">
        <v>6</v>
      </c>
      <c r="AT10" s="6">
        <v>2</v>
      </c>
      <c r="AU10" s="6">
        <v>2</v>
      </c>
      <c r="AV10" s="6">
        <v>2</v>
      </c>
      <c r="AW10" s="6">
        <v>6</v>
      </c>
      <c r="AX10" s="6">
        <v>6</v>
      </c>
      <c r="AY10" s="6">
        <v>3</v>
      </c>
      <c r="AZ10" s="6">
        <v>2</v>
      </c>
      <c r="BA10" s="6">
        <v>2</v>
      </c>
      <c r="BB10" s="6">
        <v>2</v>
      </c>
      <c r="BC10" s="6">
        <v>2</v>
      </c>
      <c r="BD10" s="6">
        <v>8</v>
      </c>
      <c r="BE10" s="6">
        <v>5</v>
      </c>
      <c r="BF10" s="6">
        <v>5</v>
      </c>
    </row>
    <row r="11" spans="1:58" x14ac:dyDescent="0.25">
      <c r="A11" t="s">
        <v>9</v>
      </c>
      <c r="B11">
        <v>24</v>
      </c>
      <c r="C11">
        <v>24</v>
      </c>
      <c r="D11">
        <v>24</v>
      </c>
      <c r="F11">
        <v>24</v>
      </c>
      <c r="G11" s="6">
        <v>24</v>
      </c>
      <c r="H11">
        <v>24</v>
      </c>
      <c r="I11" s="6">
        <v>24</v>
      </c>
      <c r="J11">
        <v>24</v>
      </c>
      <c r="K11" s="6">
        <v>24</v>
      </c>
      <c r="L11">
        <v>24</v>
      </c>
      <c r="M11" s="6">
        <v>24</v>
      </c>
      <c r="N11">
        <v>24</v>
      </c>
      <c r="O11" s="6">
        <v>24</v>
      </c>
      <c r="P11">
        <v>24</v>
      </c>
      <c r="Q11" s="6">
        <v>24</v>
      </c>
      <c r="R11">
        <v>24</v>
      </c>
      <c r="S11" s="6">
        <v>24</v>
      </c>
      <c r="T11">
        <v>24</v>
      </c>
      <c r="U11" s="6">
        <v>24</v>
      </c>
      <c r="V11">
        <v>24</v>
      </c>
      <c r="X11">
        <v>24</v>
      </c>
      <c r="Y11" s="6">
        <v>24</v>
      </c>
      <c r="Z11">
        <v>24</v>
      </c>
      <c r="AA11" s="6">
        <v>24</v>
      </c>
      <c r="AB11">
        <v>24</v>
      </c>
      <c r="AC11" s="6">
        <v>24</v>
      </c>
      <c r="AD11">
        <v>24</v>
      </c>
      <c r="AE11" s="6">
        <v>24</v>
      </c>
      <c r="AF11">
        <v>24</v>
      </c>
      <c r="AG11" s="6">
        <v>24</v>
      </c>
      <c r="AH11">
        <v>24</v>
      </c>
      <c r="AI11" s="6">
        <v>24</v>
      </c>
      <c r="AJ11">
        <v>24</v>
      </c>
      <c r="AK11" s="6">
        <v>24</v>
      </c>
      <c r="AL11">
        <v>24</v>
      </c>
      <c r="AM11" s="6">
        <v>24</v>
      </c>
      <c r="AN11">
        <v>24</v>
      </c>
      <c r="AP11">
        <v>24</v>
      </c>
      <c r="AQ11" s="6">
        <v>24</v>
      </c>
      <c r="AR11">
        <v>24</v>
      </c>
      <c r="AS11" s="6">
        <v>24</v>
      </c>
      <c r="AT11">
        <v>24</v>
      </c>
      <c r="AU11" s="6">
        <v>24</v>
      </c>
      <c r="AV11">
        <v>24</v>
      </c>
      <c r="AW11" s="6">
        <v>24</v>
      </c>
      <c r="AX11">
        <v>24</v>
      </c>
      <c r="AY11" s="6">
        <v>24</v>
      </c>
      <c r="AZ11">
        <v>24</v>
      </c>
      <c r="BA11" s="6">
        <v>24</v>
      </c>
      <c r="BB11">
        <v>24</v>
      </c>
      <c r="BC11" s="6">
        <v>24</v>
      </c>
      <c r="BD11">
        <v>24</v>
      </c>
      <c r="BE11" s="6">
        <v>24</v>
      </c>
      <c r="BF11">
        <v>24</v>
      </c>
    </row>
    <row r="12" spans="1:58" x14ac:dyDescent="0.25">
      <c r="A12" t="s">
        <v>10</v>
      </c>
      <c r="B12">
        <v>13</v>
      </c>
      <c r="C12">
        <v>13</v>
      </c>
      <c r="D12">
        <v>13</v>
      </c>
      <c r="F12">
        <v>13</v>
      </c>
      <c r="G12" s="6">
        <v>13</v>
      </c>
      <c r="H12">
        <v>13</v>
      </c>
      <c r="I12" s="6">
        <v>13</v>
      </c>
      <c r="J12">
        <v>13</v>
      </c>
      <c r="K12" s="6">
        <v>13</v>
      </c>
      <c r="L12">
        <v>13</v>
      </c>
      <c r="M12" s="6">
        <v>13</v>
      </c>
      <c r="N12">
        <v>13</v>
      </c>
      <c r="O12" s="6">
        <v>13</v>
      </c>
      <c r="P12">
        <v>13</v>
      </c>
      <c r="Q12" s="6">
        <v>13</v>
      </c>
      <c r="R12">
        <v>13</v>
      </c>
      <c r="S12" s="6">
        <v>13</v>
      </c>
      <c r="T12">
        <v>13</v>
      </c>
      <c r="U12" s="6">
        <v>13</v>
      </c>
      <c r="V12">
        <v>13</v>
      </c>
      <c r="X12">
        <v>13</v>
      </c>
      <c r="Y12" s="6">
        <v>13</v>
      </c>
      <c r="Z12">
        <v>13</v>
      </c>
      <c r="AA12" s="6">
        <v>13</v>
      </c>
      <c r="AB12">
        <v>13</v>
      </c>
      <c r="AC12" s="6">
        <v>13</v>
      </c>
      <c r="AD12">
        <v>13</v>
      </c>
      <c r="AE12" s="6">
        <v>13</v>
      </c>
      <c r="AF12">
        <v>13</v>
      </c>
      <c r="AG12" s="6">
        <v>13</v>
      </c>
      <c r="AH12">
        <v>13</v>
      </c>
      <c r="AI12" s="6">
        <v>13</v>
      </c>
      <c r="AJ12">
        <v>13</v>
      </c>
      <c r="AK12" s="6">
        <v>13</v>
      </c>
      <c r="AL12">
        <v>13</v>
      </c>
      <c r="AM12" s="6">
        <v>13</v>
      </c>
      <c r="AN12">
        <v>13</v>
      </c>
      <c r="AP12">
        <v>13</v>
      </c>
      <c r="AQ12" s="6">
        <v>13</v>
      </c>
      <c r="AR12">
        <v>13</v>
      </c>
      <c r="AS12" s="6">
        <v>13</v>
      </c>
      <c r="AT12">
        <v>13</v>
      </c>
      <c r="AU12" s="6">
        <v>13</v>
      </c>
      <c r="AV12">
        <v>13</v>
      </c>
      <c r="AW12" s="6">
        <v>13</v>
      </c>
      <c r="AX12">
        <v>13</v>
      </c>
      <c r="AY12" s="6">
        <v>13</v>
      </c>
      <c r="AZ12">
        <v>13</v>
      </c>
      <c r="BA12" s="6">
        <v>13</v>
      </c>
      <c r="BB12">
        <v>13</v>
      </c>
      <c r="BC12" s="6">
        <v>13</v>
      </c>
      <c r="BD12">
        <v>13</v>
      </c>
      <c r="BE12" s="6">
        <v>13</v>
      </c>
      <c r="BF12">
        <v>13</v>
      </c>
    </row>
    <row r="13" spans="1:58" x14ac:dyDescent="0.25">
      <c r="G13" s="6"/>
      <c r="I13" s="6"/>
      <c r="K13" s="6"/>
      <c r="M13" s="6"/>
      <c r="O13" s="6"/>
      <c r="Q13" s="6"/>
      <c r="S13" s="6"/>
      <c r="U13" s="6"/>
      <c r="Y13" s="6"/>
      <c r="AA13" s="6"/>
      <c r="AC13" s="6"/>
      <c r="AE13" s="6"/>
      <c r="AG13" s="6"/>
      <c r="AI13" s="6"/>
      <c r="AK13" s="6"/>
      <c r="AM13" s="6"/>
      <c r="AQ13" s="6"/>
      <c r="AS13" s="6"/>
      <c r="AU13" s="6"/>
      <c r="AW13" s="6"/>
      <c r="AY13" s="6"/>
      <c r="BA13" s="6"/>
      <c r="BC13" s="6"/>
      <c r="BE13" s="6"/>
    </row>
    <row r="14" spans="1:58" x14ac:dyDescent="0.25">
      <c r="A14" s="1" t="s">
        <v>11</v>
      </c>
      <c r="G14" s="6"/>
      <c r="I14" s="6"/>
      <c r="K14" s="6"/>
      <c r="M14" s="6"/>
      <c r="O14" s="6"/>
      <c r="Q14" s="6"/>
      <c r="S14" s="6"/>
      <c r="U14" s="6"/>
      <c r="Y14" s="6"/>
      <c r="AA14" s="6"/>
      <c r="AC14" s="6"/>
      <c r="AE14" s="6"/>
      <c r="AG14" s="6"/>
      <c r="AI14" s="6"/>
      <c r="AK14" s="6"/>
      <c r="AM14" s="6"/>
      <c r="AQ14" s="6"/>
      <c r="AS14" s="6"/>
      <c r="AU14" s="6"/>
      <c r="AW14" s="6"/>
      <c r="AY14" s="6"/>
      <c r="BA14" s="6"/>
      <c r="BC14" s="6"/>
      <c r="BE14" s="6"/>
    </row>
    <row r="15" spans="1:58" x14ac:dyDescent="0.25">
      <c r="A15" t="s">
        <v>45</v>
      </c>
      <c r="B15" t="s">
        <v>73</v>
      </c>
      <c r="C15" t="s">
        <v>73</v>
      </c>
      <c r="D15" t="s">
        <v>73</v>
      </c>
      <c r="F15">
        <v>437</v>
      </c>
      <c r="G15" s="6">
        <v>420.5</v>
      </c>
      <c r="H15">
        <v>448.5</v>
      </c>
      <c r="I15" s="6">
        <v>445</v>
      </c>
      <c r="J15">
        <v>334.5</v>
      </c>
      <c r="K15" s="6">
        <v>357</v>
      </c>
      <c r="L15" s="6">
        <v>440</v>
      </c>
      <c r="M15" s="6">
        <v>407.5</v>
      </c>
      <c r="N15">
        <v>459.5</v>
      </c>
      <c r="O15" s="6">
        <v>346.5</v>
      </c>
      <c r="P15">
        <v>400</v>
      </c>
      <c r="Q15" s="6">
        <v>425</v>
      </c>
      <c r="R15">
        <v>400</v>
      </c>
      <c r="S15" s="6">
        <v>400</v>
      </c>
      <c r="T15">
        <v>412.5</v>
      </c>
      <c r="U15" s="6">
        <v>388.5</v>
      </c>
      <c r="V15">
        <v>359</v>
      </c>
      <c r="X15">
        <v>394.5</v>
      </c>
      <c r="Y15" s="6">
        <v>414.5</v>
      </c>
      <c r="Z15">
        <v>397</v>
      </c>
      <c r="AA15" s="6">
        <v>378.5</v>
      </c>
      <c r="AB15">
        <v>381.5</v>
      </c>
      <c r="AC15" s="6">
        <v>328</v>
      </c>
      <c r="AD15">
        <v>400</v>
      </c>
      <c r="AE15" s="6">
        <v>407.5</v>
      </c>
      <c r="AF15">
        <v>401</v>
      </c>
      <c r="AG15" s="6">
        <v>372.5</v>
      </c>
      <c r="AH15">
        <v>367</v>
      </c>
      <c r="AI15" s="6">
        <v>400</v>
      </c>
      <c r="AJ15">
        <v>400</v>
      </c>
      <c r="AK15" s="6">
        <v>406</v>
      </c>
      <c r="AL15">
        <v>426</v>
      </c>
      <c r="AM15" s="6">
        <v>446</v>
      </c>
      <c r="AN15">
        <v>424</v>
      </c>
      <c r="AP15">
        <v>398.5</v>
      </c>
      <c r="AQ15" s="6">
        <v>475.5</v>
      </c>
      <c r="AR15">
        <v>402.5</v>
      </c>
      <c r="AS15" s="6">
        <v>421.5</v>
      </c>
      <c r="AT15">
        <v>400</v>
      </c>
      <c r="AU15" s="6">
        <v>395</v>
      </c>
      <c r="AV15">
        <v>395</v>
      </c>
      <c r="AW15" s="6">
        <v>420.5</v>
      </c>
      <c r="AX15">
        <v>390.5</v>
      </c>
      <c r="AY15" s="6">
        <v>380</v>
      </c>
      <c r="AZ15">
        <v>380</v>
      </c>
      <c r="BA15" s="6">
        <v>350</v>
      </c>
      <c r="BB15">
        <v>410</v>
      </c>
      <c r="BC15" s="6">
        <v>500</v>
      </c>
      <c r="BD15">
        <v>466.5</v>
      </c>
      <c r="BE15" s="6">
        <v>424.5</v>
      </c>
      <c r="BF15">
        <v>399.5</v>
      </c>
    </row>
    <row r="16" spans="1:58" x14ac:dyDescent="0.25">
      <c r="A16" t="s">
        <v>12</v>
      </c>
      <c r="B16" t="s">
        <v>31</v>
      </c>
      <c r="C16" t="s">
        <v>31</v>
      </c>
      <c r="D16" t="s">
        <v>31</v>
      </c>
      <c r="F16" t="s">
        <v>31</v>
      </c>
      <c r="G16" s="6" t="s">
        <v>31</v>
      </c>
      <c r="H16" t="s">
        <v>31</v>
      </c>
      <c r="I16" s="6" t="s">
        <v>31</v>
      </c>
      <c r="J16" t="s">
        <v>31</v>
      </c>
      <c r="K16" s="6" t="s">
        <v>31</v>
      </c>
      <c r="L16" t="s">
        <v>31</v>
      </c>
      <c r="M16" s="6" t="s">
        <v>31</v>
      </c>
      <c r="N16" t="s">
        <v>31</v>
      </c>
      <c r="O16" s="6" t="s">
        <v>31</v>
      </c>
      <c r="P16" t="s">
        <v>31</v>
      </c>
      <c r="Q16" s="6" t="s">
        <v>31</v>
      </c>
      <c r="R16" t="s">
        <v>31</v>
      </c>
      <c r="S16" s="6" t="s">
        <v>31</v>
      </c>
      <c r="T16" t="s">
        <v>31</v>
      </c>
      <c r="U16" s="6" t="s">
        <v>31</v>
      </c>
      <c r="V16" t="s">
        <v>31</v>
      </c>
      <c r="X16" t="s">
        <v>31</v>
      </c>
      <c r="Y16" s="6" t="s">
        <v>31</v>
      </c>
      <c r="Z16" t="s">
        <v>31</v>
      </c>
      <c r="AA16" s="6" t="s">
        <v>31</v>
      </c>
      <c r="AB16" t="s">
        <v>31</v>
      </c>
      <c r="AC16" s="6" t="s">
        <v>31</v>
      </c>
      <c r="AD16" t="s">
        <v>31</v>
      </c>
      <c r="AE16" s="6" t="s">
        <v>31</v>
      </c>
      <c r="AF16" t="s">
        <v>31</v>
      </c>
      <c r="AG16" s="6" t="s">
        <v>31</v>
      </c>
      <c r="AH16" t="s">
        <v>31</v>
      </c>
      <c r="AI16" s="6" t="s">
        <v>31</v>
      </c>
      <c r="AJ16" t="s">
        <v>31</v>
      </c>
      <c r="AK16" s="6" t="s">
        <v>31</v>
      </c>
      <c r="AL16" t="s">
        <v>31</v>
      </c>
      <c r="AM16" s="6" t="s">
        <v>31</v>
      </c>
      <c r="AN16" t="s">
        <v>31</v>
      </c>
      <c r="AP16" t="s">
        <v>31</v>
      </c>
      <c r="AQ16" s="6" t="s">
        <v>31</v>
      </c>
      <c r="AR16" t="s">
        <v>31</v>
      </c>
      <c r="AS16" s="6" t="s">
        <v>31</v>
      </c>
      <c r="AT16" t="s">
        <v>31</v>
      </c>
      <c r="AU16" s="6" t="s">
        <v>31</v>
      </c>
      <c r="AV16" t="s">
        <v>31</v>
      </c>
      <c r="AW16" s="6" t="s">
        <v>31</v>
      </c>
      <c r="AX16" t="s">
        <v>31</v>
      </c>
      <c r="AY16" s="6" t="s">
        <v>31</v>
      </c>
      <c r="AZ16" t="s">
        <v>31</v>
      </c>
      <c r="BA16" s="6" t="s">
        <v>31</v>
      </c>
      <c r="BB16" t="s">
        <v>31</v>
      </c>
      <c r="BC16" s="6" t="s">
        <v>31</v>
      </c>
      <c r="BD16" t="s">
        <v>31</v>
      </c>
      <c r="BE16" s="6" t="s">
        <v>31</v>
      </c>
      <c r="BF16" t="s">
        <v>31</v>
      </c>
    </row>
    <row r="17" spans="1:58" x14ac:dyDescent="0.25">
      <c r="A17" t="s">
        <v>13</v>
      </c>
      <c r="B17">
        <v>23</v>
      </c>
      <c r="C17">
        <v>23</v>
      </c>
      <c r="D17">
        <v>23</v>
      </c>
      <c r="F17">
        <v>23</v>
      </c>
      <c r="G17" s="6">
        <v>23</v>
      </c>
      <c r="H17">
        <v>23</v>
      </c>
      <c r="I17" s="6">
        <v>23</v>
      </c>
      <c r="J17">
        <v>23</v>
      </c>
      <c r="K17" s="6">
        <v>23</v>
      </c>
      <c r="L17">
        <v>23</v>
      </c>
      <c r="M17" s="6">
        <v>23</v>
      </c>
      <c r="N17">
        <v>23</v>
      </c>
      <c r="O17" s="6">
        <v>23</v>
      </c>
      <c r="P17">
        <v>23</v>
      </c>
      <c r="Q17" s="6">
        <v>23</v>
      </c>
      <c r="R17">
        <v>23</v>
      </c>
      <c r="S17" s="6">
        <v>23</v>
      </c>
      <c r="T17">
        <v>23</v>
      </c>
      <c r="U17" s="6">
        <v>23</v>
      </c>
      <c r="V17">
        <v>23</v>
      </c>
      <c r="X17">
        <v>23</v>
      </c>
      <c r="Y17" s="6">
        <v>23</v>
      </c>
      <c r="Z17">
        <v>23</v>
      </c>
      <c r="AA17" s="6">
        <v>23</v>
      </c>
      <c r="AB17">
        <v>23</v>
      </c>
      <c r="AC17" s="6">
        <v>23</v>
      </c>
      <c r="AD17">
        <v>23</v>
      </c>
      <c r="AE17" s="6">
        <v>23</v>
      </c>
      <c r="AF17">
        <v>23</v>
      </c>
      <c r="AG17" s="6">
        <v>23</v>
      </c>
      <c r="AH17">
        <v>23</v>
      </c>
      <c r="AI17" s="6">
        <v>23</v>
      </c>
      <c r="AJ17">
        <v>23</v>
      </c>
      <c r="AK17" s="6">
        <v>23</v>
      </c>
      <c r="AL17">
        <v>23</v>
      </c>
      <c r="AM17" s="6">
        <v>23</v>
      </c>
      <c r="AN17">
        <v>23</v>
      </c>
      <c r="AP17">
        <v>23</v>
      </c>
      <c r="AQ17" s="6">
        <v>23</v>
      </c>
      <c r="AR17">
        <v>23</v>
      </c>
      <c r="AS17" s="6">
        <v>23</v>
      </c>
      <c r="AT17">
        <v>23</v>
      </c>
      <c r="AU17" s="6">
        <v>23</v>
      </c>
      <c r="AV17">
        <v>23</v>
      </c>
      <c r="AW17" s="6">
        <v>23</v>
      </c>
      <c r="AX17">
        <v>23</v>
      </c>
      <c r="AY17" s="6">
        <v>23</v>
      </c>
      <c r="AZ17">
        <v>23</v>
      </c>
      <c r="BA17" s="6">
        <v>23</v>
      </c>
      <c r="BB17">
        <v>23</v>
      </c>
      <c r="BC17" s="6">
        <v>23</v>
      </c>
      <c r="BD17">
        <v>23</v>
      </c>
      <c r="BE17" s="6">
        <v>23</v>
      </c>
      <c r="BF17">
        <v>23</v>
      </c>
    </row>
    <row r="18" spans="1:58" x14ac:dyDescent="0.25">
      <c r="A18" t="s">
        <v>14</v>
      </c>
      <c r="B18">
        <v>20.9</v>
      </c>
      <c r="C18">
        <v>21.9</v>
      </c>
      <c r="D18">
        <v>20.8</v>
      </c>
      <c r="F18">
        <v>25.86</v>
      </c>
      <c r="G18" s="6">
        <v>25.78</v>
      </c>
      <c r="H18" s="6">
        <v>23.12</v>
      </c>
      <c r="I18" s="6">
        <v>22.88</v>
      </c>
      <c r="J18" s="6">
        <v>20.25</v>
      </c>
      <c r="K18" s="6">
        <v>23.45</v>
      </c>
      <c r="L18" s="6">
        <v>17.55</v>
      </c>
      <c r="M18" s="6">
        <v>20.43</v>
      </c>
      <c r="N18" s="6">
        <v>19.27</v>
      </c>
      <c r="O18" s="6">
        <v>21.24</v>
      </c>
      <c r="P18" s="6">
        <v>19.37</v>
      </c>
      <c r="Q18" s="6">
        <v>19.12</v>
      </c>
      <c r="R18" s="6">
        <v>18.84</v>
      </c>
      <c r="S18" s="6">
        <v>17.61</v>
      </c>
      <c r="T18" s="6">
        <v>20.75</v>
      </c>
      <c r="U18" s="6">
        <v>19.07</v>
      </c>
      <c r="V18" s="6">
        <v>20.7</v>
      </c>
      <c r="X18" s="6">
        <v>25.74</v>
      </c>
      <c r="Y18" s="6">
        <v>25.99</v>
      </c>
      <c r="Z18" s="6">
        <v>23.68</v>
      </c>
      <c r="AA18" s="6">
        <v>23.82</v>
      </c>
      <c r="AB18" s="6">
        <v>21.89</v>
      </c>
      <c r="AC18" s="6">
        <v>22.88</v>
      </c>
      <c r="AD18" s="6">
        <v>16.61</v>
      </c>
      <c r="AE18" s="6">
        <v>22.51</v>
      </c>
      <c r="AF18" s="6">
        <v>20.67</v>
      </c>
      <c r="AG18" s="6">
        <v>20.29</v>
      </c>
      <c r="AH18" s="6">
        <v>20.38</v>
      </c>
      <c r="AI18" s="6">
        <v>19.16</v>
      </c>
      <c r="AJ18" s="6">
        <v>18.66</v>
      </c>
      <c r="AK18" s="6">
        <v>17.670000000000002</v>
      </c>
      <c r="AL18" s="6">
        <v>27.49</v>
      </c>
      <c r="AM18" s="6">
        <v>15.11</v>
      </c>
      <c r="AN18" s="6">
        <v>29.85</v>
      </c>
      <c r="AP18" s="6">
        <v>26.96</v>
      </c>
      <c r="AQ18" s="6">
        <v>24.84</v>
      </c>
      <c r="AR18" s="6">
        <v>23.45</v>
      </c>
      <c r="AS18" s="6">
        <v>20.25</v>
      </c>
      <c r="AT18" s="6">
        <v>20.53</v>
      </c>
      <c r="AU18" s="6">
        <v>19.29</v>
      </c>
      <c r="AV18" s="6">
        <v>16.149999999999999</v>
      </c>
      <c r="AW18" s="6">
        <v>20</v>
      </c>
      <c r="AX18" s="6">
        <v>20.41</v>
      </c>
      <c r="AY18" s="6">
        <v>22.59</v>
      </c>
      <c r="AZ18" s="6">
        <v>18.489999999999998</v>
      </c>
      <c r="BA18" s="6">
        <v>17.649999999999999</v>
      </c>
      <c r="BB18" s="6">
        <v>19.32</v>
      </c>
      <c r="BC18" s="6">
        <v>17.989999999999998</v>
      </c>
      <c r="BD18" s="6">
        <v>25.16</v>
      </c>
      <c r="BE18" s="6">
        <v>16.66</v>
      </c>
      <c r="BF18" s="6">
        <v>23.92</v>
      </c>
    </row>
    <row r="19" spans="1:58" x14ac:dyDescent="0.25">
      <c r="A19" t="s">
        <v>15</v>
      </c>
      <c r="B19">
        <v>4.88</v>
      </c>
      <c r="C19">
        <v>4.91</v>
      </c>
      <c r="D19">
        <v>4.9000000000000004</v>
      </c>
      <c r="F19">
        <v>4.37</v>
      </c>
      <c r="G19" s="6">
        <v>4.78</v>
      </c>
      <c r="H19" s="6">
        <v>3.97</v>
      </c>
      <c r="I19" s="6">
        <v>4.78</v>
      </c>
      <c r="J19" s="6">
        <v>5.1100000000000003</v>
      </c>
      <c r="K19" s="6">
        <v>4.6100000000000003</v>
      </c>
      <c r="L19" s="6">
        <v>6.16</v>
      </c>
      <c r="M19" s="6">
        <v>5.19</v>
      </c>
      <c r="N19" s="6">
        <v>4.47</v>
      </c>
      <c r="O19" s="6">
        <v>4.51</v>
      </c>
      <c r="P19" s="6">
        <v>5.56</v>
      </c>
      <c r="Q19" s="6">
        <v>5.35</v>
      </c>
      <c r="R19" s="6">
        <v>5.32</v>
      </c>
      <c r="S19" s="6">
        <v>5.19</v>
      </c>
      <c r="T19" s="6">
        <v>4.46</v>
      </c>
      <c r="U19" s="6">
        <v>4.82</v>
      </c>
      <c r="V19" s="6">
        <v>5.26</v>
      </c>
      <c r="X19" s="6">
        <v>4.8899999999999997</v>
      </c>
      <c r="Y19" s="6">
        <v>4.25</v>
      </c>
      <c r="Z19" s="6">
        <v>4.5</v>
      </c>
      <c r="AA19" s="6">
        <v>4.5999999999999996</v>
      </c>
      <c r="AB19" s="6">
        <v>4.0199999999999996</v>
      </c>
      <c r="AC19" s="6">
        <v>4.63</v>
      </c>
      <c r="AD19" s="6">
        <v>6.06</v>
      </c>
      <c r="AE19" s="6">
        <v>5.1100000000000003</v>
      </c>
      <c r="AF19" s="6">
        <v>5.32</v>
      </c>
      <c r="AG19" s="6">
        <v>6.28</v>
      </c>
      <c r="AH19" s="6">
        <v>5.0599999999999996</v>
      </c>
      <c r="AI19" s="6">
        <v>5.19</v>
      </c>
      <c r="AJ19" s="6">
        <v>5.33</v>
      </c>
      <c r="AK19" s="6">
        <v>5.16</v>
      </c>
      <c r="AL19" s="6">
        <v>4.1399999999999997</v>
      </c>
      <c r="AM19" s="6">
        <v>4.41</v>
      </c>
      <c r="AN19" s="6">
        <v>4.49</v>
      </c>
      <c r="AP19" s="6">
        <v>4.04</v>
      </c>
      <c r="AQ19" s="6">
        <v>4.29</v>
      </c>
      <c r="AR19" s="6">
        <v>4.95</v>
      </c>
      <c r="AS19" s="6">
        <v>4.92</v>
      </c>
      <c r="AT19" s="6">
        <v>5.8</v>
      </c>
      <c r="AU19" s="6">
        <v>5.23</v>
      </c>
      <c r="AV19" s="6">
        <v>5.19</v>
      </c>
      <c r="AW19" s="6">
        <v>3.59</v>
      </c>
      <c r="AX19" s="6">
        <v>5.23</v>
      </c>
      <c r="AY19" s="6">
        <v>5.36</v>
      </c>
      <c r="AZ19" s="6">
        <v>4.8</v>
      </c>
      <c r="BA19" s="6">
        <v>5.82</v>
      </c>
      <c r="BB19" s="6">
        <v>4.67</v>
      </c>
      <c r="BC19" s="6">
        <v>5.39</v>
      </c>
      <c r="BD19" s="6">
        <v>4.6500000000000004</v>
      </c>
      <c r="BE19" s="6">
        <v>4.45</v>
      </c>
      <c r="BF19" s="6">
        <v>4.83</v>
      </c>
    </row>
    <row r="20" spans="1:58" x14ac:dyDescent="0.25">
      <c r="A20" t="s">
        <v>16</v>
      </c>
      <c r="B20">
        <v>3.89</v>
      </c>
      <c r="C20">
        <v>3.92</v>
      </c>
      <c r="D20">
        <v>3.89</v>
      </c>
      <c r="F20">
        <v>3.7</v>
      </c>
      <c r="G20" s="6">
        <v>3.95</v>
      </c>
      <c r="H20" s="6">
        <v>3.43</v>
      </c>
      <c r="I20" s="6">
        <v>3.79</v>
      </c>
      <c r="J20" s="6">
        <v>3.7</v>
      </c>
      <c r="K20" s="6">
        <v>3.71</v>
      </c>
      <c r="L20" s="6">
        <v>4.6100000000000003</v>
      </c>
      <c r="M20" s="6">
        <v>3.9</v>
      </c>
      <c r="N20" s="6">
        <v>3.83</v>
      </c>
      <c r="O20" s="6">
        <v>3.33</v>
      </c>
      <c r="P20" s="6">
        <v>4.5199999999999996</v>
      </c>
      <c r="Q20" s="6">
        <v>3.88</v>
      </c>
      <c r="R20" s="6">
        <v>4.25</v>
      </c>
      <c r="S20" s="6">
        <v>4.07</v>
      </c>
      <c r="T20" s="6">
        <v>3.59</v>
      </c>
      <c r="U20" s="6">
        <v>3.73</v>
      </c>
      <c r="V20" s="6">
        <v>4.26</v>
      </c>
      <c r="X20" s="6">
        <v>3.81</v>
      </c>
      <c r="Y20" s="6">
        <v>3.59</v>
      </c>
      <c r="Z20" s="6">
        <v>3.66</v>
      </c>
      <c r="AA20" s="6">
        <v>3.57</v>
      </c>
      <c r="AB20" s="6">
        <v>3.67</v>
      </c>
      <c r="AC20" s="6">
        <v>3.84</v>
      </c>
      <c r="AD20" s="6">
        <v>3.64</v>
      </c>
      <c r="AE20" s="6">
        <v>3.74</v>
      </c>
      <c r="AF20" s="6">
        <v>3.6</v>
      </c>
      <c r="AG20" s="6">
        <v>3.69</v>
      </c>
      <c r="AH20" s="6">
        <v>3.76</v>
      </c>
      <c r="AI20" s="6">
        <v>3.15</v>
      </c>
      <c r="AJ20" s="6">
        <v>3.58</v>
      </c>
      <c r="AK20" s="6">
        <v>3.6</v>
      </c>
      <c r="AL20" s="6">
        <v>3.85</v>
      </c>
      <c r="AM20" s="6">
        <v>3.48</v>
      </c>
      <c r="AN20" s="6">
        <v>3.39</v>
      </c>
      <c r="AP20" s="6">
        <v>3.51</v>
      </c>
      <c r="AQ20" s="6">
        <v>3.67</v>
      </c>
      <c r="AR20" s="6">
        <v>3.63</v>
      </c>
      <c r="AS20" s="6">
        <v>4.18</v>
      </c>
      <c r="AT20" s="6">
        <v>3.97</v>
      </c>
      <c r="AU20" s="6">
        <v>4.12</v>
      </c>
      <c r="AV20" s="6">
        <v>4.32</v>
      </c>
      <c r="AW20" s="6">
        <v>3.7</v>
      </c>
      <c r="AX20" s="6">
        <v>4.05</v>
      </c>
      <c r="AY20" s="6">
        <v>3.58</v>
      </c>
      <c r="AZ20" s="6">
        <v>3.57</v>
      </c>
      <c r="BA20" s="6">
        <v>4.32</v>
      </c>
      <c r="BB20" s="6">
        <v>4.13</v>
      </c>
      <c r="BC20" s="6">
        <v>4.0999999999999996</v>
      </c>
      <c r="BD20" s="6">
        <v>3.63</v>
      </c>
      <c r="BE20" s="6">
        <v>3.93</v>
      </c>
      <c r="BF20" s="6">
        <v>3.68</v>
      </c>
    </row>
    <row r="21" spans="1:58" x14ac:dyDescent="0.25">
      <c r="A21" t="s">
        <v>17</v>
      </c>
      <c r="B21">
        <v>4.72</v>
      </c>
      <c r="C21">
        <v>4.6900000000000004</v>
      </c>
      <c r="D21">
        <v>4.6900000000000004</v>
      </c>
      <c r="F21">
        <v>4.7300000000000004</v>
      </c>
      <c r="G21" s="6">
        <v>4.76</v>
      </c>
      <c r="H21" s="6">
        <v>4.6500000000000004</v>
      </c>
      <c r="I21" s="6">
        <v>4.68</v>
      </c>
      <c r="J21" s="6">
        <v>4.8</v>
      </c>
      <c r="K21" s="6">
        <v>3.83</v>
      </c>
      <c r="L21" s="6">
        <v>4.51</v>
      </c>
      <c r="M21" s="6">
        <v>4.75</v>
      </c>
      <c r="N21" s="6">
        <v>4.66</v>
      </c>
      <c r="O21" s="6">
        <v>4.76</v>
      </c>
      <c r="P21" s="6">
        <v>4.74</v>
      </c>
      <c r="Q21" s="6">
        <v>4.76</v>
      </c>
      <c r="R21" s="6">
        <v>4.7</v>
      </c>
      <c r="S21" s="6">
        <v>4.82</v>
      </c>
      <c r="T21" s="6">
        <v>4.53</v>
      </c>
      <c r="U21" s="6">
        <v>4.7300000000000004</v>
      </c>
      <c r="V21" s="6">
        <v>4.74</v>
      </c>
      <c r="X21" s="6">
        <v>4.83</v>
      </c>
      <c r="Y21" s="6">
        <v>4.8</v>
      </c>
      <c r="Z21" s="6">
        <v>4.5999999999999996</v>
      </c>
      <c r="AA21" s="6">
        <v>4.72</v>
      </c>
      <c r="AB21" s="6">
        <v>4.8499999999999996</v>
      </c>
      <c r="AC21" s="6">
        <v>4.82</v>
      </c>
      <c r="AD21" s="6">
        <v>4.46</v>
      </c>
      <c r="AE21" s="6">
        <v>4.5999999999999996</v>
      </c>
      <c r="AF21" s="6">
        <v>4.6100000000000003</v>
      </c>
      <c r="AG21" s="6">
        <v>4.7</v>
      </c>
      <c r="AH21" s="6">
        <v>4.58</v>
      </c>
      <c r="AI21" s="6">
        <v>4.67</v>
      </c>
      <c r="AJ21" s="6">
        <v>4.78</v>
      </c>
      <c r="AK21" s="6">
        <v>4.62</v>
      </c>
      <c r="AL21" s="6">
        <v>4.8099999999999996</v>
      </c>
      <c r="AM21" s="6">
        <v>4.58</v>
      </c>
      <c r="AN21" s="6">
        <v>4.7</v>
      </c>
      <c r="AP21" s="6">
        <v>4.82</v>
      </c>
      <c r="AQ21" s="6">
        <v>4.59</v>
      </c>
      <c r="AR21" s="6">
        <v>4.83</v>
      </c>
      <c r="AS21" s="6">
        <v>4.97</v>
      </c>
      <c r="AT21" s="6">
        <v>4.75</v>
      </c>
      <c r="AU21" s="6">
        <v>4.87</v>
      </c>
      <c r="AV21" s="6">
        <v>4.59</v>
      </c>
      <c r="AW21" s="6">
        <v>4.22</v>
      </c>
      <c r="AX21" s="6">
        <v>4.63</v>
      </c>
      <c r="AY21" s="6">
        <v>4.8099999999999996</v>
      </c>
      <c r="AZ21" s="6">
        <v>4.63</v>
      </c>
      <c r="BA21" s="6">
        <v>4.8499999999999996</v>
      </c>
      <c r="BB21" s="6">
        <v>4.7699999999999996</v>
      </c>
      <c r="BC21" s="6">
        <v>4.74</v>
      </c>
      <c r="BD21" s="6">
        <v>4.76</v>
      </c>
      <c r="BE21" s="6">
        <v>4.41</v>
      </c>
      <c r="BF21" s="6">
        <v>4.8099999999999996</v>
      </c>
    </row>
    <row r="22" spans="1:58" x14ac:dyDescent="0.25">
      <c r="I22" s="6"/>
    </row>
    <row r="23" spans="1:58" x14ac:dyDescent="0.25">
      <c r="A23" s="1" t="s">
        <v>18</v>
      </c>
      <c r="I23" s="6"/>
    </row>
    <row r="24" spans="1:58" x14ac:dyDescent="0.25">
      <c r="A24" s="2" t="s">
        <v>19</v>
      </c>
      <c r="B24">
        <v>16.39</v>
      </c>
      <c r="C24">
        <v>16.39</v>
      </c>
      <c r="D24">
        <v>16.39</v>
      </c>
      <c r="F24">
        <v>16.39</v>
      </c>
      <c r="G24">
        <v>16.39</v>
      </c>
      <c r="H24">
        <v>16.39</v>
      </c>
      <c r="I24">
        <v>16.39</v>
      </c>
      <c r="J24">
        <v>16.39</v>
      </c>
      <c r="K24">
        <v>16.39</v>
      </c>
      <c r="L24">
        <v>16.39</v>
      </c>
      <c r="M24">
        <v>16.39</v>
      </c>
      <c r="N24">
        <v>16.39</v>
      </c>
      <c r="O24">
        <v>16.39</v>
      </c>
      <c r="P24">
        <v>16.39</v>
      </c>
      <c r="Q24">
        <v>16.39</v>
      </c>
      <c r="R24">
        <v>16.39</v>
      </c>
      <c r="S24">
        <v>16.39</v>
      </c>
      <c r="T24">
        <v>16.39</v>
      </c>
      <c r="U24">
        <v>16.39</v>
      </c>
      <c r="V24">
        <v>16.39</v>
      </c>
      <c r="X24">
        <v>16.39</v>
      </c>
      <c r="Y24">
        <v>16.39</v>
      </c>
      <c r="Z24">
        <v>16.39</v>
      </c>
      <c r="AA24">
        <v>16.39</v>
      </c>
      <c r="AB24">
        <v>16.39</v>
      </c>
      <c r="AC24">
        <v>16.39</v>
      </c>
      <c r="AD24">
        <v>16.39</v>
      </c>
      <c r="AE24">
        <v>16.39</v>
      </c>
      <c r="AF24">
        <v>16.39</v>
      </c>
      <c r="AG24">
        <v>16.39</v>
      </c>
      <c r="AH24">
        <v>16.39</v>
      </c>
      <c r="AI24">
        <v>16.39</v>
      </c>
      <c r="AJ24">
        <v>16.39</v>
      </c>
      <c r="AK24">
        <v>16.39</v>
      </c>
      <c r="AL24">
        <v>16.39</v>
      </c>
      <c r="AM24">
        <v>16.39</v>
      </c>
      <c r="AN24">
        <v>16.39</v>
      </c>
      <c r="AP24">
        <v>16.39</v>
      </c>
      <c r="AQ24">
        <v>16.39</v>
      </c>
      <c r="AR24">
        <v>16.39</v>
      </c>
      <c r="AS24">
        <v>16.39</v>
      </c>
      <c r="AT24">
        <v>16.39</v>
      </c>
      <c r="AU24">
        <v>16.39</v>
      </c>
      <c r="AV24">
        <v>16.39</v>
      </c>
      <c r="AW24">
        <v>16.39</v>
      </c>
      <c r="AX24">
        <v>16.39</v>
      </c>
      <c r="AY24">
        <v>16.39</v>
      </c>
      <c r="AZ24">
        <v>16.39</v>
      </c>
      <c r="BA24">
        <v>16.39</v>
      </c>
      <c r="BB24">
        <v>16.39</v>
      </c>
      <c r="BC24">
        <v>16.39</v>
      </c>
      <c r="BD24">
        <v>16.39</v>
      </c>
      <c r="BE24">
        <v>16.39</v>
      </c>
      <c r="BF24">
        <v>16.39</v>
      </c>
    </row>
    <row r="25" spans="1:58" x14ac:dyDescent="0.25">
      <c r="A25" t="s">
        <v>20</v>
      </c>
      <c r="B25" t="s">
        <v>32</v>
      </c>
      <c r="C25" t="s">
        <v>32</v>
      </c>
      <c r="D25" t="s">
        <v>32</v>
      </c>
      <c r="F25" t="s">
        <v>32</v>
      </c>
      <c r="G25" t="s">
        <v>32</v>
      </c>
      <c r="H25" t="s">
        <v>32</v>
      </c>
      <c r="I25" t="s">
        <v>32</v>
      </c>
      <c r="J25" t="s">
        <v>32</v>
      </c>
      <c r="K25" t="s">
        <v>32</v>
      </c>
      <c r="L25" t="s">
        <v>32</v>
      </c>
      <c r="M25" t="s">
        <v>32</v>
      </c>
      <c r="N25" t="s">
        <v>32</v>
      </c>
      <c r="O25" t="s">
        <v>32</v>
      </c>
      <c r="P25" t="s">
        <v>32</v>
      </c>
      <c r="Q25" t="s">
        <v>32</v>
      </c>
      <c r="R25" t="s">
        <v>32</v>
      </c>
      <c r="S25" t="s">
        <v>32</v>
      </c>
      <c r="T25" t="s">
        <v>32</v>
      </c>
      <c r="U25" t="s">
        <v>32</v>
      </c>
      <c r="V25" t="s">
        <v>32</v>
      </c>
      <c r="X25" t="s">
        <v>32</v>
      </c>
      <c r="Y25" t="s">
        <v>32</v>
      </c>
      <c r="Z25" t="s">
        <v>32</v>
      </c>
      <c r="AA25" t="s">
        <v>32</v>
      </c>
      <c r="AB25" t="s">
        <v>32</v>
      </c>
      <c r="AC25" t="s">
        <v>32</v>
      </c>
      <c r="AD25" t="s">
        <v>32</v>
      </c>
      <c r="AE25" t="s">
        <v>32</v>
      </c>
      <c r="AF25" t="s">
        <v>32</v>
      </c>
      <c r="AG25" t="s">
        <v>32</v>
      </c>
      <c r="AH25" t="s">
        <v>32</v>
      </c>
      <c r="AI25" t="s">
        <v>32</v>
      </c>
      <c r="AJ25" t="s">
        <v>32</v>
      </c>
      <c r="AK25" t="s">
        <v>32</v>
      </c>
      <c r="AL25" t="s">
        <v>32</v>
      </c>
      <c r="AM25" t="s">
        <v>32</v>
      </c>
      <c r="AN25" t="s">
        <v>32</v>
      </c>
      <c r="AP25" t="s">
        <v>32</v>
      </c>
      <c r="AQ25" t="s">
        <v>32</v>
      </c>
      <c r="AR25" t="s">
        <v>32</v>
      </c>
      <c r="AS25" t="s">
        <v>32</v>
      </c>
      <c r="AT25" t="s">
        <v>32</v>
      </c>
      <c r="AU25" t="s">
        <v>32</v>
      </c>
      <c r="AV25" t="s">
        <v>32</v>
      </c>
      <c r="AW25" t="s">
        <v>32</v>
      </c>
      <c r="AX25" t="s">
        <v>32</v>
      </c>
      <c r="AY25" t="s">
        <v>32</v>
      </c>
      <c r="AZ25" t="s">
        <v>32</v>
      </c>
      <c r="BA25" t="s">
        <v>32</v>
      </c>
      <c r="BB25" t="s">
        <v>32</v>
      </c>
      <c r="BC25" t="s">
        <v>32</v>
      </c>
      <c r="BD25" t="s">
        <v>32</v>
      </c>
      <c r="BE25" t="s">
        <v>32</v>
      </c>
      <c r="BF25" t="s">
        <v>32</v>
      </c>
    </row>
    <row r="26" spans="1:58" x14ac:dyDescent="0.25">
      <c r="A26" t="s">
        <v>21</v>
      </c>
      <c r="B26" t="s">
        <v>33</v>
      </c>
      <c r="C26" t="s">
        <v>33</v>
      </c>
      <c r="D26" t="s">
        <v>33</v>
      </c>
      <c r="F26" t="s">
        <v>33</v>
      </c>
      <c r="G26" t="s">
        <v>33</v>
      </c>
      <c r="H26" t="s">
        <v>33</v>
      </c>
      <c r="I26" t="s">
        <v>33</v>
      </c>
      <c r="J26" t="s">
        <v>33</v>
      </c>
      <c r="K26" t="s">
        <v>33</v>
      </c>
      <c r="L26" t="s">
        <v>33</v>
      </c>
      <c r="M26" t="s">
        <v>33</v>
      </c>
      <c r="N26" t="s">
        <v>33</v>
      </c>
      <c r="O26" t="s">
        <v>33</v>
      </c>
      <c r="P26" t="s">
        <v>33</v>
      </c>
      <c r="Q26" t="s">
        <v>33</v>
      </c>
      <c r="R26" t="s">
        <v>33</v>
      </c>
      <c r="S26" t="s">
        <v>33</v>
      </c>
      <c r="T26" t="s">
        <v>33</v>
      </c>
      <c r="U26" t="s">
        <v>33</v>
      </c>
      <c r="V26" t="s">
        <v>33</v>
      </c>
      <c r="X26" t="s">
        <v>33</v>
      </c>
      <c r="Y26" t="s">
        <v>33</v>
      </c>
      <c r="Z26" t="s">
        <v>33</v>
      </c>
      <c r="AA26" t="s">
        <v>33</v>
      </c>
      <c r="AB26" t="s">
        <v>33</v>
      </c>
      <c r="AC26" t="s">
        <v>33</v>
      </c>
      <c r="AD26" t="s">
        <v>33</v>
      </c>
      <c r="AE26" t="s">
        <v>33</v>
      </c>
      <c r="AF26" t="s">
        <v>33</v>
      </c>
      <c r="AG26" t="s">
        <v>33</v>
      </c>
      <c r="AH26" t="s">
        <v>33</v>
      </c>
      <c r="AI26" t="s">
        <v>33</v>
      </c>
      <c r="AJ26" t="s">
        <v>33</v>
      </c>
      <c r="AK26" t="s">
        <v>33</v>
      </c>
      <c r="AL26" t="s">
        <v>33</v>
      </c>
      <c r="AM26" t="s">
        <v>33</v>
      </c>
      <c r="AN26" t="s">
        <v>33</v>
      </c>
      <c r="AP26" t="s">
        <v>33</v>
      </c>
      <c r="AQ26" t="s">
        <v>33</v>
      </c>
      <c r="AR26" t="s">
        <v>33</v>
      </c>
      <c r="AS26" t="s">
        <v>33</v>
      </c>
      <c r="AT26" t="s">
        <v>33</v>
      </c>
      <c r="AU26" t="s">
        <v>33</v>
      </c>
      <c r="AV26" t="s">
        <v>33</v>
      </c>
      <c r="AW26" t="s">
        <v>33</v>
      </c>
      <c r="AX26" t="s">
        <v>33</v>
      </c>
      <c r="AY26" t="s">
        <v>33</v>
      </c>
      <c r="AZ26" t="s">
        <v>33</v>
      </c>
      <c r="BA26" t="s">
        <v>33</v>
      </c>
      <c r="BB26" t="s">
        <v>33</v>
      </c>
      <c r="BC26" t="s">
        <v>33</v>
      </c>
      <c r="BD26" t="s">
        <v>33</v>
      </c>
      <c r="BE26" t="s">
        <v>33</v>
      </c>
      <c r="BF26" t="s">
        <v>33</v>
      </c>
    </row>
    <row r="27" spans="1:58" x14ac:dyDescent="0.25">
      <c r="A27" t="s">
        <v>22</v>
      </c>
      <c r="B27" t="s">
        <v>34</v>
      </c>
      <c r="C27" t="s">
        <v>34</v>
      </c>
      <c r="D27" t="s">
        <v>34</v>
      </c>
      <c r="F27" t="s">
        <v>34</v>
      </c>
      <c r="G27" t="s">
        <v>34</v>
      </c>
      <c r="H27" t="s">
        <v>34</v>
      </c>
      <c r="I27" t="s">
        <v>34</v>
      </c>
      <c r="J27" t="s">
        <v>34</v>
      </c>
      <c r="K27" t="s">
        <v>34</v>
      </c>
      <c r="L27" t="s">
        <v>34</v>
      </c>
      <c r="M27" t="s">
        <v>34</v>
      </c>
      <c r="N27" t="s">
        <v>34</v>
      </c>
      <c r="O27" t="s">
        <v>34</v>
      </c>
      <c r="P27" t="s">
        <v>34</v>
      </c>
      <c r="Q27" t="s">
        <v>34</v>
      </c>
      <c r="R27" t="s">
        <v>34</v>
      </c>
      <c r="S27" t="s">
        <v>34</v>
      </c>
      <c r="T27" t="s">
        <v>34</v>
      </c>
      <c r="U27" t="s">
        <v>34</v>
      </c>
      <c r="V27" t="s">
        <v>34</v>
      </c>
      <c r="X27" t="s">
        <v>34</v>
      </c>
      <c r="Y27" t="s">
        <v>34</v>
      </c>
      <c r="Z27" t="s">
        <v>34</v>
      </c>
      <c r="AA27" t="s">
        <v>34</v>
      </c>
      <c r="AB27" t="s">
        <v>34</v>
      </c>
      <c r="AC27" t="s">
        <v>34</v>
      </c>
      <c r="AD27" t="s">
        <v>34</v>
      </c>
      <c r="AE27" t="s">
        <v>34</v>
      </c>
      <c r="AF27" t="s">
        <v>34</v>
      </c>
      <c r="AG27" t="s">
        <v>34</v>
      </c>
      <c r="AH27" t="s">
        <v>34</v>
      </c>
      <c r="AI27" t="s">
        <v>34</v>
      </c>
      <c r="AJ27" t="s">
        <v>34</v>
      </c>
      <c r="AK27" t="s">
        <v>34</v>
      </c>
      <c r="AL27" t="s">
        <v>34</v>
      </c>
      <c r="AM27" t="s">
        <v>34</v>
      </c>
      <c r="AN27" t="s">
        <v>34</v>
      </c>
      <c r="AP27" t="s">
        <v>34</v>
      </c>
      <c r="AQ27" t="s">
        <v>34</v>
      </c>
      <c r="AR27" t="s">
        <v>34</v>
      </c>
      <c r="AS27" t="s">
        <v>34</v>
      </c>
      <c r="AT27" t="s">
        <v>34</v>
      </c>
      <c r="AU27" t="s">
        <v>34</v>
      </c>
      <c r="AV27" t="s">
        <v>34</v>
      </c>
      <c r="AW27" t="s">
        <v>34</v>
      </c>
      <c r="AX27" t="s">
        <v>34</v>
      </c>
      <c r="AY27" t="s">
        <v>34</v>
      </c>
      <c r="AZ27" t="s">
        <v>34</v>
      </c>
      <c r="BA27" t="s">
        <v>34</v>
      </c>
      <c r="BB27" t="s">
        <v>34</v>
      </c>
      <c r="BC27" t="s">
        <v>34</v>
      </c>
      <c r="BD27" t="s">
        <v>34</v>
      </c>
      <c r="BE27" t="s">
        <v>34</v>
      </c>
      <c r="BF27" t="s">
        <v>34</v>
      </c>
    </row>
    <row r="28" spans="1:58" x14ac:dyDescent="0.25">
      <c r="A28" t="s">
        <v>23</v>
      </c>
      <c r="B28">
        <v>4</v>
      </c>
      <c r="C28">
        <v>4</v>
      </c>
      <c r="D28">
        <v>4</v>
      </c>
      <c r="F28">
        <v>5</v>
      </c>
      <c r="G28">
        <v>6</v>
      </c>
      <c r="H28">
        <v>7</v>
      </c>
      <c r="I28">
        <v>8</v>
      </c>
      <c r="J28">
        <v>9</v>
      </c>
      <c r="K28">
        <v>10</v>
      </c>
      <c r="L28">
        <v>11</v>
      </c>
      <c r="M28">
        <v>12</v>
      </c>
      <c r="N28">
        <v>13</v>
      </c>
      <c r="O28">
        <v>14</v>
      </c>
      <c r="P28">
        <v>15</v>
      </c>
      <c r="Q28">
        <v>16</v>
      </c>
      <c r="R28">
        <v>17</v>
      </c>
      <c r="S28">
        <v>18</v>
      </c>
      <c r="T28">
        <v>19</v>
      </c>
      <c r="U28">
        <v>20</v>
      </c>
      <c r="V28">
        <v>21</v>
      </c>
      <c r="X28">
        <v>22</v>
      </c>
      <c r="Y28">
        <v>23</v>
      </c>
      <c r="Z28">
        <v>24</v>
      </c>
      <c r="AA28">
        <v>25</v>
      </c>
      <c r="AB28">
        <v>26</v>
      </c>
      <c r="AC28">
        <v>27</v>
      </c>
      <c r="AD28">
        <v>28</v>
      </c>
      <c r="AE28">
        <v>29</v>
      </c>
      <c r="AF28">
        <v>30</v>
      </c>
      <c r="AG28">
        <v>31</v>
      </c>
      <c r="AH28">
        <v>32</v>
      </c>
      <c r="AI28">
        <v>33</v>
      </c>
      <c r="AJ28">
        <v>34</v>
      </c>
      <c r="AK28">
        <v>35</v>
      </c>
      <c r="AL28">
        <v>36</v>
      </c>
      <c r="AM28">
        <v>37</v>
      </c>
      <c r="AN28">
        <v>38</v>
      </c>
      <c r="AP28">
        <v>39</v>
      </c>
      <c r="AQ28">
        <v>40</v>
      </c>
      <c r="AR28">
        <v>41</v>
      </c>
      <c r="AS28">
        <v>42</v>
      </c>
      <c r="AT28">
        <v>43</v>
      </c>
      <c r="AU28">
        <v>44.183475464840001</v>
      </c>
      <c r="AV28">
        <v>45.130714385572503</v>
      </c>
      <c r="AW28">
        <v>46.077953306305098</v>
      </c>
      <c r="AX28">
        <v>47.0251922270376</v>
      </c>
      <c r="AY28">
        <v>47.972431147770202</v>
      </c>
      <c r="AZ28">
        <v>48.919670068502803</v>
      </c>
      <c r="BA28">
        <v>49.866908989235299</v>
      </c>
      <c r="BB28">
        <v>50.8141479099679</v>
      </c>
      <c r="BC28">
        <v>51.761386830700502</v>
      </c>
      <c r="BD28">
        <v>52.708625751432997</v>
      </c>
      <c r="BE28">
        <v>53.655864672165599</v>
      </c>
      <c r="BF28">
        <v>54.603103592898201</v>
      </c>
    </row>
    <row r="29" spans="1:58" x14ac:dyDescent="0.25">
      <c r="A29" t="s">
        <v>24</v>
      </c>
      <c r="B29" t="s">
        <v>35</v>
      </c>
      <c r="C29" t="s">
        <v>35</v>
      </c>
      <c r="D29" t="s">
        <v>35</v>
      </c>
      <c r="F29" t="s">
        <v>35</v>
      </c>
      <c r="G29" t="s">
        <v>35</v>
      </c>
      <c r="H29" t="s">
        <v>35</v>
      </c>
      <c r="I29" t="s">
        <v>35</v>
      </c>
      <c r="J29" t="s">
        <v>35</v>
      </c>
      <c r="K29" t="s">
        <v>35</v>
      </c>
      <c r="L29" t="s">
        <v>35</v>
      </c>
      <c r="M29" t="s">
        <v>35</v>
      </c>
      <c r="N29" t="s">
        <v>35</v>
      </c>
      <c r="O29" t="s">
        <v>35</v>
      </c>
      <c r="P29" t="s">
        <v>35</v>
      </c>
      <c r="Q29" t="s">
        <v>35</v>
      </c>
      <c r="R29" t="s">
        <v>35</v>
      </c>
      <c r="S29" t="s">
        <v>35</v>
      </c>
      <c r="T29" t="s">
        <v>35</v>
      </c>
      <c r="U29" t="s">
        <v>35</v>
      </c>
      <c r="V29" t="s">
        <v>35</v>
      </c>
      <c r="X29" t="s">
        <v>35</v>
      </c>
      <c r="Y29" t="s">
        <v>35</v>
      </c>
      <c r="Z29" t="s">
        <v>35</v>
      </c>
      <c r="AA29" t="s">
        <v>35</v>
      </c>
      <c r="AB29" t="s">
        <v>35</v>
      </c>
      <c r="AC29" t="s">
        <v>35</v>
      </c>
      <c r="AD29" t="s">
        <v>35</v>
      </c>
      <c r="AE29" t="s">
        <v>35</v>
      </c>
      <c r="AF29" t="s">
        <v>35</v>
      </c>
      <c r="AG29" t="s">
        <v>35</v>
      </c>
      <c r="AH29" t="s">
        <v>35</v>
      </c>
      <c r="AI29" t="s">
        <v>35</v>
      </c>
      <c r="AJ29" t="s">
        <v>35</v>
      </c>
      <c r="AK29" t="s">
        <v>35</v>
      </c>
      <c r="AL29" t="s">
        <v>35</v>
      </c>
      <c r="AM29" t="s">
        <v>35</v>
      </c>
      <c r="AN29" t="s">
        <v>35</v>
      </c>
      <c r="AP29" t="s">
        <v>35</v>
      </c>
      <c r="AQ29" t="s">
        <v>35</v>
      </c>
      <c r="AR29" t="s">
        <v>35</v>
      </c>
      <c r="AS29" t="s">
        <v>35</v>
      </c>
      <c r="AT29" t="s">
        <v>35</v>
      </c>
      <c r="AU29" t="s">
        <v>35</v>
      </c>
      <c r="AV29" t="s">
        <v>35</v>
      </c>
      <c r="AW29" t="s">
        <v>35</v>
      </c>
      <c r="AX29" t="s">
        <v>35</v>
      </c>
      <c r="AY29" t="s">
        <v>35</v>
      </c>
      <c r="AZ29" t="s">
        <v>35</v>
      </c>
      <c r="BA29" t="s">
        <v>35</v>
      </c>
      <c r="BB29" t="s">
        <v>35</v>
      </c>
      <c r="BC29" t="s">
        <v>35</v>
      </c>
      <c r="BD29" t="s">
        <v>35</v>
      </c>
      <c r="BE29" t="s">
        <v>35</v>
      </c>
      <c r="BF29" t="s">
        <v>35</v>
      </c>
    </row>
    <row r="30" spans="1:58" x14ac:dyDescent="0.25">
      <c r="A30" t="s">
        <v>25</v>
      </c>
      <c r="B30" t="s">
        <v>36</v>
      </c>
      <c r="C30" t="s">
        <v>36</v>
      </c>
      <c r="D30" t="s">
        <v>36</v>
      </c>
      <c r="F30" t="s">
        <v>36</v>
      </c>
      <c r="G30" t="s">
        <v>36</v>
      </c>
      <c r="H30" t="s">
        <v>36</v>
      </c>
      <c r="I30" t="s">
        <v>36</v>
      </c>
      <c r="J30" t="s">
        <v>36</v>
      </c>
      <c r="K30" t="s">
        <v>36</v>
      </c>
      <c r="L30" t="s">
        <v>36</v>
      </c>
      <c r="M30" t="s">
        <v>36</v>
      </c>
      <c r="N30" t="s">
        <v>36</v>
      </c>
      <c r="O30" t="s">
        <v>36</v>
      </c>
      <c r="P30" t="s">
        <v>36</v>
      </c>
      <c r="Q30" t="s">
        <v>36</v>
      </c>
      <c r="R30" t="s">
        <v>36</v>
      </c>
      <c r="S30" t="s">
        <v>36</v>
      </c>
      <c r="T30" t="s">
        <v>36</v>
      </c>
      <c r="U30" t="s">
        <v>36</v>
      </c>
      <c r="V30" t="s">
        <v>36</v>
      </c>
      <c r="X30" t="s">
        <v>36</v>
      </c>
      <c r="Y30" t="s">
        <v>36</v>
      </c>
      <c r="Z30" t="s">
        <v>36</v>
      </c>
      <c r="AA30" t="s">
        <v>36</v>
      </c>
      <c r="AB30" t="s">
        <v>36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 t="s">
        <v>36</v>
      </c>
      <c r="AK30" t="s">
        <v>36</v>
      </c>
      <c r="AL30" t="s">
        <v>36</v>
      </c>
      <c r="AM30" t="s">
        <v>36</v>
      </c>
      <c r="AN30" t="s">
        <v>36</v>
      </c>
      <c r="AP30" t="s">
        <v>36</v>
      </c>
      <c r="AQ30" t="s">
        <v>36</v>
      </c>
      <c r="AR30" t="s">
        <v>36</v>
      </c>
      <c r="AS30" t="s">
        <v>36</v>
      </c>
      <c r="AT30" t="s">
        <v>36</v>
      </c>
      <c r="AU30" t="s">
        <v>36</v>
      </c>
      <c r="AV30" t="s">
        <v>36</v>
      </c>
      <c r="AW30" t="s">
        <v>36</v>
      </c>
      <c r="AX30" t="s">
        <v>36</v>
      </c>
      <c r="AY30" t="s">
        <v>36</v>
      </c>
      <c r="AZ30" t="s">
        <v>36</v>
      </c>
      <c r="BA30" t="s">
        <v>36</v>
      </c>
      <c r="BB30" t="s">
        <v>36</v>
      </c>
      <c r="BC30" t="s">
        <v>36</v>
      </c>
      <c r="BD30" t="s">
        <v>36</v>
      </c>
      <c r="BE30" t="s">
        <v>36</v>
      </c>
      <c r="BF30" t="s">
        <v>36</v>
      </c>
    </row>
    <row r="32" spans="1:58" x14ac:dyDescent="0.25">
      <c r="A32" t="s">
        <v>337</v>
      </c>
      <c r="F32">
        <v>10.73</v>
      </c>
      <c r="G32">
        <v>5.53</v>
      </c>
      <c r="H32">
        <v>9.9</v>
      </c>
      <c r="I32">
        <v>9.43</v>
      </c>
      <c r="J32">
        <v>10.87</v>
      </c>
      <c r="K32">
        <v>11.23</v>
      </c>
      <c r="L32">
        <v>9.0299999999999994</v>
      </c>
      <c r="M32">
        <v>9.0299999999999994</v>
      </c>
      <c r="N32">
        <v>5.77</v>
      </c>
      <c r="O32">
        <v>6.87</v>
      </c>
      <c r="P32">
        <v>7.47</v>
      </c>
      <c r="Q32">
        <v>10.47</v>
      </c>
      <c r="R32">
        <v>8.43</v>
      </c>
      <c r="S32">
        <v>8.9700000000000006</v>
      </c>
      <c r="T32">
        <v>10.17</v>
      </c>
      <c r="U32">
        <v>9.17</v>
      </c>
      <c r="V32">
        <v>8.6999999999999993</v>
      </c>
      <c r="X32">
        <v>8.1300000000000008</v>
      </c>
      <c r="Y32">
        <v>4.7300000000000004</v>
      </c>
      <c r="Z32">
        <v>8.5</v>
      </c>
      <c r="AA32">
        <v>10</v>
      </c>
      <c r="AB32">
        <v>6.47</v>
      </c>
      <c r="AC32">
        <v>7.9</v>
      </c>
      <c r="AD32">
        <v>6.7</v>
      </c>
      <c r="AE32">
        <v>7.63</v>
      </c>
      <c r="AF32">
        <v>10.83</v>
      </c>
      <c r="AG32">
        <v>9</v>
      </c>
      <c r="AH32">
        <v>9.3699999999999992</v>
      </c>
      <c r="AI32">
        <v>7.63</v>
      </c>
      <c r="AJ32">
        <v>10.07</v>
      </c>
      <c r="AK32">
        <v>7.47</v>
      </c>
      <c r="AL32">
        <v>7.87</v>
      </c>
      <c r="AM32">
        <v>7.57</v>
      </c>
      <c r="AN32">
        <v>10.07</v>
      </c>
      <c r="AP32">
        <v>10.33</v>
      </c>
      <c r="AQ32">
        <v>10.7</v>
      </c>
      <c r="AR32">
        <v>10.5</v>
      </c>
      <c r="AS32">
        <v>9.6300000000000008</v>
      </c>
      <c r="AT32">
        <v>14.97</v>
      </c>
      <c r="AU32">
        <v>8.77</v>
      </c>
      <c r="AV32">
        <v>7.8</v>
      </c>
      <c r="AW32">
        <v>9.33</v>
      </c>
      <c r="AX32">
        <v>14.6</v>
      </c>
      <c r="AY32">
        <v>11.3</v>
      </c>
      <c r="AZ32">
        <v>10.3</v>
      </c>
      <c r="BA32">
        <v>9.6</v>
      </c>
      <c r="BB32">
        <v>8.8000000000000007</v>
      </c>
      <c r="BC32">
        <v>8.6</v>
      </c>
      <c r="BD32">
        <v>7.7</v>
      </c>
      <c r="BE32">
        <v>7.43</v>
      </c>
      <c r="BF32">
        <v>9.17</v>
      </c>
    </row>
  </sheetData>
  <mergeCells count="4">
    <mergeCell ref="B1:D1"/>
    <mergeCell ref="AP1:BF1"/>
    <mergeCell ref="X1:AN1"/>
    <mergeCell ref="F1:V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42"/>
  <sheetViews>
    <sheetView zoomScale="80" zoomScaleNormal="80" workbookViewId="0">
      <pane xSplit="1" topLeftCell="AL1" activePane="topRight" state="frozen"/>
      <selection pane="topRight" activeCell="A10" sqref="A10:XFD10"/>
    </sheetView>
  </sheetViews>
  <sheetFormatPr defaultRowHeight="15" x14ac:dyDescent="0.25"/>
  <cols>
    <col min="1" max="1" width="26.28515625" customWidth="1"/>
  </cols>
  <sheetData>
    <row r="1" spans="1:58" x14ac:dyDescent="0.25">
      <c r="B1" s="12" t="s">
        <v>26</v>
      </c>
      <c r="C1" s="12"/>
      <c r="D1" s="12"/>
      <c r="F1" s="12" t="s">
        <v>340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X1" s="12" t="s">
        <v>301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P1" s="12" t="s">
        <v>336</v>
      </c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</row>
    <row r="2" spans="1:58" x14ac:dyDescent="0.25">
      <c r="A2" t="s">
        <v>37</v>
      </c>
      <c r="B2" t="s">
        <v>27</v>
      </c>
      <c r="C2" t="s">
        <v>28</v>
      </c>
      <c r="D2" t="s">
        <v>29</v>
      </c>
      <c r="F2" t="s">
        <v>284</v>
      </c>
      <c r="G2" s="9" t="s">
        <v>285</v>
      </c>
      <c r="H2" s="9" t="s">
        <v>286</v>
      </c>
      <c r="I2" s="9" t="s">
        <v>287</v>
      </c>
      <c r="J2" s="9" t="s">
        <v>288</v>
      </c>
      <c r="K2" s="9" t="s">
        <v>289</v>
      </c>
      <c r="L2" s="9" t="s">
        <v>290</v>
      </c>
      <c r="M2" s="9" t="s">
        <v>291</v>
      </c>
      <c r="N2" s="9" t="s">
        <v>292</v>
      </c>
      <c r="O2" s="9" t="s">
        <v>293</v>
      </c>
      <c r="P2" s="9" t="s">
        <v>294</v>
      </c>
      <c r="Q2" s="9" t="s">
        <v>295</v>
      </c>
      <c r="R2" s="9" t="s">
        <v>296</v>
      </c>
      <c r="S2" s="9" t="s">
        <v>297</v>
      </c>
      <c r="T2" s="9" t="s">
        <v>298</v>
      </c>
      <c r="U2" s="9" t="s">
        <v>299</v>
      </c>
      <c r="V2" s="9" t="s">
        <v>300</v>
      </c>
      <c r="X2" s="10" t="s">
        <v>302</v>
      </c>
      <c r="Y2" s="10" t="s">
        <v>303</v>
      </c>
      <c r="Z2" s="10" t="s">
        <v>304</v>
      </c>
      <c r="AA2" s="10" t="s">
        <v>305</v>
      </c>
      <c r="AB2" s="10" t="s">
        <v>306</v>
      </c>
      <c r="AC2" s="10" t="s">
        <v>307</v>
      </c>
      <c r="AD2" s="10" t="s">
        <v>308</v>
      </c>
      <c r="AE2" s="10" t="s">
        <v>309</v>
      </c>
      <c r="AF2" s="10" t="s">
        <v>310</v>
      </c>
      <c r="AG2" s="10" t="s">
        <v>311</v>
      </c>
      <c r="AH2" s="10" t="s">
        <v>312</v>
      </c>
      <c r="AI2" s="10" t="s">
        <v>313</v>
      </c>
      <c r="AJ2" s="10" t="s">
        <v>314</v>
      </c>
      <c r="AK2" s="10" t="s">
        <v>315</v>
      </c>
      <c r="AL2" s="10" t="s">
        <v>316</v>
      </c>
      <c r="AM2" s="10" t="s">
        <v>317</v>
      </c>
      <c r="AN2" s="10" t="s">
        <v>318</v>
      </c>
      <c r="AP2" s="11" t="s">
        <v>319</v>
      </c>
      <c r="AQ2" s="11" t="s">
        <v>320</v>
      </c>
      <c r="AR2" s="11" t="s">
        <v>321</v>
      </c>
      <c r="AS2" s="11" t="s">
        <v>322</v>
      </c>
      <c r="AT2" s="11" t="s">
        <v>323</v>
      </c>
      <c r="AU2" s="11" t="s">
        <v>324</v>
      </c>
      <c r="AV2" s="11" t="s">
        <v>325</v>
      </c>
      <c r="AW2" s="11" t="s">
        <v>326</v>
      </c>
      <c r="AX2" s="11" t="s">
        <v>327</v>
      </c>
      <c r="AY2" s="11" t="s">
        <v>328</v>
      </c>
      <c r="AZ2" s="11" t="s">
        <v>329</v>
      </c>
      <c r="BA2" s="11" t="s">
        <v>330</v>
      </c>
      <c r="BB2" s="11" t="s">
        <v>331</v>
      </c>
      <c r="BC2" s="11" t="s">
        <v>332</v>
      </c>
      <c r="BD2" s="11" t="s">
        <v>333</v>
      </c>
      <c r="BE2" s="11" t="s">
        <v>334</v>
      </c>
      <c r="BF2" s="11" t="s">
        <v>335</v>
      </c>
    </row>
    <row r="3" spans="1:58" x14ac:dyDescent="0.25">
      <c r="A3" s="1" t="s">
        <v>38</v>
      </c>
    </row>
    <row r="4" spans="1:58" x14ac:dyDescent="0.25">
      <c r="A4" t="s">
        <v>39</v>
      </c>
      <c r="B4" t="s">
        <v>30</v>
      </c>
      <c r="C4" t="s">
        <v>30</v>
      </c>
      <c r="D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30</v>
      </c>
      <c r="K4" t="s">
        <v>30</v>
      </c>
      <c r="L4" t="s">
        <v>30</v>
      </c>
      <c r="M4" t="s">
        <v>30</v>
      </c>
      <c r="N4" t="s">
        <v>30</v>
      </c>
      <c r="O4" t="s">
        <v>30</v>
      </c>
      <c r="P4" t="s">
        <v>30</v>
      </c>
      <c r="Q4" t="s">
        <v>30</v>
      </c>
      <c r="R4" t="s">
        <v>30</v>
      </c>
      <c r="S4" t="s">
        <v>30</v>
      </c>
      <c r="T4" t="s">
        <v>30</v>
      </c>
      <c r="U4" t="s">
        <v>30</v>
      </c>
      <c r="V4" t="s">
        <v>30</v>
      </c>
      <c r="W4" t="s">
        <v>30</v>
      </c>
      <c r="X4" t="s">
        <v>30</v>
      </c>
      <c r="Y4" t="s">
        <v>30</v>
      </c>
      <c r="Z4" t="s">
        <v>30</v>
      </c>
      <c r="AA4" t="s">
        <v>30</v>
      </c>
      <c r="AB4" t="s">
        <v>30</v>
      </c>
      <c r="AC4" t="s">
        <v>30</v>
      </c>
      <c r="AD4" t="s">
        <v>30</v>
      </c>
      <c r="AE4" t="s">
        <v>30</v>
      </c>
      <c r="AF4" t="s">
        <v>30</v>
      </c>
      <c r="AG4" t="s">
        <v>30</v>
      </c>
      <c r="AH4" t="s">
        <v>30</v>
      </c>
      <c r="AI4" t="s">
        <v>30</v>
      </c>
      <c r="AJ4" t="s">
        <v>30</v>
      </c>
      <c r="AK4" t="s">
        <v>30</v>
      </c>
      <c r="AL4" t="s">
        <v>30</v>
      </c>
      <c r="AM4" t="s">
        <v>30</v>
      </c>
      <c r="AN4" t="s">
        <v>30</v>
      </c>
      <c r="AO4" t="s">
        <v>30</v>
      </c>
      <c r="AP4" t="s">
        <v>30</v>
      </c>
      <c r="AQ4" t="s">
        <v>30</v>
      </c>
      <c r="AR4" t="s">
        <v>30</v>
      </c>
      <c r="AS4" t="s">
        <v>30</v>
      </c>
      <c r="AT4" t="s">
        <v>30</v>
      </c>
      <c r="AU4" t="s">
        <v>30</v>
      </c>
      <c r="AV4" t="s">
        <v>30</v>
      </c>
      <c r="AW4" t="s">
        <v>30</v>
      </c>
      <c r="AX4" t="s">
        <v>30</v>
      </c>
      <c r="AY4" t="s">
        <v>30</v>
      </c>
      <c r="AZ4" t="s">
        <v>30</v>
      </c>
      <c r="BA4" t="s">
        <v>30</v>
      </c>
      <c r="BB4" t="s">
        <v>30</v>
      </c>
      <c r="BC4" t="s">
        <v>30</v>
      </c>
      <c r="BD4" t="s">
        <v>30</v>
      </c>
      <c r="BE4" t="s">
        <v>30</v>
      </c>
      <c r="BF4" t="s">
        <v>30</v>
      </c>
    </row>
    <row r="5" spans="1:58" x14ac:dyDescent="0.25">
      <c r="A5" s="2" t="s">
        <v>40</v>
      </c>
    </row>
    <row r="6" spans="1:58" x14ac:dyDescent="0.25">
      <c r="A6" t="s">
        <v>41</v>
      </c>
      <c r="B6">
        <v>4</v>
      </c>
      <c r="C6">
        <v>3.76</v>
      </c>
      <c r="D6">
        <v>4.2300000000000004</v>
      </c>
      <c r="F6">
        <v>5</v>
      </c>
      <c r="G6" s="6">
        <v>5</v>
      </c>
      <c r="H6" s="6">
        <v>8</v>
      </c>
      <c r="I6" s="6">
        <v>2</v>
      </c>
      <c r="J6" s="6">
        <v>3</v>
      </c>
      <c r="K6" s="6">
        <v>3</v>
      </c>
      <c r="L6" s="6">
        <v>2</v>
      </c>
      <c r="M6" s="6">
        <v>5</v>
      </c>
      <c r="N6" s="6">
        <v>6</v>
      </c>
      <c r="O6" s="6">
        <v>5</v>
      </c>
      <c r="P6" s="6">
        <v>2</v>
      </c>
      <c r="Q6" s="6">
        <v>2</v>
      </c>
      <c r="R6" s="6">
        <v>2</v>
      </c>
      <c r="S6" s="6">
        <v>2</v>
      </c>
      <c r="T6" s="6">
        <v>8</v>
      </c>
      <c r="U6" s="6">
        <v>5</v>
      </c>
      <c r="V6" s="6">
        <v>3</v>
      </c>
      <c r="X6" s="6">
        <v>5</v>
      </c>
      <c r="Y6" s="6">
        <v>8</v>
      </c>
      <c r="Z6" s="6">
        <v>7</v>
      </c>
      <c r="AA6" s="6">
        <v>3</v>
      </c>
      <c r="AB6" s="6">
        <v>3</v>
      </c>
      <c r="AC6" s="6">
        <v>3</v>
      </c>
      <c r="AD6" s="6">
        <v>2</v>
      </c>
      <c r="AE6" s="6">
        <v>4</v>
      </c>
      <c r="AF6" s="6">
        <v>4</v>
      </c>
      <c r="AG6" s="6">
        <v>3</v>
      </c>
      <c r="AH6" s="6">
        <v>2</v>
      </c>
      <c r="AI6" s="6">
        <v>2</v>
      </c>
      <c r="AJ6" s="6">
        <v>2</v>
      </c>
      <c r="AK6" s="6">
        <v>2</v>
      </c>
      <c r="AL6" s="6">
        <v>4</v>
      </c>
      <c r="AM6" s="6">
        <v>5</v>
      </c>
      <c r="AN6" s="6">
        <v>5</v>
      </c>
      <c r="AP6" s="6">
        <v>5</v>
      </c>
      <c r="AQ6" s="6">
        <v>7</v>
      </c>
      <c r="AR6" s="6">
        <v>7</v>
      </c>
      <c r="AS6" s="6">
        <v>6</v>
      </c>
      <c r="AT6" s="6">
        <v>2</v>
      </c>
      <c r="AU6" s="6">
        <v>2</v>
      </c>
      <c r="AV6" s="6">
        <v>2</v>
      </c>
      <c r="AW6" s="6">
        <v>6</v>
      </c>
      <c r="AX6" s="6">
        <v>6</v>
      </c>
      <c r="AY6" s="6">
        <v>3</v>
      </c>
      <c r="AZ6" s="6">
        <v>2</v>
      </c>
      <c r="BA6" s="6">
        <v>2</v>
      </c>
      <c r="BB6" s="6">
        <v>2</v>
      </c>
      <c r="BC6" s="6">
        <v>2</v>
      </c>
      <c r="BD6" s="6">
        <v>8</v>
      </c>
      <c r="BE6" s="6">
        <v>5</v>
      </c>
      <c r="BF6" s="6">
        <v>5</v>
      </c>
    </row>
    <row r="7" spans="1:58" x14ac:dyDescent="0.25">
      <c r="A7" t="s">
        <v>42</v>
      </c>
      <c r="B7">
        <v>64.966666666666669</v>
      </c>
      <c r="C7">
        <v>61.839999999999996</v>
      </c>
      <c r="D7">
        <v>67.77000000000001</v>
      </c>
      <c r="F7">
        <v>77.466666666666669</v>
      </c>
      <c r="G7">
        <v>78.033333333333331</v>
      </c>
      <c r="H7">
        <v>114.93333333333334</v>
      </c>
      <c r="I7">
        <v>42.833333333333329</v>
      </c>
      <c r="J7">
        <v>52.633333333333333</v>
      </c>
      <c r="K7">
        <v>52.466666666666669</v>
      </c>
      <c r="L7">
        <v>45.633333333333333</v>
      </c>
      <c r="M7">
        <v>82.033333333333331</v>
      </c>
      <c r="N7">
        <v>92.233333333333334</v>
      </c>
      <c r="O7">
        <v>76.833333333333343</v>
      </c>
      <c r="P7">
        <v>43.1</v>
      </c>
      <c r="Q7">
        <v>44.6</v>
      </c>
      <c r="R7">
        <v>45</v>
      </c>
      <c r="S7">
        <v>41.966666666666669</v>
      </c>
      <c r="T7">
        <v>114.33333333333333</v>
      </c>
      <c r="U7">
        <v>77.933333333333337</v>
      </c>
      <c r="V7">
        <v>53.4</v>
      </c>
      <c r="X7">
        <v>77.233333333333334</v>
      </c>
      <c r="Y7">
        <v>114.46666666666667</v>
      </c>
      <c r="Z7">
        <v>103.56666666666666</v>
      </c>
      <c r="AA7">
        <v>55.1</v>
      </c>
      <c r="AB7">
        <v>53.8</v>
      </c>
      <c r="AC7">
        <v>52.166666666666671</v>
      </c>
      <c r="AD7">
        <v>45.133333333333333</v>
      </c>
      <c r="AE7">
        <v>69.033333333333331</v>
      </c>
      <c r="AF7">
        <v>69.3</v>
      </c>
      <c r="AG7">
        <v>52.366666666666667</v>
      </c>
      <c r="AH7">
        <v>43.466666666666669</v>
      </c>
      <c r="AI7">
        <v>42.866666666666667</v>
      </c>
      <c r="AJ7">
        <v>42.2</v>
      </c>
      <c r="AK7">
        <v>42.966666666666669</v>
      </c>
      <c r="AL7">
        <v>64.266666666666666</v>
      </c>
      <c r="AM7">
        <v>78.900000000000006</v>
      </c>
      <c r="AN7">
        <v>76.633333333333326</v>
      </c>
      <c r="AP7">
        <v>77.133333333333326</v>
      </c>
      <c r="AQ7">
        <v>102.83333333333333</v>
      </c>
      <c r="AR7">
        <v>102.6</v>
      </c>
      <c r="AS7">
        <v>92.7</v>
      </c>
      <c r="AT7">
        <v>41.866666666666667</v>
      </c>
      <c r="AU7">
        <v>41.133333333333333</v>
      </c>
      <c r="AV7">
        <v>43.833333333333329</v>
      </c>
      <c r="AW7">
        <v>93.166666666666671</v>
      </c>
      <c r="AX7">
        <v>92.7</v>
      </c>
      <c r="AY7">
        <v>52.2</v>
      </c>
      <c r="AZ7">
        <v>44.1</v>
      </c>
      <c r="BA7">
        <v>42.9</v>
      </c>
      <c r="BB7">
        <v>44.2</v>
      </c>
      <c r="BC7">
        <v>42.566666666666663</v>
      </c>
      <c r="BD7">
        <v>113.66666666666667</v>
      </c>
      <c r="BE7">
        <v>79.433333333333337</v>
      </c>
      <c r="BF7">
        <v>77.2</v>
      </c>
    </row>
    <row r="8" spans="1:58" x14ac:dyDescent="0.25">
      <c r="A8" t="s">
        <v>43</v>
      </c>
      <c r="B8">
        <v>24</v>
      </c>
      <c r="C8">
        <v>24</v>
      </c>
      <c r="D8">
        <v>24</v>
      </c>
    </row>
    <row r="9" spans="1:58" x14ac:dyDescent="0.25">
      <c r="A9" t="s">
        <v>44</v>
      </c>
      <c r="B9">
        <v>396</v>
      </c>
      <c r="C9">
        <v>389</v>
      </c>
      <c r="D9">
        <v>400</v>
      </c>
      <c r="F9">
        <v>437</v>
      </c>
      <c r="G9" s="6">
        <v>420.5</v>
      </c>
      <c r="H9" s="6">
        <v>448.5</v>
      </c>
      <c r="I9" s="6">
        <v>410.5</v>
      </c>
      <c r="J9" s="6">
        <v>334.5</v>
      </c>
      <c r="K9" s="6">
        <v>357</v>
      </c>
      <c r="L9" s="6">
        <v>413</v>
      </c>
      <c r="M9" s="6">
        <v>407.5</v>
      </c>
      <c r="N9" s="6">
        <v>459.5</v>
      </c>
      <c r="O9" s="6">
        <v>346.5</v>
      </c>
      <c r="P9" s="6">
        <v>371.5</v>
      </c>
      <c r="Q9" s="6">
        <v>406.5</v>
      </c>
      <c r="R9" s="6">
        <v>383</v>
      </c>
      <c r="S9" s="6">
        <v>379</v>
      </c>
      <c r="T9" s="6">
        <v>412.5</v>
      </c>
      <c r="U9" s="6">
        <v>388.5</v>
      </c>
      <c r="V9" s="6">
        <v>359</v>
      </c>
      <c r="X9" s="6">
        <v>394.5</v>
      </c>
      <c r="Y9" s="6">
        <v>414.5</v>
      </c>
      <c r="Z9" s="6">
        <v>397</v>
      </c>
      <c r="AA9" s="6">
        <v>378.5</v>
      </c>
      <c r="AB9" s="6">
        <v>381.5</v>
      </c>
      <c r="AC9" s="6">
        <v>328</v>
      </c>
      <c r="AD9" s="6">
        <v>368</v>
      </c>
      <c r="AE9" s="6">
        <v>407.5</v>
      </c>
      <c r="AF9" s="6">
        <v>401</v>
      </c>
      <c r="AG9" s="6">
        <v>372.5</v>
      </c>
      <c r="AH9" s="6">
        <v>340</v>
      </c>
      <c r="AI9" s="6">
        <v>373</v>
      </c>
      <c r="AJ9" s="6">
        <v>372</v>
      </c>
      <c r="AK9" s="6">
        <v>389.5</v>
      </c>
      <c r="AL9" s="6">
        <v>426</v>
      </c>
      <c r="AM9" s="6">
        <v>446</v>
      </c>
      <c r="AN9" s="6">
        <v>424</v>
      </c>
      <c r="AP9" s="6">
        <v>398.5</v>
      </c>
      <c r="AQ9" s="6">
        <v>475.5</v>
      </c>
      <c r="AR9" s="6">
        <v>402.5</v>
      </c>
      <c r="AS9" s="6">
        <v>421.5</v>
      </c>
      <c r="AT9" s="6">
        <v>374</v>
      </c>
      <c r="AU9" s="6">
        <v>365</v>
      </c>
      <c r="AV9" s="6">
        <v>364.5</v>
      </c>
      <c r="AW9" s="6">
        <v>420.5</v>
      </c>
      <c r="AX9" s="6">
        <v>390.5</v>
      </c>
      <c r="AY9" s="6">
        <v>380</v>
      </c>
      <c r="AZ9" s="6">
        <v>352</v>
      </c>
      <c r="BA9" s="6">
        <v>327</v>
      </c>
      <c r="BB9" s="6">
        <v>385.5</v>
      </c>
      <c r="BC9" s="6">
        <v>447</v>
      </c>
      <c r="BD9" s="6">
        <v>466.5</v>
      </c>
      <c r="BE9" s="6">
        <v>424.5</v>
      </c>
      <c r="BF9" s="6">
        <v>399.5</v>
      </c>
    </row>
    <row r="10" spans="1:58" x14ac:dyDescent="0.25">
      <c r="A10" t="s">
        <v>45</v>
      </c>
      <c r="B10" t="s">
        <v>73</v>
      </c>
      <c r="C10" t="s">
        <v>73</v>
      </c>
      <c r="D10" t="s">
        <v>73</v>
      </c>
      <c r="F10">
        <v>437</v>
      </c>
      <c r="G10" s="6">
        <v>420.5</v>
      </c>
      <c r="H10">
        <v>448.5</v>
      </c>
      <c r="I10" s="6">
        <v>445</v>
      </c>
      <c r="J10">
        <v>334.5</v>
      </c>
      <c r="K10" s="6">
        <v>357</v>
      </c>
      <c r="L10" s="6">
        <v>440</v>
      </c>
      <c r="M10" s="6">
        <v>407.5</v>
      </c>
      <c r="N10">
        <v>459.5</v>
      </c>
      <c r="O10" s="6">
        <v>346.5</v>
      </c>
      <c r="P10">
        <v>400</v>
      </c>
      <c r="Q10" s="6">
        <v>425</v>
      </c>
      <c r="R10">
        <v>400</v>
      </c>
      <c r="S10" s="6">
        <v>400</v>
      </c>
      <c r="T10">
        <v>412.5</v>
      </c>
      <c r="U10" s="6">
        <v>388.5</v>
      </c>
      <c r="V10">
        <v>359</v>
      </c>
      <c r="X10">
        <v>394.5</v>
      </c>
      <c r="Y10" s="6">
        <v>414.5</v>
      </c>
      <c r="Z10">
        <v>397</v>
      </c>
      <c r="AA10" s="6">
        <v>378.5</v>
      </c>
      <c r="AB10">
        <v>381.5</v>
      </c>
      <c r="AC10" s="6">
        <v>328</v>
      </c>
      <c r="AD10">
        <v>400</v>
      </c>
      <c r="AE10" s="6">
        <v>407.5</v>
      </c>
      <c r="AF10">
        <v>401</v>
      </c>
      <c r="AG10" s="6">
        <v>372.5</v>
      </c>
      <c r="AH10">
        <v>367</v>
      </c>
      <c r="AI10" s="6">
        <v>400</v>
      </c>
      <c r="AJ10">
        <v>400</v>
      </c>
      <c r="AK10" s="6">
        <v>406</v>
      </c>
      <c r="AL10">
        <v>426</v>
      </c>
      <c r="AM10" s="6">
        <v>446</v>
      </c>
      <c r="AN10">
        <v>424</v>
      </c>
      <c r="AP10">
        <v>398.5</v>
      </c>
      <c r="AQ10" s="6">
        <v>475.5</v>
      </c>
      <c r="AR10">
        <v>402.5</v>
      </c>
      <c r="AS10" s="6">
        <v>421.5</v>
      </c>
      <c r="AT10">
        <v>400</v>
      </c>
      <c r="AU10" s="6">
        <v>395</v>
      </c>
      <c r="AV10">
        <v>395</v>
      </c>
      <c r="AW10" s="6">
        <v>420.5</v>
      </c>
      <c r="AX10">
        <v>390.5</v>
      </c>
      <c r="AY10" s="6">
        <v>380</v>
      </c>
      <c r="AZ10">
        <v>380</v>
      </c>
      <c r="BA10" s="6">
        <v>350</v>
      </c>
      <c r="BB10">
        <v>410</v>
      </c>
      <c r="BC10" s="6">
        <v>500</v>
      </c>
      <c r="BD10">
        <v>466.5</v>
      </c>
      <c r="BE10" s="6">
        <v>424.5</v>
      </c>
      <c r="BF10">
        <v>399.5</v>
      </c>
    </row>
    <row r="11" spans="1:58" x14ac:dyDescent="0.25">
      <c r="A11" t="s">
        <v>13</v>
      </c>
      <c r="B11">
        <v>23</v>
      </c>
      <c r="C11">
        <v>23</v>
      </c>
      <c r="D11">
        <v>23</v>
      </c>
    </row>
    <row r="12" spans="1:58" x14ac:dyDescent="0.25">
      <c r="A12" t="s">
        <v>46</v>
      </c>
      <c r="B12">
        <f>(B19-91)</f>
        <v>28</v>
      </c>
      <c r="C12">
        <f t="shared" ref="C12:D12" si="0">(C19-91)</f>
        <v>23</v>
      </c>
      <c r="D12">
        <f t="shared" si="0"/>
        <v>27</v>
      </c>
      <c r="F12">
        <v>33</v>
      </c>
      <c r="G12">
        <v>50</v>
      </c>
      <c r="H12">
        <v>47</v>
      </c>
      <c r="I12">
        <v>104</v>
      </c>
      <c r="J12">
        <v>28</v>
      </c>
      <c r="K12">
        <v>23</v>
      </c>
      <c r="L12">
        <v>188</v>
      </c>
      <c r="M12">
        <v>170</v>
      </c>
      <c r="N12">
        <v>106</v>
      </c>
      <c r="O12">
        <v>14</v>
      </c>
      <c r="P12">
        <v>112</v>
      </c>
      <c r="Q12">
        <v>157</v>
      </c>
      <c r="R12">
        <v>169</v>
      </c>
      <c r="S12">
        <v>78</v>
      </c>
      <c r="T12">
        <v>29</v>
      </c>
      <c r="U12">
        <v>47</v>
      </c>
      <c r="V12">
        <v>51</v>
      </c>
      <c r="X12">
        <v>26</v>
      </c>
      <c r="Y12">
        <v>33</v>
      </c>
      <c r="Z12">
        <v>76</v>
      </c>
      <c r="AA12">
        <v>102</v>
      </c>
      <c r="AB12">
        <v>63</v>
      </c>
      <c r="AC12">
        <v>14</v>
      </c>
      <c r="AD12">
        <v>173</v>
      </c>
      <c r="AE12">
        <v>150</v>
      </c>
      <c r="AF12">
        <v>158</v>
      </c>
      <c r="AG12">
        <v>20</v>
      </c>
      <c r="AH12">
        <v>123</v>
      </c>
      <c r="AI12">
        <v>105</v>
      </c>
      <c r="AJ12">
        <v>85</v>
      </c>
      <c r="AK12">
        <v>108</v>
      </c>
      <c r="AL12">
        <v>7</v>
      </c>
      <c r="AM12">
        <v>76</v>
      </c>
      <c r="AN12">
        <v>8</v>
      </c>
      <c r="AP12">
        <v>23</v>
      </c>
      <c r="AQ12">
        <v>54</v>
      </c>
      <c r="AR12">
        <v>47</v>
      </c>
      <c r="AS12">
        <v>120</v>
      </c>
      <c r="AT12">
        <v>75</v>
      </c>
      <c r="AU12">
        <v>53</v>
      </c>
      <c r="AV12">
        <v>134</v>
      </c>
      <c r="AW12">
        <v>134</v>
      </c>
      <c r="AX12">
        <v>120</v>
      </c>
      <c r="AY12">
        <v>15</v>
      </c>
      <c r="AZ12">
        <v>142</v>
      </c>
      <c r="BA12">
        <v>106</v>
      </c>
      <c r="BB12">
        <v>145</v>
      </c>
      <c r="BC12">
        <v>96</v>
      </c>
      <c r="BD12">
        <v>9</v>
      </c>
      <c r="BE12">
        <v>92</v>
      </c>
      <c r="BF12">
        <v>25</v>
      </c>
    </row>
    <row r="13" spans="1:58" x14ac:dyDescent="0.25">
      <c r="A13" t="s">
        <v>47</v>
      </c>
      <c r="B13">
        <v>2.31</v>
      </c>
      <c r="C13">
        <v>2.2799999999999998</v>
      </c>
      <c r="D13">
        <v>2.4300000000000002</v>
      </c>
      <c r="F13">
        <v>2.25</v>
      </c>
      <c r="G13" s="6">
        <v>2.25</v>
      </c>
      <c r="H13" s="6">
        <v>2.25</v>
      </c>
      <c r="I13" s="6">
        <v>2.25</v>
      </c>
      <c r="J13" s="6">
        <v>2.25</v>
      </c>
      <c r="K13" s="6">
        <v>2.25</v>
      </c>
      <c r="L13" s="6">
        <v>2</v>
      </c>
      <c r="M13" s="6">
        <v>2.25</v>
      </c>
      <c r="N13" s="6">
        <v>2.75</v>
      </c>
      <c r="O13" s="6">
        <v>1.75</v>
      </c>
      <c r="P13" s="6">
        <v>2.25</v>
      </c>
      <c r="Q13" s="6">
        <v>2.25</v>
      </c>
      <c r="R13" s="6">
        <v>2.5</v>
      </c>
      <c r="S13" s="6">
        <v>2.5</v>
      </c>
      <c r="T13" s="6">
        <v>2.75</v>
      </c>
      <c r="U13" s="6">
        <v>2.5</v>
      </c>
      <c r="V13" s="6">
        <v>2.25</v>
      </c>
      <c r="X13" s="6">
        <v>2.25</v>
      </c>
      <c r="Y13" s="6">
        <v>2.25</v>
      </c>
      <c r="Z13" s="6">
        <v>2.25</v>
      </c>
      <c r="AA13" s="6">
        <v>2.25</v>
      </c>
      <c r="AB13" s="6">
        <v>2.25</v>
      </c>
      <c r="AC13" s="6">
        <v>2</v>
      </c>
      <c r="AD13" s="6">
        <v>2.25</v>
      </c>
      <c r="AE13" s="6">
        <v>2.25</v>
      </c>
      <c r="AF13" s="6">
        <v>2.25</v>
      </c>
      <c r="AG13" s="6">
        <v>2.25</v>
      </c>
      <c r="AH13" s="6">
        <v>2.25</v>
      </c>
      <c r="AI13" s="6">
        <v>2.25</v>
      </c>
      <c r="AJ13" s="6">
        <v>2.25</v>
      </c>
      <c r="AK13" s="6">
        <v>2.25</v>
      </c>
      <c r="AL13" s="6">
        <v>2.25</v>
      </c>
      <c r="AM13" s="6">
        <v>2.75</v>
      </c>
      <c r="AN13" s="6">
        <v>2.5</v>
      </c>
      <c r="AP13" s="6">
        <v>2.25</v>
      </c>
      <c r="AQ13" s="6">
        <v>2.75</v>
      </c>
      <c r="AR13" s="6">
        <v>2.25</v>
      </c>
      <c r="AS13" s="6">
        <v>2.75</v>
      </c>
      <c r="AT13" s="6">
        <v>2</v>
      </c>
      <c r="AU13" s="6">
        <v>2.25</v>
      </c>
      <c r="AV13" s="6">
        <v>2.25</v>
      </c>
      <c r="AW13" s="6">
        <v>2.25</v>
      </c>
      <c r="AX13" s="6">
        <v>2.25</v>
      </c>
      <c r="AY13" s="6">
        <v>2.5</v>
      </c>
      <c r="AZ13" s="6">
        <v>2.25</v>
      </c>
      <c r="BA13" s="6">
        <v>2.25</v>
      </c>
      <c r="BB13" s="6">
        <v>2.25</v>
      </c>
      <c r="BC13" s="6">
        <v>2.75</v>
      </c>
      <c r="BD13" s="6">
        <v>2.75</v>
      </c>
      <c r="BE13" s="6">
        <v>3</v>
      </c>
      <c r="BF13" s="6">
        <v>2.5</v>
      </c>
    </row>
    <row r="15" spans="1:58" x14ac:dyDescent="0.25">
      <c r="A15" s="1" t="s">
        <v>48</v>
      </c>
    </row>
    <row r="16" spans="1:58" x14ac:dyDescent="0.25">
      <c r="A16" t="s">
        <v>49</v>
      </c>
      <c r="B16">
        <v>20.9</v>
      </c>
      <c r="C16">
        <v>21.9</v>
      </c>
      <c r="D16">
        <v>20.8</v>
      </c>
      <c r="F16">
        <v>25.86</v>
      </c>
      <c r="G16" s="6">
        <v>25.78</v>
      </c>
      <c r="H16" s="6">
        <v>23.12</v>
      </c>
      <c r="I16" s="6">
        <v>22.88</v>
      </c>
      <c r="J16" s="6">
        <v>20.25</v>
      </c>
      <c r="K16" s="6">
        <v>23.45</v>
      </c>
      <c r="L16" s="6">
        <v>17.55</v>
      </c>
      <c r="M16" s="6">
        <v>20.43</v>
      </c>
      <c r="N16" s="6">
        <v>19.27</v>
      </c>
      <c r="O16" s="6">
        <v>21.24</v>
      </c>
      <c r="P16" s="6">
        <v>19.37</v>
      </c>
      <c r="Q16" s="6">
        <v>19.12</v>
      </c>
      <c r="R16" s="6">
        <v>18.84</v>
      </c>
      <c r="S16" s="6">
        <v>17.61</v>
      </c>
      <c r="T16" s="6">
        <v>20.75</v>
      </c>
      <c r="U16" s="6">
        <v>19.07</v>
      </c>
      <c r="V16" s="6">
        <v>20.7</v>
      </c>
      <c r="X16" s="6">
        <v>25.74</v>
      </c>
      <c r="Y16" s="6">
        <v>25.99</v>
      </c>
      <c r="Z16" s="6">
        <v>23.68</v>
      </c>
      <c r="AA16" s="6">
        <v>23.82</v>
      </c>
      <c r="AB16" s="6">
        <v>21.89</v>
      </c>
      <c r="AC16" s="6">
        <v>22.88</v>
      </c>
      <c r="AD16" s="6">
        <v>16.61</v>
      </c>
      <c r="AE16" s="6">
        <v>22.51</v>
      </c>
      <c r="AF16" s="6">
        <v>20.67</v>
      </c>
      <c r="AG16" s="6">
        <v>20.29</v>
      </c>
      <c r="AH16" s="6">
        <v>20.38</v>
      </c>
      <c r="AI16" s="6">
        <v>19.16</v>
      </c>
      <c r="AJ16" s="6">
        <v>18.66</v>
      </c>
      <c r="AK16" s="6">
        <v>17.670000000000002</v>
      </c>
      <c r="AL16" s="6">
        <v>27.49</v>
      </c>
      <c r="AM16" s="6">
        <v>15.11</v>
      </c>
      <c r="AN16" s="6">
        <v>29.85</v>
      </c>
      <c r="AP16" s="6">
        <v>26.96</v>
      </c>
      <c r="AQ16" s="6">
        <v>24.84</v>
      </c>
      <c r="AR16" s="6">
        <v>23.45</v>
      </c>
      <c r="AS16" s="6">
        <v>20.25</v>
      </c>
      <c r="AT16" s="6">
        <v>20.53</v>
      </c>
      <c r="AU16" s="6">
        <v>19.29</v>
      </c>
      <c r="AV16" s="6">
        <v>16.149999999999999</v>
      </c>
      <c r="AW16" s="6">
        <v>20</v>
      </c>
      <c r="AX16" s="6">
        <v>20.41</v>
      </c>
      <c r="AY16" s="6">
        <v>22.59</v>
      </c>
      <c r="AZ16" s="6">
        <v>18.489999999999998</v>
      </c>
      <c r="BA16" s="6">
        <v>17.649999999999999</v>
      </c>
      <c r="BB16" s="6">
        <v>19.32</v>
      </c>
      <c r="BC16" s="6">
        <v>17.989999999999998</v>
      </c>
      <c r="BD16" s="6">
        <v>25.16</v>
      </c>
      <c r="BE16" s="6">
        <v>16.66</v>
      </c>
      <c r="BF16" s="6">
        <v>23.92</v>
      </c>
    </row>
    <row r="17" spans="1:58" x14ac:dyDescent="0.25">
      <c r="A17" t="s">
        <v>50</v>
      </c>
    </row>
    <row r="18" spans="1:58" x14ac:dyDescent="0.25">
      <c r="A18" t="s">
        <v>51</v>
      </c>
      <c r="B18">
        <v>4.88</v>
      </c>
      <c r="C18">
        <v>4.91</v>
      </c>
      <c r="D18">
        <v>4.9000000000000004</v>
      </c>
      <c r="F18">
        <v>4.37</v>
      </c>
      <c r="G18" s="6">
        <v>4.78</v>
      </c>
      <c r="H18" s="6">
        <v>3.97</v>
      </c>
      <c r="I18" s="6">
        <v>4.78</v>
      </c>
      <c r="J18" s="6">
        <v>5.1100000000000003</v>
      </c>
      <c r="K18" s="6">
        <v>4.6100000000000003</v>
      </c>
      <c r="L18" s="6">
        <v>6.16</v>
      </c>
      <c r="M18" s="6">
        <v>5.19</v>
      </c>
      <c r="N18" s="6">
        <v>4.47</v>
      </c>
      <c r="O18" s="6">
        <v>4.51</v>
      </c>
      <c r="P18" s="6">
        <v>5.56</v>
      </c>
      <c r="Q18" s="6">
        <v>5.35</v>
      </c>
      <c r="R18" s="6">
        <v>5.32</v>
      </c>
      <c r="S18" s="6">
        <v>5.19</v>
      </c>
      <c r="T18" s="6">
        <v>4.46</v>
      </c>
      <c r="U18" s="6">
        <v>4.82</v>
      </c>
      <c r="V18" s="6">
        <v>5.26</v>
      </c>
      <c r="X18" s="6">
        <v>4.8899999999999997</v>
      </c>
      <c r="Y18" s="6">
        <v>4.25</v>
      </c>
      <c r="Z18" s="6">
        <v>4.5</v>
      </c>
      <c r="AA18" s="6">
        <v>4.5999999999999996</v>
      </c>
      <c r="AB18" s="6">
        <v>4.0199999999999996</v>
      </c>
      <c r="AC18" s="6">
        <v>4.63</v>
      </c>
      <c r="AD18" s="6">
        <v>6.06</v>
      </c>
      <c r="AE18" s="6">
        <v>5.1100000000000003</v>
      </c>
      <c r="AF18" s="6">
        <v>5.32</v>
      </c>
      <c r="AG18" s="6">
        <v>6.28</v>
      </c>
      <c r="AH18" s="6">
        <v>5.0599999999999996</v>
      </c>
      <c r="AI18" s="6">
        <v>5.19</v>
      </c>
      <c r="AJ18" s="6">
        <v>5.33</v>
      </c>
      <c r="AK18" s="6">
        <v>5.16</v>
      </c>
      <c r="AL18" s="6">
        <v>4.1399999999999997</v>
      </c>
      <c r="AM18" s="6">
        <v>4.41</v>
      </c>
      <c r="AN18" s="6">
        <v>4.49</v>
      </c>
      <c r="AP18" s="6">
        <v>4.04</v>
      </c>
      <c r="AQ18" s="6">
        <v>4.29</v>
      </c>
      <c r="AR18" s="6">
        <v>4.95</v>
      </c>
      <c r="AS18" s="6">
        <v>4.92</v>
      </c>
      <c r="AT18" s="6">
        <v>5.8</v>
      </c>
      <c r="AU18" s="6">
        <v>5.23</v>
      </c>
      <c r="AV18" s="6">
        <v>5.19</v>
      </c>
      <c r="AW18" s="6">
        <v>3.59</v>
      </c>
      <c r="AX18" s="6">
        <v>5.23</v>
      </c>
      <c r="AY18" s="6">
        <v>5.36</v>
      </c>
      <c r="AZ18" s="6">
        <v>4.8</v>
      </c>
      <c r="BA18" s="6">
        <v>5.82</v>
      </c>
      <c r="BB18" s="6">
        <v>4.67</v>
      </c>
      <c r="BC18" s="6">
        <v>5.39</v>
      </c>
      <c r="BD18" s="6">
        <v>4.6500000000000004</v>
      </c>
      <c r="BE18" s="6">
        <v>4.45</v>
      </c>
      <c r="BF18" s="6">
        <v>4.83</v>
      </c>
    </row>
    <row r="19" spans="1:58" x14ac:dyDescent="0.25">
      <c r="A19" t="s">
        <v>7</v>
      </c>
      <c r="B19">
        <v>119</v>
      </c>
      <c r="C19">
        <v>114</v>
      </c>
      <c r="D19">
        <v>118</v>
      </c>
      <c r="F19">
        <v>124</v>
      </c>
      <c r="G19" s="6">
        <v>141</v>
      </c>
      <c r="H19" s="6">
        <v>138</v>
      </c>
      <c r="I19" s="6">
        <v>195</v>
      </c>
      <c r="J19" s="6">
        <v>119</v>
      </c>
      <c r="K19" s="6">
        <v>114</v>
      </c>
      <c r="L19" s="6">
        <v>279</v>
      </c>
      <c r="M19" s="6">
        <v>261</v>
      </c>
      <c r="N19" s="6">
        <v>197</v>
      </c>
      <c r="O19" s="6">
        <v>105</v>
      </c>
      <c r="P19" s="6">
        <v>203</v>
      </c>
      <c r="Q19" s="6">
        <v>248</v>
      </c>
      <c r="R19" s="6">
        <v>260</v>
      </c>
      <c r="S19" s="6">
        <v>169</v>
      </c>
      <c r="T19" s="6">
        <v>120</v>
      </c>
      <c r="U19" s="6">
        <v>138</v>
      </c>
      <c r="V19" s="6">
        <v>142</v>
      </c>
      <c r="X19" s="6">
        <v>117</v>
      </c>
      <c r="Y19" s="6">
        <v>124</v>
      </c>
      <c r="Z19" s="6">
        <v>167</v>
      </c>
      <c r="AA19" s="6">
        <v>193</v>
      </c>
      <c r="AB19" s="6">
        <v>154</v>
      </c>
      <c r="AC19" s="6">
        <v>105</v>
      </c>
      <c r="AD19" s="6">
        <v>264</v>
      </c>
      <c r="AE19" s="6">
        <v>241</v>
      </c>
      <c r="AF19" s="6">
        <v>249</v>
      </c>
      <c r="AG19" s="6">
        <v>111</v>
      </c>
      <c r="AH19" s="6">
        <v>214</v>
      </c>
      <c r="AI19" s="6">
        <v>196</v>
      </c>
      <c r="AJ19" s="6">
        <v>176</v>
      </c>
      <c r="AK19" s="6">
        <v>199</v>
      </c>
      <c r="AL19" s="6">
        <v>98</v>
      </c>
      <c r="AM19" s="6">
        <v>167</v>
      </c>
      <c r="AN19" s="6">
        <v>99</v>
      </c>
      <c r="AP19" s="6">
        <v>114</v>
      </c>
      <c r="AQ19" s="6">
        <v>145</v>
      </c>
      <c r="AR19" s="6">
        <v>138</v>
      </c>
      <c r="AS19" s="6">
        <v>211</v>
      </c>
      <c r="AT19" s="6">
        <v>166</v>
      </c>
      <c r="AU19" s="6">
        <v>144</v>
      </c>
      <c r="AV19" s="6">
        <v>225</v>
      </c>
      <c r="AW19" s="6">
        <v>225</v>
      </c>
      <c r="AX19" s="6">
        <v>211</v>
      </c>
      <c r="AY19" s="6">
        <v>106</v>
      </c>
      <c r="AZ19" s="6">
        <v>233</v>
      </c>
      <c r="BA19" s="6">
        <v>197</v>
      </c>
      <c r="BB19" s="6">
        <v>236</v>
      </c>
      <c r="BC19" s="6">
        <v>187</v>
      </c>
      <c r="BD19" s="6">
        <v>100</v>
      </c>
      <c r="BE19" s="6">
        <v>183</v>
      </c>
      <c r="BF19" s="6">
        <v>116</v>
      </c>
    </row>
    <row r="20" spans="1:58" x14ac:dyDescent="0.25">
      <c r="A20" t="s">
        <v>52</v>
      </c>
      <c r="B20">
        <v>3.89</v>
      </c>
      <c r="C20">
        <v>3.92</v>
      </c>
      <c r="D20">
        <v>3.89</v>
      </c>
      <c r="F20">
        <v>3.7</v>
      </c>
      <c r="G20" s="6">
        <v>3.95</v>
      </c>
      <c r="H20" s="6">
        <v>3.43</v>
      </c>
      <c r="I20" s="6">
        <v>3.79</v>
      </c>
      <c r="J20" s="6">
        <v>3.7</v>
      </c>
      <c r="K20" s="6">
        <v>3.71</v>
      </c>
      <c r="L20" s="6">
        <v>4.6100000000000003</v>
      </c>
      <c r="M20" s="6">
        <v>3.9</v>
      </c>
      <c r="N20" s="6">
        <v>3.83</v>
      </c>
      <c r="O20" s="6">
        <v>3.33</v>
      </c>
      <c r="P20" s="6">
        <v>4.5199999999999996</v>
      </c>
      <c r="Q20" s="6">
        <v>3.88</v>
      </c>
      <c r="R20" s="6">
        <v>4.25</v>
      </c>
      <c r="S20" s="6">
        <v>4.07</v>
      </c>
      <c r="T20" s="6">
        <v>3.59</v>
      </c>
      <c r="U20" s="6">
        <v>3.73</v>
      </c>
      <c r="V20" s="6">
        <v>4.26</v>
      </c>
      <c r="X20" s="6">
        <v>3.81</v>
      </c>
      <c r="Y20" s="6">
        <v>3.59</v>
      </c>
      <c r="Z20" s="6">
        <v>3.66</v>
      </c>
      <c r="AA20" s="6">
        <v>3.57</v>
      </c>
      <c r="AB20" s="6">
        <v>3.67</v>
      </c>
      <c r="AC20" s="6">
        <v>3.84</v>
      </c>
      <c r="AD20" s="6">
        <v>3.64</v>
      </c>
      <c r="AE20" s="6">
        <v>3.74</v>
      </c>
      <c r="AF20" s="6">
        <v>3.6</v>
      </c>
      <c r="AG20" s="6">
        <v>3.69</v>
      </c>
      <c r="AH20" s="6">
        <v>3.76</v>
      </c>
      <c r="AI20" s="6">
        <v>3.15</v>
      </c>
      <c r="AJ20" s="6">
        <v>3.58</v>
      </c>
      <c r="AK20" s="6">
        <v>3.6</v>
      </c>
      <c r="AL20" s="6">
        <v>3.85</v>
      </c>
      <c r="AM20" s="6">
        <v>3.48</v>
      </c>
      <c r="AN20" s="6">
        <v>3.39</v>
      </c>
      <c r="AP20" s="6">
        <v>3.51</v>
      </c>
      <c r="AQ20" s="6">
        <v>3.67</v>
      </c>
      <c r="AR20" s="6">
        <v>3.63</v>
      </c>
      <c r="AS20" s="6">
        <v>4.18</v>
      </c>
      <c r="AT20" s="6">
        <v>3.97</v>
      </c>
      <c r="AU20" s="6">
        <v>4.12</v>
      </c>
      <c r="AV20" s="6">
        <v>4.32</v>
      </c>
      <c r="AW20" s="6">
        <v>3.7</v>
      </c>
      <c r="AX20" s="6">
        <v>4.05</v>
      </c>
      <c r="AY20" s="6">
        <v>3.58</v>
      </c>
      <c r="AZ20" s="6">
        <v>3.57</v>
      </c>
      <c r="BA20" s="6">
        <v>4.32</v>
      </c>
      <c r="BB20" s="6">
        <v>4.13</v>
      </c>
      <c r="BC20" s="6">
        <v>4.0999999999999996</v>
      </c>
      <c r="BD20" s="6">
        <v>3.63</v>
      </c>
      <c r="BE20" s="6">
        <v>3.93</v>
      </c>
      <c r="BF20" s="6">
        <v>3.68</v>
      </c>
    </row>
    <row r="22" spans="1:58" x14ac:dyDescent="0.25">
      <c r="A22" s="1" t="s">
        <v>53</v>
      </c>
    </row>
    <row r="23" spans="1:58" x14ac:dyDescent="0.25">
      <c r="A23" t="s">
        <v>54</v>
      </c>
      <c r="B23">
        <v>16.39</v>
      </c>
      <c r="C23">
        <v>16.39</v>
      </c>
      <c r="D23">
        <v>16.39</v>
      </c>
    </row>
    <row r="24" spans="1:58" x14ac:dyDescent="0.25">
      <c r="A24" t="s">
        <v>55</v>
      </c>
      <c r="B24">
        <v>72.53</v>
      </c>
      <c r="C24">
        <v>72.53</v>
      </c>
      <c r="D24">
        <v>72.53</v>
      </c>
    </row>
    <row r="25" spans="1:58" x14ac:dyDescent="0.25">
      <c r="A25" t="s">
        <v>56</v>
      </c>
      <c r="B25">
        <v>16.39</v>
      </c>
      <c r="C25">
        <v>16.39</v>
      </c>
      <c r="D25">
        <v>16.39</v>
      </c>
    </row>
    <row r="26" spans="1:58" x14ac:dyDescent="0.25">
      <c r="A26" t="s">
        <v>57</v>
      </c>
      <c r="B26">
        <v>72.53</v>
      </c>
      <c r="C26">
        <v>72.53</v>
      </c>
      <c r="D26">
        <v>72.53</v>
      </c>
    </row>
    <row r="27" spans="1:58" x14ac:dyDescent="0.25">
      <c r="A27" t="s">
        <v>58</v>
      </c>
      <c r="B27">
        <v>5.274</v>
      </c>
      <c r="C27">
        <v>5.274</v>
      </c>
      <c r="D27">
        <v>5.274</v>
      </c>
    </row>
    <row r="28" spans="1:58" x14ac:dyDescent="0.25">
      <c r="A28" t="s">
        <v>59</v>
      </c>
      <c r="B28">
        <v>12</v>
      </c>
      <c r="C28">
        <v>12</v>
      </c>
      <c r="D28">
        <v>12</v>
      </c>
    </row>
    <row r="29" spans="1:58" x14ac:dyDescent="0.25">
      <c r="A29" t="s">
        <v>60</v>
      </c>
      <c r="B29" t="s">
        <v>74</v>
      </c>
      <c r="C29" t="s">
        <v>74</v>
      </c>
      <c r="D29" t="s">
        <v>74</v>
      </c>
    </row>
    <row r="30" spans="1:58" x14ac:dyDescent="0.25">
      <c r="A30" t="s">
        <v>61</v>
      </c>
      <c r="B30">
        <v>10.84</v>
      </c>
      <c r="C30">
        <v>10.84</v>
      </c>
      <c r="D30">
        <v>10.84</v>
      </c>
    </row>
    <row r="31" spans="1:58" x14ac:dyDescent="0.25">
      <c r="A31" t="s">
        <v>62</v>
      </c>
      <c r="B31" s="3">
        <v>0</v>
      </c>
      <c r="C31" s="3">
        <v>0</v>
      </c>
      <c r="D31" s="3">
        <v>0</v>
      </c>
    </row>
    <row r="32" spans="1:58" x14ac:dyDescent="0.25">
      <c r="A32" t="s">
        <v>63</v>
      </c>
      <c r="B32" s="3">
        <v>0.3</v>
      </c>
      <c r="C32" s="3">
        <v>0.3</v>
      </c>
      <c r="D32" s="3">
        <v>0.3</v>
      </c>
    </row>
    <row r="33" spans="1:4" x14ac:dyDescent="0.25">
      <c r="A33" t="s">
        <v>64</v>
      </c>
      <c r="B33" s="3" t="s">
        <v>75</v>
      </c>
      <c r="C33" s="3" t="s">
        <v>75</v>
      </c>
      <c r="D33" s="3" t="s">
        <v>75</v>
      </c>
    </row>
    <row r="34" spans="1:4" x14ac:dyDescent="0.25">
      <c r="A34" t="s">
        <v>65</v>
      </c>
      <c r="B34" s="3" t="s">
        <v>76</v>
      </c>
      <c r="C34" s="3" t="s">
        <v>76</v>
      </c>
      <c r="D34" s="3" t="s">
        <v>76</v>
      </c>
    </row>
    <row r="36" spans="1:4" x14ac:dyDescent="0.25">
      <c r="A36" s="1" t="s">
        <v>66</v>
      </c>
    </row>
    <row r="37" spans="1:4" x14ac:dyDescent="0.25">
      <c r="A37" t="s">
        <v>67</v>
      </c>
      <c r="B37" s="3" t="s">
        <v>77</v>
      </c>
      <c r="C37" s="3" t="s">
        <v>77</v>
      </c>
      <c r="D37" s="3" t="s">
        <v>77</v>
      </c>
    </row>
    <row r="38" spans="1:4" x14ac:dyDescent="0.25">
      <c r="A38" t="s">
        <v>68</v>
      </c>
      <c r="B38" s="3" t="s">
        <v>78</v>
      </c>
      <c r="C38" s="3" t="s">
        <v>78</v>
      </c>
      <c r="D38" s="3" t="s">
        <v>78</v>
      </c>
    </row>
    <row r="39" spans="1:4" x14ac:dyDescent="0.25">
      <c r="A39" t="s">
        <v>69</v>
      </c>
      <c r="B39" s="3">
        <v>16</v>
      </c>
      <c r="C39" s="3">
        <v>16</v>
      </c>
      <c r="D39" s="3">
        <v>16</v>
      </c>
    </row>
    <row r="40" spans="1:4" x14ac:dyDescent="0.25">
      <c r="A40" t="s">
        <v>70</v>
      </c>
      <c r="B40" s="3">
        <v>6</v>
      </c>
      <c r="C40" s="3">
        <v>6</v>
      </c>
      <c r="D40" s="3">
        <v>6</v>
      </c>
    </row>
    <row r="41" spans="1:4" x14ac:dyDescent="0.25">
      <c r="A41" t="s">
        <v>71</v>
      </c>
      <c r="B41" s="5">
        <v>6152</v>
      </c>
      <c r="C41" s="5">
        <v>6152</v>
      </c>
      <c r="D41" s="5">
        <v>6152</v>
      </c>
    </row>
    <row r="42" spans="1:4" x14ac:dyDescent="0.25">
      <c r="A42" t="s">
        <v>72</v>
      </c>
      <c r="B42" s="3">
        <v>0</v>
      </c>
      <c r="C42" s="3">
        <v>0</v>
      </c>
      <c r="D42" s="3">
        <v>0</v>
      </c>
    </row>
  </sheetData>
  <mergeCells count="4">
    <mergeCell ref="B1:D1"/>
    <mergeCell ref="F1:V1"/>
    <mergeCell ref="X1:AN1"/>
    <mergeCell ref="AP1:B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4"/>
  <sheetViews>
    <sheetView topLeftCell="A33" workbookViewId="0">
      <pane xSplit="1" topLeftCell="AR1" activePane="topRight" state="frozen"/>
      <selection activeCell="A22" sqref="A22"/>
      <selection pane="topRight" activeCell="A52" sqref="A52:XFD52"/>
    </sheetView>
  </sheetViews>
  <sheetFormatPr defaultRowHeight="15" x14ac:dyDescent="0.25"/>
  <cols>
    <col min="1" max="1" width="30.7109375" customWidth="1"/>
  </cols>
  <sheetData>
    <row r="1" spans="1:58" x14ac:dyDescent="0.25">
      <c r="B1" s="12" t="s">
        <v>124</v>
      </c>
      <c r="C1" s="12"/>
      <c r="D1" s="12"/>
      <c r="F1" s="12" t="s">
        <v>283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X1" s="12" t="s">
        <v>301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P1" s="12" t="s">
        <v>336</v>
      </c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</row>
    <row r="2" spans="1:58" x14ac:dyDescent="0.25">
      <c r="A2" t="s">
        <v>79</v>
      </c>
      <c r="B2" t="s">
        <v>27</v>
      </c>
      <c r="C2" t="s">
        <v>125</v>
      </c>
      <c r="D2" t="s">
        <v>29</v>
      </c>
      <c r="F2" t="s">
        <v>284</v>
      </c>
      <c r="G2" s="9" t="s">
        <v>285</v>
      </c>
      <c r="H2" s="9" t="s">
        <v>286</v>
      </c>
      <c r="I2" s="9" t="s">
        <v>287</v>
      </c>
      <c r="J2" s="9" t="s">
        <v>288</v>
      </c>
      <c r="K2" s="9" t="s">
        <v>289</v>
      </c>
      <c r="L2" s="9" t="s">
        <v>290</v>
      </c>
      <c r="M2" s="9" t="s">
        <v>291</v>
      </c>
      <c r="N2" s="9" t="s">
        <v>292</v>
      </c>
      <c r="O2" s="9" t="s">
        <v>293</v>
      </c>
      <c r="P2" s="9" t="s">
        <v>294</v>
      </c>
      <c r="Q2" s="9" t="s">
        <v>295</v>
      </c>
      <c r="R2" s="9" t="s">
        <v>296</v>
      </c>
      <c r="S2" s="9" t="s">
        <v>297</v>
      </c>
      <c r="T2" s="9" t="s">
        <v>298</v>
      </c>
      <c r="U2" s="9" t="s">
        <v>299</v>
      </c>
      <c r="V2" s="9" t="s">
        <v>300</v>
      </c>
      <c r="X2" s="10" t="s">
        <v>302</v>
      </c>
      <c r="Y2" s="10" t="s">
        <v>303</v>
      </c>
      <c r="Z2" s="10" t="s">
        <v>304</v>
      </c>
      <c r="AA2" s="10" t="s">
        <v>305</v>
      </c>
      <c r="AB2" s="10" t="s">
        <v>306</v>
      </c>
      <c r="AC2" s="10" t="s">
        <v>307</v>
      </c>
      <c r="AD2" s="10" t="s">
        <v>308</v>
      </c>
      <c r="AE2" s="10" t="s">
        <v>309</v>
      </c>
      <c r="AF2" s="10" t="s">
        <v>310</v>
      </c>
      <c r="AG2" s="10" t="s">
        <v>311</v>
      </c>
      <c r="AH2" s="10" t="s">
        <v>312</v>
      </c>
      <c r="AI2" s="10" t="s">
        <v>313</v>
      </c>
      <c r="AJ2" s="10" t="s">
        <v>314</v>
      </c>
      <c r="AK2" s="10" t="s">
        <v>315</v>
      </c>
      <c r="AL2" s="10" t="s">
        <v>316</v>
      </c>
      <c r="AM2" s="10" t="s">
        <v>317</v>
      </c>
      <c r="AN2" s="10" t="s">
        <v>318</v>
      </c>
      <c r="AP2" s="11" t="s">
        <v>319</v>
      </c>
      <c r="AQ2" s="11" t="s">
        <v>320</v>
      </c>
      <c r="AR2" s="11" t="s">
        <v>321</v>
      </c>
      <c r="AS2" s="11" t="s">
        <v>322</v>
      </c>
      <c r="AT2" s="11" t="s">
        <v>323</v>
      </c>
      <c r="AU2" s="11" t="s">
        <v>324</v>
      </c>
      <c r="AV2" s="11" t="s">
        <v>325</v>
      </c>
      <c r="AW2" s="11" t="s">
        <v>326</v>
      </c>
      <c r="AX2" s="11" t="s">
        <v>327</v>
      </c>
      <c r="AY2" s="11" t="s">
        <v>328</v>
      </c>
      <c r="AZ2" s="11" t="s">
        <v>329</v>
      </c>
      <c r="BA2" s="11" t="s">
        <v>330</v>
      </c>
      <c r="BB2" s="11" t="s">
        <v>331</v>
      </c>
      <c r="BC2" s="11" t="s">
        <v>332</v>
      </c>
      <c r="BD2" s="11" t="s">
        <v>333</v>
      </c>
      <c r="BE2" s="11" t="s">
        <v>334</v>
      </c>
      <c r="BF2" s="11" t="s">
        <v>335</v>
      </c>
    </row>
    <row r="3" spans="1:58" x14ac:dyDescent="0.25">
      <c r="A3" s="1" t="s">
        <v>80</v>
      </c>
    </row>
    <row r="4" spans="1:58" x14ac:dyDescent="0.25">
      <c r="A4" t="s">
        <v>2</v>
      </c>
      <c r="B4" t="s">
        <v>30</v>
      </c>
      <c r="C4" t="s">
        <v>30</v>
      </c>
      <c r="D4" t="s">
        <v>30</v>
      </c>
    </row>
    <row r="5" spans="1:58" x14ac:dyDescent="0.25">
      <c r="A5" t="s">
        <v>19</v>
      </c>
      <c r="B5">
        <v>16.39</v>
      </c>
      <c r="C5">
        <v>16.39</v>
      </c>
      <c r="D5">
        <v>16.39</v>
      </c>
    </row>
    <row r="6" spans="1:58" x14ac:dyDescent="0.25">
      <c r="A6" t="s">
        <v>81</v>
      </c>
      <c r="B6">
        <v>16.39</v>
      </c>
      <c r="C6">
        <v>16.39</v>
      </c>
      <c r="D6">
        <v>16.39</v>
      </c>
    </row>
    <row r="7" spans="1:58" x14ac:dyDescent="0.25">
      <c r="A7" t="s">
        <v>82</v>
      </c>
      <c r="B7">
        <v>72.53</v>
      </c>
      <c r="C7">
        <v>72.53</v>
      </c>
      <c r="D7">
        <v>72.53</v>
      </c>
    </row>
    <row r="8" spans="1:58" x14ac:dyDescent="0.25">
      <c r="A8" t="s">
        <v>83</v>
      </c>
      <c r="B8">
        <v>72.53</v>
      </c>
      <c r="C8">
        <v>72.53</v>
      </c>
      <c r="D8">
        <v>72.53</v>
      </c>
    </row>
    <row r="9" spans="1:58" x14ac:dyDescent="0.25">
      <c r="A9" t="s">
        <v>84</v>
      </c>
      <c r="B9">
        <v>5.274</v>
      </c>
      <c r="C9">
        <v>5.274</v>
      </c>
      <c r="D9">
        <v>5.274</v>
      </c>
    </row>
    <row r="10" spans="1:58" x14ac:dyDescent="0.25">
      <c r="A10" t="s">
        <v>85</v>
      </c>
      <c r="B10">
        <v>5.274</v>
      </c>
      <c r="C10">
        <v>5.274</v>
      </c>
      <c r="D10">
        <v>5.274</v>
      </c>
    </row>
    <row r="11" spans="1:58" x14ac:dyDescent="0.25">
      <c r="A11" t="s">
        <v>86</v>
      </c>
      <c r="B11" s="3">
        <v>12</v>
      </c>
      <c r="C11" s="3">
        <v>12</v>
      </c>
      <c r="D11" s="3">
        <v>12</v>
      </c>
    </row>
    <row r="12" spans="1:58" x14ac:dyDescent="0.25">
      <c r="A12" t="s">
        <v>87</v>
      </c>
      <c r="B12" s="3">
        <v>12</v>
      </c>
      <c r="C12" s="3">
        <v>12</v>
      </c>
      <c r="D12" s="3">
        <v>12</v>
      </c>
    </row>
    <row r="13" spans="1:58" x14ac:dyDescent="0.25">
      <c r="A13" t="s">
        <v>88</v>
      </c>
      <c r="B13" s="3" t="s">
        <v>74</v>
      </c>
      <c r="C13" s="3" t="s">
        <v>74</v>
      </c>
      <c r="D13" s="3" t="s">
        <v>74</v>
      </c>
    </row>
    <row r="14" spans="1:58" x14ac:dyDescent="0.25">
      <c r="A14" t="s">
        <v>89</v>
      </c>
      <c r="B14" s="3" t="s">
        <v>74</v>
      </c>
      <c r="C14" s="3" t="s">
        <v>74</v>
      </c>
      <c r="D14" s="3" t="s">
        <v>74</v>
      </c>
    </row>
    <row r="15" spans="1:58" x14ac:dyDescent="0.25">
      <c r="A15" s="4" t="s">
        <v>90</v>
      </c>
      <c r="B15" s="5">
        <v>14</v>
      </c>
      <c r="C15" s="5">
        <v>14</v>
      </c>
      <c r="D15" s="5">
        <v>14</v>
      </c>
    </row>
    <row r="16" spans="1:58" x14ac:dyDescent="0.25">
      <c r="A16" s="4" t="s">
        <v>91</v>
      </c>
      <c r="B16" s="5">
        <v>6</v>
      </c>
      <c r="C16" s="5">
        <v>6</v>
      </c>
      <c r="D16" s="5">
        <v>6</v>
      </c>
    </row>
    <row r="17" spans="1:58" x14ac:dyDescent="0.25">
      <c r="A17" s="4" t="s">
        <v>92</v>
      </c>
      <c r="B17" s="5">
        <v>6152</v>
      </c>
      <c r="C17" s="5">
        <v>6152</v>
      </c>
      <c r="D17" s="5">
        <v>6152</v>
      </c>
    </row>
    <row r="18" spans="1:58" x14ac:dyDescent="0.25">
      <c r="A18" t="s">
        <v>93</v>
      </c>
      <c r="B18" s="3">
        <v>0</v>
      </c>
      <c r="C18" s="3">
        <v>0</v>
      </c>
      <c r="D18" s="3">
        <v>0</v>
      </c>
    </row>
    <row r="19" spans="1:58" x14ac:dyDescent="0.25">
      <c r="A19" t="s">
        <v>94</v>
      </c>
      <c r="B19" s="3">
        <v>0</v>
      </c>
      <c r="C19" s="3">
        <v>0</v>
      </c>
      <c r="D19" s="3">
        <v>0</v>
      </c>
    </row>
    <row r="20" spans="1:58" x14ac:dyDescent="0.25">
      <c r="A20" t="s">
        <v>95</v>
      </c>
      <c r="B20" s="3">
        <v>0</v>
      </c>
      <c r="C20" s="3">
        <v>0</v>
      </c>
      <c r="D20" s="3">
        <v>0</v>
      </c>
    </row>
    <row r="22" spans="1:58" x14ac:dyDescent="0.25">
      <c r="A22" s="1" t="s">
        <v>96</v>
      </c>
      <c r="F22" t="s">
        <v>284</v>
      </c>
      <c r="G22" s="9" t="s">
        <v>285</v>
      </c>
      <c r="H22" s="9" t="s">
        <v>286</v>
      </c>
      <c r="I22" s="9" t="s">
        <v>287</v>
      </c>
      <c r="J22" s="9" t="s">
        <v>288</v>
      </c>
      <c r="K22" s="9" t="s">
        <v>289</v>
      </c>
      <c r="L22" s="9" t="s">
        <v>290</v>
      </c>
      <c r="M22" s="9" t="s">
        <v>291</v>
      </c>
      <c r="N22" s="9" t="s">
        <v>292</v>
      </c>
      <c r="O22" s="9" t="s">
        <v>293</v>
      </c>
      <c r="P22" s="9" t="s">
        <v>294</v>
      </c>
      <c r="Q22" s="9" t="s">
        <v>295</v>
      </c>
      <c r="R22" s="9" t="s">
        <v>296</v>
      </c>
      <c r="S22" s="9" t="s">
        <v>297</v>
      </c>
      <c r="T22" s="9" t="s">
        <v>298</v>
      </c>
      <c r="U22" s="9" t="s">
        <v>299</v>
      </c>
      <c r="V22" s="9" t="s">
        <v>300</v>
      </c>
      <c r="X22" s="10" t="s">
        <v>302</v>
      </c>
      <c r="Y22" s="10" t="s">
        <v>303</v>
      </c>
      <c r="Z22" s="10" t="s">
        <v>304</v>
      </c>
      <c r="AA22" s="10" t="s">
        <v>305</v>
      </c>
      <c r="AB22" s="10" t="s">
        <v>306</v>
      </c>
      <c r="AC22" s="10" t="s">
        <v>307</v>
      </c>
      <c r="AD22" s="10" t="s">
        <v>308</v>
      </c>
      <c r="AE22" s="10" t="s">
        <v>309</v>
      </c>
      <c r="AF22" s="10" t="s">
        <v>310</v>
      </c>
      <c r="AG22" s="10" t="s">
        <v>311</v>
      </c>
      <c r="AH22" s="10" t="s">
        <v>312</v>
      </c>
      <c r="AI22" s="10" t="s">
        <v>313</v>
      </c>
      <c r="AJ22" s="10" t="s">
        <v>314</v>
      </c>
      <c r="AK22" s="10" t="s">
        <v>315</v>
      </c>
      <c r="AL22" s="10" t="s">
        <v>316</v>
      </c>
      <c r="AM22" s="10" t="s">
        <v>317</v>
      </c>
      <c r="AN22" s="10" t="s">
        <v>318</v>
      </c>
      <c r="AP22" s="11" t="s">
        <v>319</v>
      </c>
      <c r="AQ22" s="11" t="s">
        <v>320</v>
      </c>
      <c r="AR22" s="11" t="s">
        <v>321</v>
      </c>
      <c r="AS22" s="11" t="s">
        <v>322</v>
      </c>
      <c r="AT22" s="11" t="s">
        <v>323</v>
      </c>
      <c r="AU22" s="11" t="s">
        <v>324</v>
      </c>
      <c r="AV22" s="11" t="s">
        <v>325</v>
      </c>
      <c r="AW22" s="11" t="s">
        <v>326</v>
      </c>
      <c r="AX22" s="11" t="s">
        <v>327</v>
      </c>
      <c r="AY22" s="11" t="s">
        <v>328</v>
      </c>
      <c r="AZ22" s="11" t="s">
        <v>329</v>
      </c>
      <c r="BA22" s="11" t="s">
        <v>330</v>
      </c>
      <c r="BB22" s="11" t="s">
        <v>331</v>
      </c>
      <c r="BC22" s="11" t="s">
        <v>332</v>
      </c>
      <c r="BD22" s="11" t="s">
        <v>333</v>
      </c>
      <c r="BE22" s="11" t="s">
        <v>334</v>
      </c>
      <c r="BF22" s="11" t="s">
        <v>335</v>
      </c>
    </row>
    <row r="23" spans="1:58" x14ac:dyDescent="0.25">
      <c r="A23" t="s">
        <v>97</v>
      </c>
      <c r="B23" t="s">
        <v>30</v>
      </c>
      <c r="C23" t="s">
        <v>30</v>
      </c>
      <c r="D23" t="s">
        <v>30</v>
      </c>
    </row>
    <row r="24" spans="1:58" x14ac:dyDescent="0.25">
      <c r="A24" t="s">
        <v>98</v>
      </c>
      <c r="B24">
        <v>20</v>
      </c>
      <c r="C24">
        <v>20</v>
      </c>
      <c r="D24">
        <v>20</v>
      </c>
    </row>
    <row r="25" spans="1:58" x14ac:dyDescent="0.25">
      <c r="A25" t="s">
        <v>99</v>
      </c>
    </row>
    <row r="26" spans="1:58" x14ac:dyDescent="0.25">
      <c r="A26" t="s">
        <v>100</v>
      </c>
      <c r="B26">
        <f>((((B30-1)*370)+B28)/30)+24</f>
        <v>64.966666666666669</v>
      </c>
      <c r="C26">
        <f t="shared" ref="C26:BF26" si="0">((((C30-1)*370)+C28)/30)+24</f>
        <v>61.839999999999996</v>
      </c>
      <c r="D26">
        <f t="shared" si="0"/>
        <v>67.77000000000001</v>
      </c>
      <c r="F26">
        <f t="shared" si="0"/>
        <v>77.466666666666669</v>
      </c>
      <c r="G26">
        <f t="shared" si="0"/>
        <v>78.033333333333331</v>
      </c>
      <c r="H26">
        <f t="shared" si="0"/>
        <v>114.93333333333334</v>
      </c>
      <c r="I26">
        <f t="shared" si="0"/>
        <v>42.833333333333329</v>
      </c>
      <c r="J26">
        <f t="shared" si="0"/>
        <v>52.633333333333333</v>
      </c>
      <c r="K26">
        <f t="shared" si="0"/>
        <v>52.466666666666669</v>
      </c>
      <c r="L26">
        <f t="shared" si="0"/>
        <v>45.633333333333333</v>
      </c>
      <c r="M26">
        <f t="shared" si="0"/>
        <v>82.033333333333331</v>
      </c>
      <c r="N26">
        <f t="shared" si="0"/>
        <v>92.233333333333334</v>
      </c>
      <c r="O26">
        <f t="shared" si="0"/>
        <v>76.833333333333343</v>
      </c>
      <c r="P26">
        <f t="shared" si="0"/>
        <v>43.1</v>
      </c>
      <c r="Q26">
        <f t="shared" si="0"/>
        <v>44.6</v>
      </c>
      <c r="R26">
        <f t="shared" si="0"/>
        <v>45</v>
      </c>
      <c r="S26">
        <f t="shared" si="0"/>
        <v>41.966666666666669</v>
      </c>
      <c r="T26">
        <f t="shared" si="0"/>
        <v>114.33333333333333</v>
      </c>
      <c r="U26">
        <f t="shared" si="0"/>
        <v>77.933333333333337</v>
      </c>
      <c r="V26">
        <f t="shared" si="0"/>
        <v>53.4</v>
      </c>
      <c r="X26">
        <f t="shared" si="0"/>
        <v>77.233333333333334</v>
      </c>
      <c r="Y26">
        <f t="shared" si="0"/>
        <v>114.46666666666667</v>
      </c>
      <c r="Z26">
        <f t="shared" si="0"/>
        <v>103.56666666666666</v>
      </c>
      <c r="AA26">
        <f t="shared" si="0"/>
        <v>55.1</v>
      </c>
      <c r="AB26">
        <f t="shared" si="0"/>
        <v>53.8</v>
      </c>
      <c r="AC26">
        <f t="shared" si="0"/>
        <v>52.166666666666671</v>
      </c>
      <c r="AD26">
        <f t="shared" si="0"/>
        <v>45.133333333333333</v>
      </c>
      <c r="AE26">
        <f t="shared" si="0"/>
        <v>69.033333333333331</v>
      </c>
      <c r="AF26">
        <f t="shared" si="0"/>
        <v>69.3</v>
      </c>
      <c r="AG26">
        <f t="shared" si="0"/>
        <v>52.366666666666667</v>
      </c>
      <c r="AH26">
        <f t="shared" si="0"/>
        <v>43.466666666666669</v>
      </c>
      <c r="AI26">
        <f t="shared" si="0"/>
        <v>42.866666666666667</v>
      </c>
      <c r="AJ26">
        <f t="shared" si="0"/>
        <v>42.2</v>
      </c>
      <c r="AK26">
        <f t="shared" si="0"/>
        <v>42.966666666666669</v>
      </c>
      <c r="AL26">
        <f t="shared" si="0"/>
        <v>64.266666666666666</v>
      </c>
      <c r="AM26">
        <f t="shared" si="0"/>
        <v>78.900000000000006</v>
      </c>
      <c r="AN26">
        <f t="shared" si="0"/>
        <v>76.633333333333326</v>
      </c>
      <c r="AP26">
        <f t="shared" si="0"/>
        <v>77.133333333333326</v>
      </c>
      <c r="AQ26">
        <f t="shared" si="0"/>
        <v>102.83333333333333</v>
      </c>
      <c r="AR26">
        <f t="shared" si="0"/>
        <v>102.6</v>
      </c>
      <c r="AS26">
        <f t="shared" si="0"/>
        <v>92.7</v>
      </c>
      <c r="AT26">
        <f t="shared" si="0"/>
        <v>41.866666666666667</v>
      </c>
      <c r="AU26">
        <f t="shared" si="0"/>
        <v>41.133333333333333</v>
      </c>
      <c r="AV26">
        <f t="shared" si="0"/>
        <v>43.833333333333329</v>
      </c>
      <c r="AW26">
        <f t="shared" si="0"/>
        <v>93.166666666666671</v>
      </c>
      <c r="AX26">
        <f t="shared" si="0"/>
        <v>92.7</v>
      </c>
      <c r="AY26">
        <f t="shared" si="0"/>
        <v>52.2</v>
      </c>
      <c r="AZ26">
        <f t="shared" si="0"/>
        <v>44.1</v>
      </c>
      <c r="BA26">
        <f t="shared" si="0"/>
        <v>42.9</v>
      </c>
      <c r="BB26">
        <f t="shared" si="0"/>
        <v>44.2</v>
      </c>
      <c r="BC26">
        <f t="shared" si="0"/>
        <v>42.566666666666663</v>
      </c>
      <c r="BD26">
        <f t="shared" si="0"/>
        <v>113.66666666666667</v>
      </c>
      <c r="BE26">
        <f t="shared" si="0"/>
        <v>79.433333333333337</v>
      </c>
      <c r="BF26">
        <f t="shared" si="0"/>
        <v>77.2</v>
      </c>
    </row>
    <row r="27" spans="1:58" x14ac:dyDescent="0.25">
      <c r="A27" t="s">
        <v>101</v>
      </c>
      <c r="B27">
        <f>(B28-91)</f>
        <v>28</v>
      </c>
      <c r="C27">
        <f t="shared" ref="C27:D27" si="1">(C28-91)</f>
        <v>23</v>
      </c>
      <c r="D27">
        <f t="shared" si="1"/>
        <v>27</v>
      </c>
      <c r="F27">
        <f>(F28-91)</f>
        <v>33</v>
      </c>
      <c r="G27">
        <f t="shared" ref="G27:BF27" si="2">(G28-91)</f>
        <v>50</v>
      </c>
      <c r="H27">
        <f t="shared" si="2"/>
        <v>47</v>
      </c>
      <c r="I27">
        <f t="shared" si="2"/>
        <v>104</v>
      </c>
      <c r="J27">
        <f t="shared" si="2"/>
        <v>28</v>
      </c>
      <c r="K27">
        <f t="shared" si="2"/>
        <v>23</v>
      </c>
      <c r="L27">
        <f t="shared" si="2"/>
        <v>188</v>
      </c>
      <c r="M27">
        <f t="shared" si="2"/>
        <v>170</v>
      </c>
      <c r="N27">
        <f t="shared" si="2"/>
        <v>106</v>
      </c>
      <c r="O27">
        <f t="shared" si="2"/>
        <v>14</v>
      </c>
      <c r="P27">
        <f t="shared" si="2"/>
        <v>112</v>
      </c>
      <c r="Q27">
        <f t="shared" si="2"/>
        <v>157</v>
      </c>
      <c r="R27">
        <f t="shared" si="2"/>
        <v>169</v>
      </c>
      <c r="S27">
        <f t="shared" si="2"/>
        <v>78</v>
      </c>
      <c r="T27">
        <f t="shared" si="2"/>
        <v>29</v>
      </c>
      <c r="U27">
        <f t="shared" si="2"/>
        <v>47</v>
      </c>
      <c r="V27">
        <f t="shared" si="2"/>
        <v>51</v>
      </c>
      <c r="X27">
        <f t="shared" si="2"/>
        <v>26</v>
      </c>
      <c r="Y27">
        <f t="shared" si="2"/>
        <v>33</v>
      </c>
      <c r="Z27">
        <f t="shared" si="2"/>
        <v>76</v>
      </c>
      <c r="AA27">
        <f t="shared" si="2"/>
        <v>102</v>
      </c>
      <c r="AB27">
        <f t="shared" si="2"/>
        <v>63</v>
      </c>
      <c r="AC27">
        <f t="shared" si="2"/>
        <v>14</v>
      </c>
      <c r="AD27">
        <f t="shared" si="2"/>
        <v>173</v>
      </c>
      <c r="AE27">
        <f t="shared" si="2"/>
        <v>150</v>
      </c>
      <c r="AF27">
        <f t="shared" si="2"/>
        <v>158</v>
      </c>
      <c r="AG27">
        <f t="shared" si="2"/>
        <v>20</v>
      </c>
      <c r="AH27">
        <f t="shared" si="2"/>
        <v>123</v>
      </c>
      <c r="AI27">
        <f t="shared" si="2"/>
        <v>105</v>
      </c>
      <c r="AJ27">
        <f t="shared" si="2"/>
        <v>85</v>
      </c>
      <c r="AK27">
        <f t="shared" si="2"/>
        <v>108</v>
      </c>
      <c r="AL27">
        <f t="shared" si="2"/>
        <v>7</v>
      </c>
      <c r="AM27">
        <f t="shared" si="2"/>
        <v>76</v>
      </c>
      <c r="AN27">
        <f t="shared" si="2"/>
        <v>8</v>
      </c>
      <c r="AP27">
        <f t="shared" si="2"/>
        <v>23</v>
      </c>
      <c r="AQ27">
        <f t="shared" si="2"/>
        <v>54</v>
      </c>
      <c r="AR27">
        <f t="shared" si="2"/>
        <v>47</v>
      </c>
      <c r="AS27">
        <f t="shared" si="2"/>
        <v>120</v>
      </c>
      <c r="AT27">
        <f t="shared" si="2"/>
        <v>75</v>
      </c>
      <c r="AU27">
        <f t="shared" si="2"/>
        <v>53</v>
      </c>
      <c r="AV27">
        <f t="shared" si="2"/>
        <v>134</v>
      </c>
      <c r="AW27">
        <f t="shared" si="2"/>
        <v>134</v>
      </c>
      <c r="AX27">
        <f t="shared" si="2"/>
        <v>120</v>
      </c>
      <c r="AY27">
        <f t="shared" si="2"/>
        <v>15</v>
      </c>
      <c r="AZ27">
        <f t="shared" si="2"/>
        <v>142</v>
      </c>
      <c r="BA27">
        <f t="shared" si="2"/>
        <v>106</v>
      </c>
      <c r="BB27">
        <f t="shared" si="2"/>
        <v>145</v>
      </c>
      <c r="BC27">
        <f t="shared" si="2"/>
        <v>96</v>
      </c>
      <c r="BD27">
        <f t="shared" si="2"/>
        <v>9</v>
      </c>
      <c r="BE27">
        <f t="shared" si="2"/>
        <v>92</v>
      </c>
      <c r="BF27">
        <f t="shared" si="2"/>
        <v>25</v>
      </c>
    </row>
    <row r="28" spans="1:58" x14ac:dyDescent="0.25">
      <c r="A28" t="s">
        <v>102</v>
      </c>
      <c r="B28">
        <v>119</v>
      </c>
      <c r="C28">
        <v>114</v>
      </c>
      <c r="D28">
        <v>118</v>
      </c>
      <c r="F28">
        <v>124</v>
      </c>
      <c r="G28" s="6">
        <v>141</v>
      </c>
      <c r="H28" s="6">
        <v>138</v>
      </c>
      <c r="I28" s="6">
        <v>195</v>
      </c>
      <c r="J28" s="6">
        <v>119</v>
      </c>
      <c r="K28" s="6">
        <v>114</v>
      </c>
      <c r="L28" s="6">
        <v>279</v>
      </c>
      <c r="M28" s="6">
        <v>261</v>
      </c>
      <c r="N28" s="6">
        <v>197</v>
      </c>
      <c r="O28" s="6">
        <v>105</v>
      </c>
      <c r="P28" s="6">
        <v>203</v>
      </c>
      <c r="Q28" s="6">
        <v>248</v>
      </c>
      <c r="R28" s="6">
        <v>260</v>
      </c>
      <c r="S28" s="6">
        <v>169</v>
      </c>
      <c r="T28" s="6">
        <v>120</v>
      </c>
      <c r="U28" s="6">
        <v>138</v>
      </c>
      <c r="V28" s="6">
        <v>142</v>
      </c>
      <c r="X28" s="6">
        <v>117</v>
      </c>
      <c r="Y28" s="6">
        <v>124</v>
      </c>
      <c r="Z28" s="6">
        <v>167</v>
      </c>
      <c r="AA28" s="6">
        <v>193</v>
      </c>
      <c r="AB28" s="6">
        <v>154</v>
      </c>
      <c r="AC28" s="6">
        <v>105</v>
      </c>
      <c r="AD28" s="6">
        <v>264</v>
      </c>
      <c r="AE28" s="6">
        <v>241</v>
      </c>
      <c r="AF28" s="6">
        <v>249</v>
      </c>
      <c r="AG28" s="6">
        <v>111</v>
      </c>
      <c r="AH28" s="6">
        <v>214</v>
      </c>
      <c r="AI28" s="6">
        <v>196</v>
      </c>
      <c r="AJ28" s="6">
        <v>176</v>
      </c>
      <c r="AK28" s="6">
        <v>199</v>
      </c>
      <c r="AL28" s="6">
        <v>98</v>
      </c>
      <c r="AM28" s="6">
        <v>167</v>
      </c>
      <c r="AN28" s="6">
        <v>99</v>
      </c>
      <c r="AP28" s="6">
        <v>114</v>
      </c>
      <c r="AQ28" s="6">
        <v>145</v>
      </c>
      <c r="AR28" s="6">
        <v>138</v>
      </c>
      <c r="AS28" s="6">
        <v>211</v>
      </c>
      <c r="AT28" s="6">
        <v>166</v>
      </c>
      <c r="AU28" s="6">
        <v>144</v>
      </c>
      <c r="AV28" s="6">
        <v>225</v>
      </c>
      <c r="AW28" s="6">
        <v>225</v>
      </c>
      <c r="AX28" s="6">
        <v>211</v>
      </c>
      <c r="AY28" s="6">
        <v>106</v>
      </c>
      <c r="AZ28" s="6">
        <v>233</v>
      </c>
      <c r="BA28" s="6">
        <v>197</v>
      </c>
      <c r="BB28" s="6">
        <v>236</v>
      </c>
      <c r="BC28" s="6">
        <v>187</v>
      </c>
      <c r="BD28" s="6">
        <v>100</v>
      </c>
      <c r="BE28" s="6">
        <v>183</v>
      </c>
      <c r="BF28" s="6">
        <v>116</v>
      </c>
    </row>
    <row r="29" spans="1:58" x14ac:dyDescent="0.25">
      <c r="A29" t="s">
        <v>103</v>
      </c>
      <c r="B29">
        <v>13</v>
      </c>
      <c r="C29">
        <v>13</v>
      </c>
      <c r="D29">
        <v>13</v>
      </c>
    </row>
    <row r="30" spans="1:58" x14ac:dyDescent="0.25">
      <c r="A30" t="s">
        <v>8</v>
      </c>
      <c r="B30">
        <v>4</v>
      </c>
      <c r="C30">
        <v>3.76</v>
      </c>
      <c r="D30">
        <v>4.2300000000000004</v>
      </c>
      <c r="F30">
        <v>5</v>
      </c>
      <c r="G30" s="6">
        <v>5</v>
      </c>
      <c r="H30" s="6">
        <v>8</v>
      </c>
      <c r="I30" s="6">
        <v>2</v>
      </c>
      <c r="J30" s="6">
        <v>3</v>
      </c>
      <c r="K30" s="6">
        <v>3</v>
      </c>
      <c r="L30" s="6">
        <v>2</v>
      </c>
      <c r="M30" s="6">
        <v>5</v>
      </c>
      <c r="N30" s="6">
        <v>6</v>
      </c>
      <c r="O30" s="6">
        <v>5</v>
      </c>
      <c r="P30" s="6">
        <v>2</v>
      </c>
      <c r="Q30" s="6">
        <v>2</v>
      </c>
      <c r="R30" s="6">
        <v>2</v>
      </c>
      <c r="S30" s="6">
        <v>2</v>
      </c>
      <c r="T30" s="6">
        <v>8</v>
      </c>
      <c r="U30" s="6">
        <v>5</v>
      </c>
      <c r="V30" s="6">
        <v>3</v>
      </c>
      <c r="X30" s="6">
        <v>5</v>
      </c>
      <c r="Y30" s="6">
        <v>8</v>
      </c>
      <c r="Z30" s="6">
        <v>7</v>
      </c>
      <c r="AA30" s="6">
        <v>3</v>
      </c>
      <c r="AB30" s="6">
        <v>3</v>
      </c>
      <c r="AC30" s="6">
        <v>3</v>
      </c>
      <c r="AD30" s="6">
        <v>2</v>
      </c>
      <c r="AE30" s="6">
        <v>4</v>
      </c>
      <c r="AF30" s="6">
        <v>4</v>
      </c>
      <c r="AG30" s="6">
        <v>3</v>
      </c>
      <c r="AH30" s="6">
        <v>2</v>
      </c>
      <c r="AI30" s="6">
        <v>2</v>
      </c>
      <c r="AJ30" s="6">
        <v>2</v>
      </c>
      <c r="AK30" s="6">
        <v>2</v>
      </c>
      <c r="AL30" s="6">
        <v>4</v>
      </c>
      <c r="AM30" s="6">
        <v>5</v>
      </c>
      <c r="AN30" s="6">
        <v>5</v>
      </c>
      <c r="AP30" s="6">
        <v>5</v>
      </c>
      <c r="AQ30" s="6">
        <v>7</v>
      </c>
      <c r="AR30" s="6">
        <v>7</v>
      </c>
      <c r="AS30" s="6">
        <v>6</v>
      </c>
      <c r="AT30" s="6">
        <v>2</v>
      </c>
      <c r="AU30" s="6">
        <v>2</v>
      </c>
      <c r="AV30" s="6">
        <v>2</v>
      </c>
      <c r="AW30" s="6">
        <v>6</v>
      </c>
      <c r="AX30" s="6">
        <v>6</v>
      </c>
      <c r="AY30" s="6">
        <v>3</v>
      </c>
      <c r="AZ30" s="6">
        <v>2</v>
      </c>
      <c r="BA30" s="6">
        <v>2</v>
      </c>
      <c r="BB30" s="6">
        <v>2</v>
      </c>
      <c r="BC30" s="6">
        <v>2</v>
      </c>
      <c r="BD30" s="6">
        <v>8</v>
      </c>
      <c r="BE30" s="6">
        <v>5</v>
      </c>
      <c r="BF30" s="6">
        <v>5</v>
      </c>
    </row>
    <row r="31" spans="1:58" x14ac:dyDescent="0.25">
      <c r="A31" t="s">
        <v>104</v>
      </c>
      <c r="B31">
        <v>23</v>
      </c>
      <c r="C31">
        <v>23</v>
      </c>
      <c r="D31">
        <v>23</v>
      </c>
    </row>
    <row r="32" spans="1:58" x14ac:dyDescent="0.25">
      <c r="A32" t="s">
        <v>43</v>
      </c>
      <c r="B32">
        <v>24</v>
      </c>
      <c r="C32">
        <v>24</v>
      </c>
      <c r="D32">
        <v>24</v>
      </c>
    </row>
    <row r="33" spans="1:58" x14ac:dyDescent="0.25">
      <c r="A33" t="s">
        <v>105</v>
      </c>
      <c r="B33">
        <v>20.9</v>
      </c>
      <c r="C33">
        <v>21.9</v>
      </c>
      <c r="D33">
        <v>20.8</v>
      </c>
      <c r="F33">
        <v>25.86</v>
      </c>
      <c r="G33" s="6">
        <v>25.78</v>
      </c>
      <c r="H33" s="6">
        <v>23.12</v>
      </c>
      <c r="I33" s="6">
        <v>22.88</v>
      </c>
      <c r="J33" s="6">
        <v>20.25</v>
      </c>
      <c r="K33" s="6">
        <v>23.45</v>
      </c>
      <c r="L33" s="6">
        <v>17.55</v>
      </c>
      <c r="M33" s="6">
        <v>20.43</v>
      </c>
      <c r="N33" s="6">
        <v>19.27</v>
      </c>
      <c r="O33" s="6">
        <v>21.24</v>
      </c>
      <c r="P33" s="6">
        <v>19.37</v>
      </c>
      <c r="Q33" s="6">
        <v>19.12</v>
      </c>
      <c r="R33" s="6">
        <v>18.84</v>
      </c>
      <c r="S33" s="6">
        <v>17.61</v>
      </c>
      <c r="T33" s="6">
        <v>20.75</v>
      </c>
      <c r="U33" s="6">
        <v>19.07</v>
      </c>
      <c r="V33" s="6">
        <v>20.7</v>
      </c>
      <c r="X33" s="6">
        <v>25.74</v>
      </c>
      <c r="Y33" s="6">
        <v>25.99</v>
      </c>
      <c r="Z33" s="6">
        <v>23.68</v>
      </c>
      <c r="AA33" s="6">
        <v>23.82</v>
      </c>
      <c r="AB33" s="6">
        <v>21.89</v>
      </c>
      <c r="AC33" s="6">
        <v>22.88</v>
      </c>
      <c r="AD33" s="6">
        <v>16.61</v>
      </c>
      <c r="AE33" s="6">
        <v>22.51</v>
      </c>
      <c r="AF33" s="6">
        <v>20.67</v>
      </c>
      <c r="AG33" s="6">
        <v>20.29</v>
      </c>
      <c r="AH33" s="6">
        <v>20.38</v>
      </c>
      <c r="AI33" s="6">
        <v>19.16</v>
      </c>
      <c r="AJ33" s="6">
        <v>18.66</v>
      </c>
      <c r="AK33" s="6">
        <v>17.670000000000002</v>
      </c>
      <c r="AL33" s="6">
        <v>27.49</v>
      </c>
      <c r="AM33" s="6">
        <v>15.11</v>
      </c>
      <c r="AN33" s="6">
        <v>29.85</v>
      </c>
      <c r="AP33" s="6">
        <v>26.96</v>
      </c>
      <c r="AQ33" s="6">
        <v>24.84</v>
      </c>
      <c r="AR33" s="6">
        <v>23.45</v>
      </c>
      <c r="AS33" s="6">
        <v>20.25</v>
      </c>
      <c r="AT33" s="6">
        <v>20.53</v>
      </c>
      <c r="AU33" s="6">
        <v>19.29</v>
      </c>
      <c r="AV33" s="6">
        <v>16.149999999999999</v>
      </c>
      <c r="AW33" s="6">
        <v>20</v>
      </c>
      <c r="AX33" s="6">
        <v>20.41</v>
      </c>
      <c r="AY33" s="6">
        <v>22.59</v>
      </c>
      <c r="AZ33" s="6">
        <v>18.489999999999998</v>
      </c>
      <c r="BA33" s="6">
        <v>17.649999999999999</v>
      </c>
      <c r="BB33" s="6">
        <v>19.32</v>
      </c>
      <c r="BC33" s="6">
        <v>17.989999999999998</v>
      </c>
      <c r="BD33" s="6">
        <v>25.16</v>
      </c>
      <c r="BE33" s="6">
        <v>16.66</v>
      </c>
      <c r="BF33" s="6">
        <v>23.92</v>
      </c>
    </row>
    <row r="34" spans="1:58" x14ac:dyDescent="0.25">
      <c r="A34" t="s">
        <v>15</v>
      </c>
      <c r="B34">
        <v>4.88</v>
      </c>
      <c r="C34">
        <v>4.91</v>
      </c>
      <c r="D34">
        <v>4.9000000000000004</v>
      </c>
      <c r="F34">
        <v>4.37</v>
      </c>
      <c r="G34" s="6">
        <v>4.78</v>
      </c>
      <c r="H34" s="6">
        <v>3.97</v>
      </c>
      <c r="I34" s="6">
        <v>4.78</v>
      </c>
      <c r="J34" s="6">
        <v>5.1100000000000003</v>
      </c>
      <c r="K34" s="6">
        <v>4.6100000000000003</v>
      </c>
      <c r="L34" s="6">
        <v>6.16</v>
      </c>
      <c r="M34" s="6">
        <v>5.19</v>
      </c>
      <c r="N34" s="6">
        <v>4.47</v>
      </c>
      <c r="O34" s="6">
        <v>4.51</v>
      </c>
      <c r="P34" s="6">
        <v>5.56</v>
      </c>
      <c r="Q34" s="6">
        <v>5.35</v>
      </c>
      <c r="R34" s="6">
        <v>5.32</v>
      </c>
      <c r="S34" s="6">
        <v>5.19</v>
      </c>
      <c r="T34" s="6">
        <v>4.46</v>
      </c>
      <c r="U34" s="6">
        <v>4.82</v>
      </c>
      <c r="V34" s="6">
        <v>5.26</v>
      </c>
      <c r="X34" s="6">
        <v>4.8899999999999997</v>
      </c>
      <c r="Y34" s="6">
        <v>4.25</v>
      </c>
      <c r="Z34" s="6">
        <v>4.5</v>
      </c>
      <c r="AA34" s="6">
        <v>4.5999999999999996</v>
      </c>
      <c r="AB34" s="6">
        <v>4.0199999999999996</v>
      </c>
      <c r="AC34" s="6">
        <v>4.63</v>
      </c>
      <c r="AD34" s="6">
        <v>6.06</v>
      </c>
      <c r="AE34" s="6">
        <v>5.1100000000000003</v>
      </c>
      <c r="AF34" s="6">
        <v>5.32</v>
      </c>
      <c r="AG34" s="6">
        <v>6.28</v>
      </c>
      <c r="AH34" s="6">
        <v>5.0599999999999996</v>
      </c>
      <c r="AI34" s="6">
        <v>5.19</v>
      </c>
      <c r="AJ34" s="6">
        <v>5.33</v>
      </c>
      <c r="AK34" s="6">
        <v>5.16</v>
      </c>
      <c r="AL34" s="6">
        <v>4.1399999999999997</v>
      </c>
      <c r="AM34" s="6">
        <v>4.41</v>
      </c>
      <c r="AN34" s="6">
        <v>4.49</v>
      </c>
      <c r="AP34" s="6">
        <v>4.04</v>
      </c>
      <c r="AQ34" s="6">
        <v>4.29</v>
      </c>
      <c r="AR34" s="6">
        <v>4.95</v>
      </c>
      <c r="AS34" s="6">
        <v>4.92</v>
      </c>
      <c r="AT34" s="6">
        <v>5.8</v>
      </c>
      <c r="AU34" s="6">
        <v>5.23</v>
      </c>
      <c r="AV34" s="6">
        <v>5.19</v>
      </c>
      <c r="AW34" s="6">
        <v>3.59</v>
      </c>
      <c r="AX34" s="6">
        <v>5.23</v>
      </c>
      <c r="AY34" s="6">
        <v>5.36</v>
      </c>
      <c r="AZ34" s="6">
        <v>4.8</v>
      </c>
      <c r="BA34" s="6">
        <v>5.82</v>
      </c>
      <c r="BB34" s="6">
        <v>4.67</v>
      </c>
      <c r="BC34" s="6">
        <v>5.39</v>
      </c>
      <c r="BD34" s="6">
        <v>4.6500000000000004</v>
      </c>
      <c r="BE34" s="6">
        <v>4.45</v>
      </c>
      <c r="BF34" s="6">
        <v>4.83</v>
      </c>
    </row>
    <row r="35" spans="1:58" x14ac:dyDescent="0.25">
      <c r="A35" t="s">
        <v>106</v>
      </c>
    </row>
    <row r="36" spans="1:58" x14ac:dyDescent="0.25">
      <c r="A36" t="s">
        <v>107</v>
      </c>
      <c r="B36">
        <v>3.89</v>
      </c>
      <c r="C36">
        <v>3.92</v>
      </c>
      <c r="D36">
        <v>3.89</v>
      </c>
      <c r="F36">
        <v>3.7</v>
      </c>
      <c r="G36" s="6">
        <v>3.95</v>
      </c>
      <c r="H36" s="6">
        <v>3.43</v>
      </c>
      <c r="I36" s="6">
        <v>3.79</v>
      </c>
      <c r="J36" s="6">
        <v>3.7</v>
      </c>
      <c r="K36" s="6">
        <v>3.71</v>
      </c>
      <c r="L36" s="6">
        <v>4.6100000000000003</v>
      </c>
      <c r="M36" s="6">
        <v>3.9</v>
      </c>
      <c r="N36" s="6">
        <v>3.83</v>
      </c>
      <c r="O36" s="6">
        <v>3.33</v>
      </c>
      <c r="P36" s="6">
        <v>4.5199999999999996</v>
      </c>
      <c r="Q36" s="6">
        <v>3.88</v>
      </c>
      <c r="R36" s="6">
        <v>4.25</v>
      </c>
      <c r="S36" s="6">
        <v>4.07</v>
      </c>
      <c r="T36" s="6">
        <v>3.59</v>
      </c>
      <c r="U36" s="6">
        <v>3.73</v>
      </c>
      <c r="V36" s="6">
        <v>4.26</v>
      </c>
      <c r="X36" s="6">
        <v>3.81</v>
      </c>
      <c r="Y36" s="6">
        <v>3.59</v>
      </c>
      <c r="Z36" s="6">
        <v>3.66</v>
      </c>
      <c r="AA36" s="6">
        <v>3.57</v>
      </c>
      <c r="AB36" s="6">
        <v>3.67</v>
      </c>
      <c r="AC36" s="6">
        <v>3.84</v>
      </c>
      <c r="AD36" s="6">
        <v>3.64</v>
      </c>
      <c r="AE36" s="6">
        <v>3.74</v>
      </c>
      <c r="AF36" s="6">
        <v>3.6</v>
      </c>
      <c r="AG36" s="6">
        <v>3.69</v>
      </c>
      <c r="AH36" s="6">
        <v>3.76</v>
      </c>
      <c r="AI36" s="6">
        <v>3.15</v>
      </c>
      <c r="AJ36" s="6">
        <v>3.58</v>
      </c>
      <c r="AK36" s="6">
        <v>3.6</v>
      </c>
      <c r="AL36" s="6">
        <v>3.85</v>
      </c>
      <c r="AM36" s="6">
        <v>3.48</v>
      </c>
      <c r="AN36" s="6">
        <v>3.39</v>
      </c>
      <c r="AP36" s="6">
        <v>3.51</v>
      </c>
      <c r="AQ36" s="6">
        <v>3.67</v>
      </c>
      <c r="AR36" s="6">
        <v>3.63</v>
      </c>
      <c r="AS36" s="6">
        <v>4.18</v>
      </c>
      <c r="AT36" s="6">
        <v>3.97</v>
      </c>
      <c r="AU36" s="6">
        <v>4.12</v>
      </c>
      <c r="AV36" s="6">
        <v>4.32</v>
      </c>
      <c r="AW36" s="6">
        <v>3.7</v>
      </c>
      <c r="AX36" s="6">
        <v>4.05</v>
      </c>
      <c r="AY36" s="6">
        <v>3.58</v>
      </c>
      <c r="AZ36" s="6">
        <v>3.57</v>
      </c>
      <c r="BA36" s="6">
        <v>4.32</v>
      </c>
      <c r="BB36" s="6">
        <v>4.13</v>
      </c>
      <c r="BC36" s="6">
        <v>4.0999999999999996</v>
      </c>
      <c r="BD36" s="6">
        <v>3.63</v>
      </c>
      <c r="BE36" s="6">
        <v>3.93</v>
      </c>
      <c r="BF36" s="6">
        <v>3.68</v>
      </c>
    </row>
    <row r="37" spans="1:58" x14ac:dyDescent="0.25">
      <c r="A37" t="s">
        <v>108</v>
      </c>
      <c r="B37">
        <v>4.72</v>
      </c>
      <c r="C37">
        <v>4.6900000000000004</v>
      </c>
      <c r="D37">
        <v>4.6900000000000004</v>
      </c>
      <c r="F37">
        <v>4.7300000000000004</v>
      </c>
      <c r="G37" s="6">
        <v>4.76</v>
      </c>
      <c r="H37" s="6">
        <v>4.6500000000000004</v>
      </c>
      <c r="I37" s="6">
        <v>4.68</v>
      </c>
      <c r="J37" s="6">
        <v>4.8</v>
      </c>
      <c r="K37" s="6">
        <v>3.83</v>
      </c>
      <c r="L37" s="6">
        <v>4.51</v>
      </c>
      <c r="M37" s="6">
        <v>4.75</v>
      </c>
      <c r="N37" s="6">
        <v>4.66</v>
      </c>
      <c r="O37" s="6">
        <v>4.76</v>
      </c>
      <c r="P37" s="6">
        <v>4.74</v>
      </c>
      <c r="Q37" s="6">
        <v>4.76</v>
      </c>
      <c r="R37" s="6">
        <v>4.7</v>
      </c>
      <c r="S37" s="6">
        <v>4.82</v>
      </c>
      <c r="T37" s="6">
        <v>4.53</v>
      </c>
      <c r="U37" s="6">
        <v>4.7300000000000004</v>
      </c>
      <c r="V37" s="6">
        <v>4.74</v>
      </c>
      <c r="X37" s="6">
        <v>4.83</v>
      </c>
      <c r="Y37" s="6">
        <v>4.8</v>
      </c>
      <c r="Z37" s="6">
        <v>4.5999999999999996</v>
      </c>
      <c r="AA37" s="6">
        <v>4.72</v>
      </c>
      <c r="AB37" s="6">
        <v>4.8499999999999996</v>
      </c>
      <c r="AC37" s="6">
        <v>4.82</v>
      </c>
      <c r="AD37" s="6">
        <v>4.46</v>
      </c>
      <c r="AE37" s="6">
        <v>4.5999999999999996</v>
      </c>
      <c r="AF37" s="6">
        <v>4.6100000000000003</v>
      </c>
      <c r="AG37" s="6">
        <v>4.7</v>
      </c>
      <c r="AH37" s="6">
        <v>4.58</v>
      </c>
      <c r="AI37" s="6">
        <v>4.67</v>
      </c>
      <c r="AJ37" s="6">
        <v>4.78</v>
      </c>
      <c r="AK37" s="6">
        <v>4.62</v>
      </c>
      <c r="AL37" s="6">
        <v>4.8099999999999996</v>
      </c>
      <c r="AM37" s="6">
        <v>4.58</v>
      </c>
      <c r="AN37" s="6">
        <v>4.7</v>
      </c>
      <c r="AP37" s="6">
        <v>4.82</v>
      </c>
      <c r="AQ37" s="6">
        <v>4.59</v>
      </c>
      <c r="AR37" s="6">
        <v>4.83</v>
      </c>
      <c r="AS37" s="6">
        <v>4.97</v>
      </c>
      <c r="AT37" s="6">
        <v>4.75</v>
      </c>
      <c r="AU37" s="6">
        <v>4.87</v>
      </c>
      <c r="AV37" s="6">
        <v>4.59</v>
      </c>
      <c r="AW37" s="6">
        <v>4.22</v>
      </c>
      <c r="AX37" s="6">
        <v>4.63</v>
      </c>
      <c r="AY37" s="6">
        <v>4.8099999999999996</v>
      </c>
      <c r="AZ37" s="6">
        <v>4.63</v>
      </c>
      <c r="BA37" s="6">
        <v>4.8499999999999996</v>
      </c>
      <c r="BB37" s="6">
        <v>4.7699999999999996</v>
      </c>
      <c r="BC37" s="6">
        <v>4.74</v>
      </c>
      <c r="BD37" s="6">
        <v>4.76</v>
      </c>
      <c r="BE37" s="6">
        <v>4.41</v>
      </c>
      <c r="BF37" s="6">
        <v>4.8099999999999996</v>
      </c>
    </row>
    <row r="38" spans="1:58" x14ac:dyDescent="0.25">
      <c r="A38" t="s">
        <v>109</v>
      </c>
      <c r="B38" s="3" t="s">
        <v>126</v>
      </c>
      <c r="C38" s="3" t="s">
        <v>126</v>
      </c>
      <c r="D38" s="3" t="s">
        <v>126</v>
      </c>
    </row>
    <row r="39" spans="1:58" x14ac:dyDescent="0.25">
      <c r="A39" t="s">
        <v>110</v>
      </c>
      <c r="B39">
        <v>2.31</v>
      </c>
      <c r="C39">
        <v>2.2799999999999998</v>
      </c>
      <c r="D39">
        <v>2.4300000000000002</v>
      </c>
      <c r="F39">
        <v>2.25</v>
      </c>
      <c r="G39" s="6">
        <v>2.25</v>
      </c>
      <c r="H39" s="6">
        <v>2.25</v>
      </c>
      <c r="I39" s="6">
        <v>2.25</v>
      </c>
      <c r="J39" s="6">
        <v>2.25</v>
      </c>
      <c r="K39" s="6">
        <v>2.25</v>
      </c>
      <c r="L39" s="6">
        <v>2</v>
      </c>
      <c r="M39" s="6">
        <v>2.25</v>
      </c>
      <c r="N39" s="6">
        <v>2.75</v>
      </c>
      <c r="O39" s="6">
        <v>1.75</v>
      </c>
      <c r="P39" s="6">
        <v>2.25</v>
      </c>
      <c r="Q39" s="6">
        <v>2.25</v>
      </c>
      <c r="R39" s="6">
        <v>2.5</v>
      </c>
      <c r="S39" s="6">
        <v>2.5</v>
      </c>
      <c r="T39" s="6">
        <v>2.75</v>
      </c>
      <c r="U39" s="6">
        <v>2.5</v>
      </c>
      <c r="V39" s="6">
        <v>2.25</v>
      </c>
      <c r="X39" s="6">
        <v>2.25</v>
      </c>
      <c r="Y39" s="6">
        <v>2.25</v>
      </c>
      <c r="Z39" s="6">
        <v>2.25</v>
      </c>
      <c r="AA39" s="6">
        <v>2.25</v>
      </c>
      <c r="AB39" s="6">
        <v>2.25</v>
      </c>
      <c r="AC39" s="6">
        <v>2</v>
      </c>
      <c r="AD39" s="6">
        <v>2.25</v>
      </c>
      <c r="AE39" s="6">
        <v>2.25</v>
      </c>
      <c r="AF39" s="6">
        <v>2.25</v>
      </c>
      <c r="AG39" s="6">
        <v>2.25</v>
      </c>
      <c r="AH39" s="6">
        <v>2.25</v>
      </c>
      <c r="AI39" s="6">
        <v>2.25</v>
      </c>
      <c r="AJ39" s="6">
        <v>2.25</v>
      </c>
      <c r="AK39" s="6">
        <v>2.25</v>
      </c>
      <c r="AL39" s="6">
        <v>2.25</v>
      </c>
      <c r="AM39" s="6">
        <v>2.75</v>
      </c>
      <c r="AN39" s="6">
        <v>2.5</v>
      </c>
      <c r="AP39" s="6">
        <v>2.25</v>
      </c>
      <c r="AQ39" s="6">
        <v>2.75</v>
      </c>
      <c r="AR39" s="6">
        <v>2.25</v>
      </c>
      <c r="AS39" s="6">
        <v>2.75</v>
      </c>
      <c r="AT39" s="6">
        <v>2</v>
      </c>
      <c r="AU39" s="6">
        <v>2.25</v>
      </c>
      <c r="AV39" s="6">
        <v>2.25</v>
      </c>
      <c r="AW39" s="6">
        <v>2.25</v>
      </c>
      <c r="AX39" s="6">
        <v>2.25</v>
      </c>
      <c r="AY39" s="6">
        <v>2.5</v>
      </c>
      <c r="AZ39" s="6">
        <v>2.25</v>
      </c>
      <c r="BA39" s="6">
        <v>2.25</v>
      </c>
      <c r="BB39" s="6">
        <v>2.25</v>
      </c>
      <c r="BC39" s="6">
        <v>2.75</v>
      </c>
      <c r="BD39" s="6">
        <v>2.75</v>
      </c>
      <c r="BE39" s="6">
        <v>3</v>
      </c>
      <c r="BF39" s="6">
        <v>2.5</v>
      </c>
    </row>
    <row r="40" spans="1:58" x14ac:dyDescent="0.25">
      <c r="A40" t="s">
        <v>111</v>
      </c>
      <c r="B40">
        <v>2.5</v>
      </c>
      <c r="C40">
        <v>2.5</v>
      </c>
      <c r="D40">
        <v>2.5</v>
      </c>
    </row>
    <row r="41" spans="1:58" x14ac:dyDescent="0.25">
      <c r="A41" t="s">
        <v>112</v>
      </c>
      <c r="B41" s="3">
        <v>100</v>
      </c>
      <c r="C41" s="3">
        <v>100</v>
      </c>
      <c r="D41" s="3">
        <v>100</v>
      </c>
    </row>
    <row r="42" spans="1:58" x14ac:dyDescent="0.25">
      <c r="A42" t="s">
        <v>113</v>
      </c>
      <c r="B42" s="3" t="s">
        <v>127</v>
      </c>
      <c r="C42" s="3" t="s">
        <v>127</v>
      </c>
      <c r="D42" s="3" t="s">
        <v>127</v>
      </c>
    </row>
    <row r="43" spans="1:58" x14ac:dyDescent="0.25">
      <c r="A43" t="s">
        <v>114</v>
      </c>
      <c r="B43" s="3" t="s">
        <v>128</v>
      </c>
      <c r="C43" s="3" t="s">
        <v>128</v>
      </c>
      <c r="D43" s="3" t="s">
        <v>128</v>
      </c>
    </row>
    <row r="44" spans="1:58" x14ac:dyDescent="0.25">
      <c r="A44" t="s">
        <v>115</v>
      </c>
      <c r="B44" s="3" t="s">
        <v>31</v>
      </c>
      <c r="C44" s="3" t="s">
        <v>31</v>
      </c>
      <c r="D44" s="3" t="s">
        <v>31</v>
      </c>
    </row>
    <row r="45" spans="1:58" x14ac:dyDescent="0.25">
      <c r="A45" t="s">
        <v>116</v>
      </c>
      <c r="B45" s="3" t="s">
        <v>36</v>
      </c>
      <c r="C45" s="3" t="s">
        <v>36</v>
      </c>
      <c r="D45" s="3" t="s">
        <v>36</v>
      </c>
    </row>
    <row r="46" spans="1:58" x14ac:dyDescent="0.25">
      <c r="A46" t="s">
        <v>117</v>
      </c>
      <c r="B46" s="3">
        <v>0.6</v>
      </c>
      <c r="C46" s="3">
        <v>0.6</v>
      </c>
      <c r="D46" s="3">
        <v>0.6</v>
      </c>
    </row>
    <row r="47" spans="1:58" x14ac:dyDescent="0.25">
      <c r="A47" t="s">
        <v>24</v>
      </c>
      <c r="B47" s="3" t="s">
        <v>129</v>
      </c>
      <c r="C47" s="3" t="s">
        <v>129</v>
      </c>
      <c r="D47" s="3" t="s">
        <v>129</v>
      </c>
    </row>
    <row r="48" spans="1:58" x14ac:dyDescent="0.25">
      <c r="A48" t="s">
        <v>118</v>
      </c>
      <c r="B48" s="3" t="s">
        <v>36</v>
      </c>
      <c r="C48" s="3" t="s">
        <v>36</v>
      </c>
      <c r="D48" s="3" t="s">
        <v>36</v>
      </c>
    </row>
    <row r="49" spans="1:58" x14ac:dyDescent="0.25">
      <c r="A49" t="s">
        <v>119</v>
      </c>
      <c r="B49" s="3" t="b">
        <v>1</v>
      </c>
      <c r="C49" s="3" t="b">
        <v>1</v>
      </c>
      <c r="D49" s="3" t="b">
        <v>1</v>
      </c>
    </row>
    <row r="50" spans="1:58" x14ac:dyDescent="0.25">
      <c r="A50" t="s">
        <v>120</v>
      </c>
      <c r="B50" s="3" t="s">
        <v>130</v>
      </c>
      <c r="C50" s="3" t="s">
        <v>130</v>
      </c>
      <c r="D50" s="3" t="s">
        <v>130</v>
      </c>
    </row>
    <row r="51" spans="1:58" x14ac:dyDescent="0.25">
      <c r="A51" t="s">
        <v>121</v>
      </c>
      <c r="B51">
        <v>396</v>
      </c>
      <c r="C51">
        <v>389</v>
      </c>
      <c r="D51">
        <v>400</v>
      </c>
      <c r="F51">
        <v>437</v>
      </c>
      <c r="G51" s="6">
        <v>420.5</v>
      </c>
      <c r="H51" s="6">
        <v>448.5</v>
      </c>
      <c r="I51" s="6">
        <v>410.5</v>
      </c>
      <c r="J51" s="6">
        <v>334.5</v>
      </c>
      <c r="K51" s="6">
        <v>357</v>
      </c>
      <c r="L51" s="6">
        <v>413</v>
      </c>
      <c r="M51" s="6">
        <v>407.5</v>
      </c>
      <c r="N51" s="6">
        <v>459.5</v>
      </c>
      <c r="O51" s="6">
        <v>346.5</v>
      </c>
      <c r="P51" s="6">
        <v>371.5</v>
      </c>
      <c r="Q51" s="6">
        <v>406.5</v>
      </c>
      <c r="R51" s="6">
        <v>383</v>
      </c>
      <c r="S51" s="6">
        <v>379</v>
      </c>
      <c r="T51" s="6">
        <v>412.5</v>
      </c>
      <c r="U51" s="6">
        <v>388.5</v>
      </c>
      <c r="V51" s="6">
        <v>359</v>
      </c>
      <c r="X51" s="6">
        <v>394.5</v>
      </c>
      <c r="Y51" s="6">
        <v>414.5</v>
      </c>
      <c r="Z51" s="6">
        <v>397</v>
      </c>
      <c r="AA51" s="6">
        <v>378.5</v>
      </c>
      <c r="AB51" s="6">
        <v>381.5</v>
      </c>
      <c r="AC51" s="6">
        <v>328</v>
      </c>
      <c r="AD51" s="6">
        <v>368</v>
      </c>
      <c r="AE51" s="6">
        <v>407.5</v>
      </c>
      <c r="AF51" s="6">
        <v>401</v>
      </c>
      <c r="AG51" s="6">
        <v>372.5</v>
      </c>
      <c r="AH51" s="6">
        <v>340</v>
      </c>
      <c r="AI51" s="6">
        <v>373</v>
      </c>
      <c r="AJ51" s="6">
        <v>372</v>
      </c>
      <c r="AK51" s="6">
        <v>389.5</v>
      </c>
      <c r="AL51" s="6">
        <v>426</v>
      </c>
      <c r="AM51" s="6">
        <v>446</v>
      </c>
      <c r="AN51" s="6">
        <v>424</v>
      </c>
      <c r="AP51" s="6">
        <v>398.5</v>
      </c>
      <c r="AQ51" s="6">
        <v>475.5</v>
      </c>
      <c r="AR51" s="6">
        <v>402.5</v>
      </c>
      <c r="AS51" s="6">
        <v>421.5</v>
      </c>
      <c r="AT51" s="6">
        <v>374</v>
      </c>
      <c r="AU51" s="6">
        <v>365</v>
      </c>
      <c r="AV51" s="6">
        <v>364.5</v>
      </c>
      <c r="AW51" s="6">
        <v>420.5</v>
      </c>
      <c r="AX51" s="6">
        <v>390.5</v>
      </c>
      <c r="AY51" s="6">
        <v>380</v>
      </c>
      <c r="AZ51" s="6">
        <v>352</v>
      </c>
      <c r="BA51" s="6">
        <v>327</v>
      </c>
      <c r="BB51" s="6">
        <v>385.5</v>
      </c>
      <c r="BC51" s="6">
        <v>447</v>
      </c>
      <c r="BD51" s="6">
        <v>466.5</v>
      </c>
      <c r="BE51" s="6">
        <v>424.5</v>
      </c>
      <c r="BF51" s="6">
        <v>399.5</v>
      </c>
    </row>
    <row r="52" spans="1:58" x14ac:dyDescent="0.25">
      <c r="A52" t="s">
        <v>45</v>
      </c>
      <c r="B52" t="s">
        <v>73</v>
      </c>
      <c r="C52" t="s">
        <v>73</v>
      </c>
      <c r="D52" t="s">
        <v>73</v>
      </c>
      <c r="F52">
        <v>437</v>
      </c>
      <c r="G52" s="6">
        <v>420.5</v>
      </c>
      <c r="H52">
        <v>448.5</v>
      </c>
      <c r="I52" s="6">
        <v>445</v>
      </c>
      <c r="J52">
        <v>334.5</v>
      </c>
      <c r="K52" s="6">
        <v>357</v>
      </c>
      <c r="L52" s="6">
        <v>440</v>
      </c>
      <c r="M52" s="6">
        <v>407.5</v>
      </c>
      <c r="N52">
        <v>459.5</v>
      </c>
      <c r="O52" s="6">
        <v>346.5</v>
      </c>
      <c r="P52">
        <v>400</v>
      </c>
      <c r="Q52" s="6">
        <v>425</v>
      </c>
      <c r="R52">
        <v>400</v>
      </c>
      <c r="S52" s="6">
        <v>400</v>
      </c>
      <c r="T52">
        <v>412.5</v>
      </c>
      <c r="U52" s="6">
        <v>388.5</v>
      </c>
      <c r="V52">
        <v>359</v>
      </c>
      <c r="X52">
        <v>394.5</v>
      </c>
      <c r="Y52" s="6">
        <v>414.5</v>
      </c>
      <c r="Z52">
        <v>397</v>
      </c>
      <c r="AA52" s="6">
        <v>378.5</v>
      </c>
      <c r="AB52">
        <v>381.5</v>
      </c>
      <c r="AC52" s="6">
        <v>328</v>
      </c>
      <c r="AD52">
        <v>400</v>
      </c>
      <c r="AE52" s="6">
        <v>407.5</v>
      </c>
      <c r="AF52">
        <v>401</v>
      </c>
      <c r="AG52" s="6">
        <v>372.5</v>
      </c>
      <c r="AH52">
        <v>367</v>
      </c>
      <c r="AI52" s="6">
        <v>400</v>
      </c>
      <c r="AJ52">
        <v>400</v>
      </c>
      <c r="AK52" s="6">
        <v>406</v>
      </c>
      <c r="AL52">
        <v>426</v>
      </c>
      <c r="AM52" s="6">
        <v>446</v>
      </c>
      <c r="AN52">
        <v>424</v>
      </c>
      <c r="AP52">
        <v>398.5</v>
      </c>
      <c r="AQ52" s="6">
        <v>475.5</v>
      </c>
      <c r="AR52">
        <v>402.5</v>
      </c>
      <c r="AS52" s="6">
        <v>421.5</v>
      </c>
      <c r="AT52">
        <v>400</v>
      </c>
      <c r="AU52" s="6">
        <v>395</v>
      </c>
      <c r="AV52">
        <v>395</v>
      </c>
      <c r="AW52" s="6">
        <v>420.5</v>
      </c>
      <c r="AX52">
        <v>390.5</v>
      </c>
      <c r="AY52" s="6">
        <v>380</v>
      </c>
      <c r="AZ52">
        <v>380</v>
      </c>
      <c r="BA52" s="6">
        <v>350</v>
      </c>
      <c r="BB52">
        <v>410</v>
      </c>
      <c r="BC52" s="6">
        <v>500</v>
      </c>
      <c r="BD52">
        <v>466.5</v>
      </c>
      <c r="BE52" s="6">
        <v>424.5</v>
      </c>
      <c r="BF52">
        <v>399.5</v>
      </c>
    </row>
    <row r="53" spans="1:58" x14ac:dyDescent="0.25">
      <c r="A53" t="s">
        <v>122</v>
      </c>
      <c r="B53">
        <v>0</v>
      </c>
      <c r="C53">
        <v>0</v>
      </c>
      <c r="D53">
        <v>0</v>
      </c>
    </row>
    <row r="54" spans="1:58" x14ac:dyDescent="0.25">
      <c r="A54" t="s">
        <v>123</v>
      </c>
      <c r="B54" t="s">
        <v>36</v>
      </c>
      <c r="C54" t="s">
        <v>36</v>
      </c>
      <c r="D54" t="s">
        <v>36</v>
      </c>
    </row>
  </sheetData>
  <mergeCells count="4">
    <mergeCell ref="B1:D1"/>
    <mergeCell ref="F1:V1"/>
    <mergeCell ref="X1:AN1"/>
    <mergeCell ref="AP1:B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3"/>
  <sheetViews>
    <sheetView topLeftCell="A10" zoomScale="85" zoomScaleNormal="85" workbookViewId="0">
      <pane xSplit="1" topLeftCell="AV1" activePane="topRight" state="frozen"/>
      <selection activeCell="A4" sqref="A4"/>
      <selection pane="topRight" activeCell="BE2" sqref="BE2"/>
    </sheetView>
  </sheetViews>
  <sheetFormatPr defaultRowHeight="15" x14ac:dyDescent="0.25"/>
  <cols>
    <col min="1" max="1" width="45.7109375" bestFit="1" customWidth="1"/>
  </cols>
  <sheetData>
    <row r="1" spans="1:58" x14ac:dyDescent="0.25">
      <c r="B1" t="s">
        <v>269</v>
      </c>
      <c r="C1" t="s">
        <v>125</v>
      </c>
      <c r="D1" t="s">
        <v>270</v>
      </c>
      <c r="F1" s="12" t="s">
        <v>283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X1" s="12" t="s">
        <v>301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P1" s="12" t="s">
        <v>336</v>
      </c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</row>
    <row r="2" spans="1:58" x14ac:dyDescent="0.25">
      <c r="A2" t="s">
        <v>131</v>
      </c>
      <c r="F2" t="s">
        <v>284</v>
      </c>
      <c r="G2" s="9" t="s">
        <v>285</v>
      </c>
      <c r="H2" s="9" t="s">
        <v>286</v>
      </c>
      <c r="I2" s="9" t="s">
        <v>287</v>
      </c>
      <c r="J2" s="9" t="s">
        <v>288</v>
      </c>
      <c r="K2" s="9" t="s">
        <v>289</v>
      </c>
      <c r="L2" s="9" t="s">
        <v>290</v>
      </c>
      <c r="M2" s="9" t="s">
        <v>291</v>
      </c>
      <c r="N2" s="9" t="s">
        <v>292</v>
      </c>
      <c r="O2" s="9" t="s">
        <v>293</v>
      </c>
      <c r="P2" s="9" t="s">
        <v>294</v>
      </c>
      <c r="Q2" s="9" t="s">
        <v>295</v>
      </c>
      <c r="R2" s="9" t="s">
        <v>296</v>
      </c>
      <c r="S2" s="9" t="s">
        <v>297</v>
      </c>
      <c r="T2" s="9" t="s">
        <v>298</v>
      </c>
      <c r="U2" s="9" t="s">
        <v>299</v>
      </c>
      <c r="V2" s="9" t="s">
        <v>300</v>
      </c>
      <c r="X2" s="10" t="s">
        <v>302</v>
      </c>
      <c r="Y2" s="10" t="s">
        <v>303</v>
      </c>
      <c r="Z2" s="10" t="s">
        <v>304</v>
      </c>
      <c r="AA2" s="10" t="s">
        <v>305</v>
      </c>
      <c r="AB2" s="10" t="s">
        <v>306</v>
      </c>
      <c r="AC2" s="10" t="s">
        <v>307</v>
      </c>
      <c r="AD2" s="10" t="s">
        <v>308</v>
      </c>
      <c r="AE2" s="10" t="s">
        <v>309</v>
      </c>
      <c r="AF2" s="10" t="s">
        <v>310</v>
      </c>
      <c r="AG2" s="10" t="s">
        <v>311</v>
      </c>
      <c r="AH2" s="10" t="s">
        <v>312</v>
      </c>
      <c r="AI2" s="10" t="s">
        <v>313</v>
      </c>
      <c r="AJ2" s="10" t="s">
        <v>314</v>
      </c>
      <c r="AK2" s="10" t="s">
        <v>315</v>
      </c>
      <c r="AL2" s="10" t="s">
        <v>316</v>
      </c>
      <c r="AM2" s="10" t="s">
        <v>317</v>
      </c>
      <c r="AN2" s="10" t="s">
        <v>318</v>
      </c>
      <c r="AP2" s="11" t="s">
        <v>319</v>
      </c>
      <c r="AQ2" s="11" t="s">
        <v>320</v>
      </c>
      <c r="AR2" s="11" t="s">
        <v>321</v>
      </c>
      <c r="AS2" s="11" t="s">
        <v>322</v>
      </c>
      <c r="AT2" s="11" t="s">
        <v>323</v>
      </c>
      <c r="AU2" s="11" t="s">
        <v>324</v>
      </c>
      <c r="AV2" s="11" t="s">
        <v>325</v>
      </c>
      <c r="AW2" s="11" t="s">
        <v>326</v>
      </c>
      <c r="AX2" s="11" t="s">
        <v>327</v>
      </c>
      <c r="AY2" s="11" t="s">
        <v>328</v>
      </c>
      <c r="AZ2" s="11" t="s">
        <v>329</v>
      </c>
      <c r="BA2" s="11" t="s">
        <v>330</v>
      </c>
      <c r="BB2" s="11" t="s">
        <v>331</v>
      </c>
      <c r="BC2" s="11" t="s">
        <v>332</v>
      </c>
      <c r="BD2" s="11" t="s">
        <v>333</v>
      </c>
      <c r="BE2" s="11" t="s">
        <v>334</v>
      </c>
      <c r="BF2" s="11" t="s">
        <v>335</v>
      </c>
    </row>
    <row r="3" spans="1:58" x14ac:dyDescent="0.25">
      <c r="A3" t="s">
        <v>132</v>
      </c>
      <c r="B3" t="s">
        <v>276</v>
      </c>
      <c r="C3" t="s">
        <v>276</v>
      </c>
      <c r="D3" t="s">
        <v>276</v>
      </c>
    </row>
    <row r="4" spans="1:58" x14ac:dyDescent="0.25">
      <c r="A4" t="s">
        <v>133</v>
      </c>
      <c r="B4" t="s">
        <v>277</v>
      </c>
      <c r="C4" t="s">
        <v>277</v>
      </c>
      <c r="D4" t="s">
        <v>277</v>
      </c>
    </row>
    <row r="5" spans="1:58" x14ac:dyDescent="0.25">
      <c r="A5" t="s">
        <v>45</v>
      </c>
      <c r="B5" t="s">
        <v>73</v>
      </c>
      <c r="C5" t="s">
        <v>73</v>
      </c>
      <c r="D5" t="s">
        <v>73</v>
      </c>
      <c r="F5">
        <v>437</v>
      </c>
      <c r="G5" s="6">
        <v>420.5</v>
      </c>
      <c r="H5">
        <v>448.5</v>
      </c>
      <c r="I5" s="6">
        <v>445</v>
      </c>
      <c r="J5">
        <v>334.5</v>
      </c>
      <c r="K5" s="6">
        <v>357</v>
      </c>
      <c r="L5" s="6">
        <v>440</v>
      </c>
      <c r="M5" s="6">
        <v>407.5</v>
      </c>
      <c r="N5">
        <v>459.5</v>
      </c>
      <c r="O5" s="6">
        <v>346.5</v>
      </c>
      <c r="P5">
        <v>400</v>
      </c>
      <c r="Q5" s="6">
        <v>425</v>
      </c>
      <c r="R5">
        <v>400</v>
      </c>
      <c r="S5" s="6">
        <v>400</v>
      </c>
      <c r="T5">
        <v>412.5</v>
      </c>
      <c r="U5" s="6">
        <v>388.5</v>
      </c>
      <c r="V5">
        <v>359</v>
      </c>
      <c r="X5">
        <v>394.5</v>
      </c>
      <c r="Y5" s="6">
        <v>414.5</v>
      </c>
      <c r="Z5">
        <v>397</v>
      </c>
      <c r="AA5" s="6">
        <v>378.5</v>
      </c>
      <c r="AB5">
        <v>381.5</v>
      </c>
      <c r="AC5" s="6">
        <v>328</v>
      </c>
      <c r="AD5">
        <v>400</v>
      </c>
      <c r="AE5" s="6">
        <v>407.5</v>
      </c>
      <c r="AF5">
        <v>401</v>
      </c>
      <c r="AG5" s="6">
        <v>372.5</v>
      </c>
      <c r="AH5">
        <v>367</v>
      </c>
      <c r="AI5" s="6">
        <v>400</v>
      </c>
      <c r="AJ5">
        <v>400</v>
      </c>
      <c r="AK5" s="6">
        <v>406</v>
      </c>
      <c r="AL5">
        <v>426</v>
      </c>
      <c r="AM5" s="6">
        <v>446</v>
      </c>
      <c r="AN5">
        <v>424</v>
      </c>
      <c r="AP5">
        <v>398.5</v>
      </c>
      <c r="AQ5" s="6">
        <v>475.5</v>
      </c>
      <c r="AR5">
        <v>402.5</v>
      </c>
      <c r="AS5" s="6">
        <v>421.5</v>
      </c>
      <c r="AT5">
        <v>400</v>
      </c>
      <c r="AU5" s="6">
        <v>395</v>
      </c>
      <c r="AV5">
        <v>395</v>
      </c>
      <c r="AW5" s="6">
        <v>420.5</v>
      </c>
      <c r="AX5">
        <v>390.5</v>
      </c>
      <c r="AY5" s="6">
        <v>380</v>
      </c>
      <c r="AZ5">
        <v>380</v>
      </c>
      <c r="BA5" s="6">
        <v>350</v>
      </c>
      <c r="BB5">
        <v>410</v>
      </c>
      <c r="BC5" s="6">
        <v>500</v>
      </c>
      <c r="BD5">
        <v>466.5</v>
      </c>
      <c r="BE5" s="6">
        <v>424.5</v>
      </c>
      <c r="BF5">
        <v>399.5</v>
      </c>
    </row>
    <row r="6" spans="1:58" x14ac:dyDescent="0.25">
      <c r="A6" t="s">
        <v>134</v>
      </c>
      <c r="B6" t="s">
        <v>278</v>
      </c>
      <c r="C6" t="s">
        <v>278</v>
      </c>
      <c r="D6" t="s">
        <v>278</v>
      </c>
    </row>
    <row r="7" spans="1:58" x14ac:dyDescent="0.25">
      <c r="A7" t="s">
        <v>100</v>
      </c>
      <c r="B7">
        <v>64.966666666666669</v>
      </c>
      <c r="C7">
        <v>61.839999999999996</v>
      </c>
      <c r="D7">
        <v>67.77000000000001</v>
      </c>
      <c r="F7">
        <v>77.466666666666669</v>
      </c>
      <c r="G7">
        <v>78.033333333333331</v>
      </c>
      <c r="H7">
        <v>114.93333333333334</v>
      </c>
      <c r="I7">
        <v>42.833333333333329</v>
      </c>
      <c r="J7">
        <v>52.633333333333333</v>
      </c>
      <c r="K7">
        <v>52.466666666666669</v>
      </c>
      <c r="L7">
        <v>45.633333333333333</v>
      </c>
      <c r="M7">
        <v>82.033333333333331</v>
      </c>
      <c r="N7">
        <v>92.233333333333334</v>
      </c>
      <c r="O7">
        <v>76.833333333333343</v>
      </c>
      <c r="P7">
        <v>43.1</v>
      </c>
      <c r="Q7">
        <v>44.6</v>
      </c>
      <c r="R7">
        <v>45</v>
      </c>
      <c r="S7">
        <v>41.966666666666669</v>
      </c>
      <c r="T7">
        <v>114.33333333333333</v>
      </c>
      <c r="U7">
        <v>77.933333333333337</v>
      </c>
      <c r="V7">
        <v>53.4</v>
      </c>
      <c r="X7">
        <v>77.233333333333334</v>
      </c>
      <c r="Y7">
        <v>114.46666666666667</v>
      </c>
      <c r="Z7">
        <v>103.56666666666666</v>
      </c>
      <c r="AA7">
        <v>55.1</v>
      </c>
      <c r="AB7">
        <v>53.8</v>
      </c>
      <c r="AC7">
        <v>52.166666666666671</v>
      </c>
      <c r="AD7">
        <v>45.133333333333333</v>
      </c>
      <c r="AE7">
        <v>69.033333333333331</v>
      </c>
      <c r="AF7">
        <v>69.3</v>
      </c>
      <c r="AG7">
        <v>52.366666666666667</v>
      </c>
      <c r="AH7">
        <v>43.466666666666669</v>
      </c>
      <c r="AI7">
        <v>42.866666666666667</v>
      </c>
      <c r="AJ7">
        <v>42.2</v>
      </c>
      <c r="AK7">
        <v>42.966666666666669</v>
      </c>
      <c r="AL7">
        <v>64.266666666666666</v>
      </c>
      <c r="AM7">
        <v>78.900000000000006</v>
      </c>
      <c r="AN7">
        <v>76.633333333333326</v>
      </c>
      <c r="AP7">
        <v>77.133333333333326</v>
      </c>
      <c r="AQ7">
        <v>102.83333333333333</v>
      </c>
      <c r="AR7">
        <v>102.6</v>
      </c>
      <c r="AS7">
        <v>92.7</v>
      </c>
      <c r="AT7">
        <v>41.866666666666667</v>
      </c>
      <c r="AU7">
        <v>41.133333333333333</v>
      </c>
      <c r="AV7">
        <v>43.833333333333329</v>
      </c>
      <c r="AW7">
        <v>93.166666666666671</v>
      </c>
      <c r="AX7">
        <v>92.7</v>
      </c>
      <c r="AY7">
        <v>52.2</v>
      </c>
      <c r="AZ7">
        <v>44.1</v>
      </c>
      <c r="BA7">
        <v>42.9</v>
      </c>
      <c r="BB7">
        <v>44.2</v>
      </c>
      <c r="BC7">
        <v>42.566666666666663</v>
      </c>
      <c r="BD7">
        <v>113.66666666666667</v>
      </c>
      <c r="BE7">
        <v>79.433333333333337</v>
      </c>
      <c r="BF7">
        <v>77.2</v>
      </c>
    </row>
    <row r="8" spans="1:58" x14ac:dyDescent="0.25">
      <c r="A8" t="s">
        <v>135</v>
      </c>
      <c r="B8">
        <v>396</v>
      </c>
      <c r="C8">
        <v>389</v>
      </c>
      <c r="D8">
        <v>400</v>
      </c>
      <c r="F8">
        <v>437</v>
      </c>
      <c r="G8" s="6">
        <v>420.5</v>
      </c>
      <c r="H8" s="6">
        <v>448.5</v>
      </c>
      <c r="I8" s="6">
        <v>410.5</v>
      </c>
      <c r="J8" s="6">
        <v>334.5</v>
      </c>
      <c r="K8" s="6">
        <v>357</v>
      </c>
      <c r="L8" s="6">
        <v>413</v>
      </c>
      <c r="M8" s="6">
        <v>407.5</v>
      </c>
      <c r="N8" s="6">
        <v>459.5</v>
      </c>
      <c r="O8" s="6">
        <v>346.5</v>
      </c>
      <c r="P8" s="6">
        <v>371.5</v>
      </c>
      <c r="Q8" s="6">
        <v>406.5</v>
      </c>
      <c r="R8" s="6">
        <v>383</v>
      </c>
      <c r="S8" s="6">
        <v>379</v>
      </c>
      <c r="T8" s="6">
        <v>412.5</v>
      </c>
      <c r="U8" s="6">
        <v>388.5</v>
      </c>
      <c r="V8" s="6">
        <v>359</v>
      </c>
      <c r="X8" s="6">
        <v>394.5</v>
      </c>
      <c r="Y8" s="6">
        <v>414.5</v>
      </c>
      <c r="Z8" s="6">
        <v>397</v>
      </c>
      <c r="AA8" s="6">
        <v>378.5</v>
      </c>
      <c r="AB8" s="6">
        <v>381.5</v>
      </c>
      <c r="AC8" s="6">
        <v>328</v>
      </c>
      <c r="AD8" s="6">
        <v>368</v>
      </c>
      <c r="AE8" s="6">
        <v>407.5</v>
      </c>
      <c r="AF8" s="6">
        <v>401</v>
      </c>
      <c r="AG8" s="6">
        <v>372.5</v>
      </c>
      <c r="AH8" s="6">
        <v>340</v>
      </c>
      <c r="AI8" s="6">
        <v>373</v>
      </c>
      <c r="AJ8" s="6">
        <v>372</v>
      </c>
      <c r="AK8" s="6">
        <v>389.5</v>
      </c>
      <c r="AL8" s="6">
        <v>426</v>
      </c>
      <c r="AM8" s="6">
        <v>446</v>
      </c>
      <c r="AN8" s="6">
        <v>424</v>
      </c>
      <c r="AP8" s="6">
        <v>398.5</v>
      </c>
      <c r="AQ8" s="6">
        <v>475.5</v>
      </c>
      <c r="AR8" s="6">
        <v>402.5</v>
      </c>
      <c r="AS8" s="6">
        <v>421.5</v>
      </c>
      <c r="AT8" s="6">
        <v>374</v>
      </c>
      <c r="AU8" s="6">
        <v>365</v>
      </c>
      <c r="AV8" s="6">
        <v>364.5</v>
      </c>
      <c r="AW8" s="6">
        <v>420.5</v>
      </c>
      <c r="AX8" s="6">
        <v>390.5</v>
      </c>
      <c r="AY8" s="6">
        <v>380</v>
      </c>
      <c r="AZ8" s="6">
        <v>352</v>
      </c>
      <c r="BA8" s="6">
        <v>327</v>
      </c>
      <c r="BB8" s="6">
        <v>385.5</v>
      </c>
      <c r="BC8" s="6">
        <v>447</v>
      </c>
      <c r="BD8" s="6">
        <v>466.5</v>
      </c>
      <c r="BE8" s="6">
        <v>424.5</v>
      </c>
      <c r="BF8" s="6">
        <v>399.5</v>
      </c>
    </row>
    <row r="9" spans="1:58" x14ac:dyDescent="0.25">
      <c r="A9" t="s">
        <v>136</v>
      </c>
      <c r="B9">
        <v>2.31</v>
      </c>
      <c r="C9">
        <v>2.2799999999999998</v>
      </c>
      <c r="D9">
        <v>2.4300000000000002</v>
      </c>
      <c r="F9">
        <v>2.25</v>
      </c>
      <c r="G9" s="6">
        <v>2.25</v>
      </c>
      <c r="H9" s="6">
        <v>2.25</v>
      </c>
      <c r="I9" s="6">
        <v>2.25</v>
      </c>
      <c r="J9" s="6">
        <v>2.25</v>
      </c>
      <c r="K9" s="6">
        <v>2.25</v>
      </c>
      <c r="L9" s="6">
        <v>2</v>
      </c>
      <c r="M9" s="6">
        <v>2.25</v>
      </c>
      <c r="N9" s="6">
        <v>2.75</v>
      </c>
      <c r="O9" s="6">
        <v>1.75</v>
      </c>
      <c r="P9" s="6">
        <v>2.25</v>
      </c>
      <c r="Q9" s="6">
        <v>2.25</v>
      </c>
      <c r="R9" s="6">
        <v>2.5</v>
      </c>
      <c r="S9" s="6">
        <v>2.5</v>
      </c>
      <c r="T9" s="6">
        <v>2.75</v>
      </c>
      <c r="U9" s="6">
        <v>2.5</v>
      </c>
      <c r="V9" s="6">
        <v>2.25</v>
      </c>
      <c r="X9" s="6">
        <v>2.25</v>
      </c>
      <c r="Y9" s="6">
        <v>2.25</v>
      </c>
      <c r="Z9" s="6">
        <v>2.25</v>
      </c>
      <c r="AA9" s="6">
        <v>2.25</v>
      </c>
      <c r="AB9" s="6">
        <v>2.25</v>
      </c>
      <c r="AC9" s="6">
        <v>2</v>
      </c>
      <c r="AD9" s="6">
        <v>2.25</v>
      </c>
      <c r="AE9" s="6">
        <v>2.25</v>
      </c>
      <c r="AF9" s="6">
        <v>2.25</v>
      </c>
      <c r="AG9" s="6">
        <v>2.25</v>
      </c>
      <c r="AH9" s="6">
        <v>2.25</v>
      </c>
      <c r="AI9" s="6">
        <v>2.25</v>
      </c>
      <c r="AJ9" s="6">
        <v>2.25</v>
      </c>
      <c r="AK9" s="6">
        <v>2.25</v>
      </c>
      <c r="AL9" s="6">
        <v>2.25</v>
      </c>
      <c r="AM9" s="6">
        <v>2.75</v>
      </c>
      <c r="AN9" s="6">
        <v>2.5</v>
      </c>
      <c r="AP9" s="6">
        <v>2.25</v>
      </c>
      <c r="AQ9" s="6">
        <v>2.75</v>
      </c>
      <c r="AR9" s="6">
        <v>2.25</v>
      </c>
      <c r="AS9" s="6">
        <v>2.75</v>
      </c>
      <c r="AT9" s="6">
        <v>2</v>
      </c>
      <c r="AU9" s="6">
        <v>2.25</v>
      </c>
      <c r="AV9" s="6">
        <v>2.25</v>
      </c>
      <c r="AW9" s="6">
        <v>2.25</v>
      </c>
      <c r="AX9" s="6">
        <v>2.25</v>
      </c>
      <c r="AY9" s="6">
        <v>2.5</v>
      </c>
      <c r="AZ9" s="6">
        <v>2.25</v>
      </c>
      <c r="BA9" s="6">
        <v>2.25</v>
      </c>
      <c r="BB9" s="6">
        <v>2.25</v>
      </c>
      <c r="BC9" s="6">
        <v>2.75</v>
      </c>
      <c r="BD9" s="6">
        <v>2.75</v>
      </c>
      <c r="BE9" s="6">
        <v>3</v>
      </c>
      <c r="BF9" s="6">
        <v>2.5</v>
      </c>
    </row>
    <row r="10" spans="1:58" x14ac:dyDescent="0.25">
      <c r="A10" t="s">
        <v>137</v>
      </c>
      <c r="B10">
        <v>0</v>
      </c>
      <c r="C10">
        <v>0</v>
      </c>
      <c r="D10">
        <v>0</v>
      </c>
    </row>
    <row r="11" spans="1:58" x14ac:dyDescent="0.25">
      <c r="A11" t="s">
        <v>138</v>
      </c>
      <c r="B11">
        <v>119</v>
      </c>
      <c r="C11">
        <v>114</v>
      </c>
      <c r="D11">
        <v>118</v>
      </c>
      <c r="F11">
        <v>124</v>
      </c>
      <c r="G11" s="6">
        <v>141</v>
      </c>
      <c r="H11" s="6">
        <v>138</v>
      </c>
      <c r="I11" s="6">
        <v>195</v>
      </c>
      <c r="J11" s="6">
        <v>119</v>
      </c>
      <c r="K11" s="6">
        <v>114</v>
      </c>
      <c r="L11" s="6">
        <v>279</v>
      </c>
      <c r="M11" s="6">
        <v>261</v>
      </c>
      <c r="N11" s="6">
        <v>197</v>
      </c>
      <c r="O11" s="6">
        <v>105</v>
      </c>
      <c r="P11" s="6">
        <v>203</v>
      </c>
      <c r="Q11" s="6">
        <v>248</v>
      </c>
      <c r="R11" s="6">
        <v>260</v>
      </c>
      <c r="S11" s="6">
        <v>169</v>
      </c>
      <c r="T11" s="6">
        <v>120</v>
      </c>
      <c r="U11" s="6">
        <v>138</v>
      </c>
      <c r="V11" s="6">
        <v>142</v>
      </c>
      <c r="X11" s="6">
        <v>117</v>
      </c>
      <c r="Y11" s="6">
        <v>124</v>
      </c>
      <c r="Z11" s="6">
        <v>167</v>
      </c>
      <c r="AA11" s="6">
        <v>193</v>
      </c>
      <c r="AB11" s="6">
        <v>154</v>
      </c>
      <c r="AC11" s="6">
        <v>105</v>
      </c>
      <c r="AD11" s="6">
        <v>264</v>
      </c>
      <c r="AE11" s="6">
        <v>241</v>
      </c>
      <c r="AF11" s="6">
        <v>249</v>
      </c>
      <c r="AG11" s="6">
        <v>111</v>
      </c>
      <c r="AH11" s="6">
        <v>214</v>
      </c>
      <c r="AI11" s="6">
        <v>196</v>
      </c>
      <c r="AJ11" s="6">
        <v>176</v>
      </c>
      <c r="AK11" s="6">
        <v>199</v>
      </c>
      <c r="AL11" s="6">
        <v>98</v>
      </c>
      <c r="AM11" s="6">
        <v>167</v>
      </c>
      <c r="AN11" s="6">
        <v>99</v>
      </c>
      <c r="AP11" s="6">
        <v>114</v>
      </c>
      <c r="AQ11" s="6">
        <v>145</v>
      </c>
      <c r="AR11" s="6">
        <v>138</v>
      </c>
      <c r="AS11" s="6">
        <v>211</v>
      </c>
      <c r="AT11" s="6">
        <v>166</v>
      </c>
      <c r="AU11" s="6">
        <v>144</v>
      </c>
      <c r="AV11" s="6">
        <v>225</v>
      </c>
      <c r="AW11" s="6">
        <v>225</v>
      </c>
      <c r="AX11" s="6">
        <v>211</v>
      </c>
      <c r="AY11" s="6">
        <v>106</v>
      </c>
      <c r="AZ11" s="6">
        <v>233</v>
      </c>
      <c r="BA11" s="6">
        <v>197</v>
      </c>
      <c r="BB11" s="6">
        <v>236</v>
      </c>
      <c r="BC11" s="6">
        <v>187</v>
      </c>
      <c r="BD11" s="6">
        <v>100</v>
      </c>
      <c r="BE11" s="6">
        <v>183</v>
      </c>
      <c r="BF11" s="6">
        <v>116</v>
      </c>
    </row>
    <row r="12" spans="1:58" x14ac:dyDescent="0.25">
      <c r="A12" t="s">
        <v>139</v>
      </c>
      <c r="B12">
        <v>24</v>
      </c>
      <c r="C12">
        <v>24</v>
      </c>
      <c r="D12">
        <v>24</v>
      </c>
      <c r="F12">
        <v>24</v>
      </c>
      <c r="G12">
        <v>24</v>
      </c>
    </row>
    <row r="13" spans="1:58" x14ac:dyDescent="0.25">
      <c r="A13" t="s">
        <v>140</v>
      </c>
      <c r="B13">
        <f>(B11-91)</f>
        <v>28</v>
      </c>
      <c r="C13">
        <f t="shared" ref="C13:D13" si="0">(C11-91)</f>
        <v>23</v>
      </c>
      <c r="D13">
        <f t="shared" si="0"/>
        <v>27</v>
      </c>
      <c r="F13">
        <v>33</v>
      </c>
      <c r="G13">
        <v>50</v>
      </c>
      <c r="H13">
        <v>47</v>
      </c>
      <c r="I13">
        <v>104</v>
      </c>
      <c r="J13">
        <v>28</v>
      </c>
      <c r="K13">
        <v>23</v>
      </c>
      <c r="L13">
        <v>188</v>
      </c>
      <c r="M13">
        <v>170</v>
      </c>
      <c r="N13">
        <v>106</v>
      </c>
      <c r="O13">
        <v>14</v>
      </c>
      <c r="P13">
        <v>112</v>
      </c>
      <c r="Q13">
        <v>157</v>
      </c>
      <c r="R13">
        <v>169</v>
      </c>
      <c r="S13">
        <v>78</v>
      </c>
      <c r="T13">
        <v>29</v>
      </c>
      <c r="U13">
        <v>47</v>
      </c>
      <c r="V13">
        <v>51</v>
      </c>
      <c r="X13">
        <v>26</v>
      </c>
      <c r="Y13">
        <v>33</v>
      </c>
      <c r="Z13">
        <v>76</v>
      </c>
      <c r="AA13">
        <v>102</v>
      </c>
      <c r="AB13">
        <v>63</v>
      </c>
      <c r="AC13">
        <v>14</v>
      </c>
      <c r="AD13">
        <v>173</v>
      </c>
      <c r="AE13">
        <v>150</v>
      </c>
      <c r="AF13">
        <v>158</v>
      </c>
      <c r="AG13">
        <v>20</v>
      </c>
      <c r="AH13">
        <v>123</v>
      </c>
      <c r="AI13">
        <v>105</v>
      </c>
      <c r="AJ13">
        <v>85</v>
      </c>
      <c r="AK13">
        <v>108</v>
      </c>
      <c r="AL13">
        <v>7</v>
      </c>
      <c r="AM13">
        <v>76</v>
      </c>
      <c r="AN13">
        <v>8</v>
      </c>
      <c r="AP13">
        <v>23</v>
      </c>
      <c r="AQ13">
        <v>54</v>
      </c>
      <c r="AR13">
        <v>47</v>
      </c>
      <c r="AS13">
        <v>120</v>
      </c>
      <c r="AT13">
        <v>75</v>
      </c>
      <c r="AU13">
        <v>53</v>
      </c>
      <c r="AV13">
        <v>134</v>
      </c>
      <c r="AW13">
        <v>134</v>
      </c>
      <c r="AX13">
        <v>120</v>
      </c>
      <c r="AY13">
        <v>15</v>
      </c>
      <c r="AZ13">
        <v>142</v>
      </c>
      <c r="BA13">
        <v>106</v>
      </c>
      <c r="BB13">
        <v>145</v>
      </c>
      <c r="BC13">
        <v>96</v>
      </c>
      <c r="BD13">
        <v>9</v>
      </c>
      <c r="BE13">
        <v>92</v>
      </c>
      <c r="BF13">
        <v>25</v>
      </c>
    </row>
    <row r="14" spans="1:58" x14ac:dyDescent="0.25">
      <c r="A14" t="s">
        <v>19</v>
      </c>
      <c r="B14">
        <v>16.39</v>
      </c>
      <c r="C14">
        <v>16.39</v>
      </c>
      <c r="D14">
        <v>16.39</v>
      </c>
      <c r="F14">
        <v>16.39</v>
      </c>
      <c r="G14">
        <v>16.39</v>
      </c>
      <c r="H14">
        <v>16.39</v>
      </c>
    </row>
    <row r="16" spans="1:58" x14ac:dyDescent="0.25">
      <c r="A16" t="s">
        <v>20</v>
      </c>
      <c r="B16" t="s">
        <v>74</v>
      </c>
      <c r="C16" t="s">
        <v>74</v>
      </c>
      <c r="D16" t="s">
        <v>74</v>
      </c>
    </row>
    <row r="17" spans="1:58" x14ac:dyDescent="0.25">
      <c r="A17" t="s">
        <v>141</v>
      </c>
    </row>
    <row r="18" spans="1:58" x14ac:dyDescent="0.25">
      <c r="A18" t="s">
        <v>21</v>
      </c>
      <c r="B18" t="s">
        <v>279</v>
      </c>
      <c r="C18" t="s">
        <v>279</v>
      </c>
      <c r="D18" t="s">
        <v>279</v>
      </c>
    </row>
    <row r="19" spans="1:58" x14ac:dyDescent="0.25">
      <c r="A19" t="s">
        <v>142</v>
      </c>
      <c r="B19">
        <v>900</v>
      </c>
      <c r="C19">
        <v>900</v>
      </c>
      <c r="D19">
        <v>900</v>
      </c>
    </row>
    <row r="20" spans="1:58" x14ac:dyDescent="0.25">
      <c r="A20" t="s">
        <v>143</v>
      </c>
      <c r="B20">
        <v>4</v>
      </c>
      <c r="C20">
        <v>4</v>
      </c>
      <c r="D20">
        <v>4</v>
      </c>
    </row>
    <row r="22" spans="1:58" x14ac:dyDescent="0.25">
      <c r="A22" t="s">
        <v>144</v>
      </c>
      <c r="B22">
        <v>23</v>
      </c>
      <c r="C22">
        <v>23</v>
      </c>
      <c r="D22">
        <v>23</v>
      </c>
    </row>
    <row r="23" spans="1:58" x14ac:dyDescent="0.25">
      <c r="A23" t="s">
        <v>145</v>
      </c>
      <c r="B23" t="s">
        <v>278</v>
      </c>
      <c r="C23" t="s">
        <v>278</v>
      </c>
      <c r="D23" t="s">
        <v>278</v>
      </c>
    </row>
    <row r="24" spans="1:58" x14ac:dyDescent="0.25">
      <c r="A24" t="s">
        <v>146</v>
      </c>
      <c r="B24">
        <v>0.1</v>
      </c>
    </row>
    <row r="25" spans="1:58" x14ac:dyDescent="0.25">
      <c r="A25" t="s">
        <v>147</v>
      </c>
      <c r="B25">
        <v>0</v>
      </c>
    </row>
    <row r="26" spans="1:58" x14ac:dyDescent="0.25">
      <c r="A26" t="s">
        <v>148</v>
      </c>
      <c r="B26">
        <v>20.9</v>
      </c>
      <c r="C26">
        <v>21.9</v>
      </c>
      <c r="D26">
        <v>20.8</v>
      </c>
      <c r="F26">
        <v>25.86</v>
      </c>
      <c r="G26" s="6">
        <v>25.78</v>
      </c>
      <c r="H26" s="6">
        <v>23.12</v>
      </c>
      <c r="I26" s="6">
        <v>22.88</v>
      </c>
      <c r="J26" s="6">
        <v>20.25</v>
      </c>
      <c r="K26" s="6">
        <v>23.45</v>
      </c>
      <c r="L26" s="6">
        <v>17.55</v>
      </c>
      <c r="M26" s="6">
        <v>20.43</v>
      </c>
      <c r="N26" s="6">
        <v>19.27</v>
      </c>
      <c r="O26" s="6">
        <v>21.24</v>
      </c>
      <c r="P26" s="6">
        <v>19.37</v>
      </c>
      <c r="Q26" s="6">
        <v>19.12</v>
      </c>
      <c r="R26" s="6">
        <v>18.84</v>
      </c>
      <c r="S26" s="6">
        <v>17.61</v>
      </c>
      <c r="T26" s="6">
        <v>20.75</v>
      </c>
      <c r="U26" s="6">
        <v>19.07</v>
      </c>
      <c r="V26" s="6">
        <v>20.7</v>
      </c>
      <c r="X26" s="6">
        <v>25.74</v>
      </c>
      <c r="Y26" s="6">
        <v>25.99</v>
      </c>
      <c r="Z26" s="6">
        <v>23.68</v>
      </c>
      <c r="AA26" s="6">
        <v>23.82</v>
      </c>
      <c r="AB26" s="6">
        <v>21.89</v>
      </c>
      <c r="AC26" s="6">
        <v>22.88</v>
      </c>
      <c r="AD26" s="6">
        <v>16.61</v>
      </c>
      <c r="AE26" s="6">
        <v>22.51</v>
      </c>
      <c r="AF26" s="6">
        <v>20.67</v>
      </c>
      <c r="AG26" s="6">
        <v>20.29</v>
      </c>
      <c r="AH26" s="6">
        <v>20.38</v>
      </c>
      <c r="AI26" s="6">
        <v>19.16</v>
      </c>
      <c r="AJ26" s="6">
        <v>18.66</v>
      </c>
      <c r="AK26" s="6">
        <v>17.670000000000002</v>
      </c>
      <c r="AL26" s="6">
        <v>27.49</v>
      </c>
      <c r="AM26" s="6">
        <v>15.11</v>
      </c>
      <c r="AN26" s="6">
        <v>29.85</v>
      </c>
      <c r="AP26" s="6">
        <v>26.96</v>
      </c>
      <c r="AQ26" s="6">
        <v>24.84</v>
      </c>
      <c r="AR26" s="6">
        <v>23.45</v>
      </c>
      <c r="AS26" s="6">
        <v>20.25</v>
      </c>
      <c r="AT26" s="6">
        <v>20.53</v>
      </c>
      <c r="AU26" s="6">
        <v>19.29</v>
      </c>
      <c r="AV26" s="6">
        <v>16.149999999999999</v>
      </c>
      <c r="AW26" s="6">
        <v>20</v>
      </c>
      <c r="AX26" s="6">
        <v>20.41</v>
      </c>
      <c r="AY26" s="6">
        <v>22.59</v>
      </c>
      <c r="AZ26" s="6">
        <v>18.489999999999998</v>
      </c>
      <c r="BA26" s="6">
        <v>17.649999999999999</v>
      </c>
      <c r="BB26" s="6">
        <v>19.32</v>
      </c>
      <c r="BC26" s="6">
        <v>17.989999999999998</v>
      </c>
      <c r="BD26" s="6">
        <v>25.16</v>
      </c>
      <c r="BE26" s="6">
        <v>16.66</v>
      </c>
      <c r="BF26" s="6">
        <v>23.92</v>
      </c>
    </row>
    <row r="27" spans="1:58" x14ac:dyDescent="0.25">
      <c r="A27" t="s">
        <v>149</v>
      </c>
      <c r="B27">
        <v>2</v>
      </c>
      <c r="C27">
        <v>2</v>
      </c>
      <c r="D27">
        <v>2</v>
      </c>
    </row>
    <row r="28" spans="1:58" x14ac:dyDescent="0.25">
      <c r="A28" t="s">
        <v>150</v>
      </c>
      <c r="B28" t="s">
        <v>278</v>
      </c>
      <c r="C28" t="s">
        <v>278</v>
      </c>
      <c r="D28" t="s">
        <v>278</v>
      </c>
    </row>
    <row r="29" spans="1:58" x14ac:dyDescent="0.25">
      <c r="A29" t="s">
        <v>151</v>
      </c>
      <c r="B29">
        <v>4.88</v>
      </c>
      <c r="C29">
        <v>4.91</v>
      </c>
      <c r="D29">
        <v>4.9000000000000004</v>
      </c>
      <c r="F29">
        <v>4.37</v>
      </c>
      <c r="G29" s="6">
        <v>4.78</v>
      </c>
      <c r="H29" s="6">
        <v>3.97</v>
      </c>
      <c r="I29" s="6">
        <v>4.78</v>
      </c>
      <c r="J29" s="6">
        <v>5.1100000000000003</v>
      </c>
      <c r="K29" s="6">
        <v>4.6100000000000003</v>
      </c>
      <c r="L29" s="6">
        <v>6.16</v>
      </c>
      <c r="M29" s="6">
        <v>5.19</v>
      </c>
      <c r="N29" s="6">
        <v>4.47</v>
      </c>
      <c r="O29" s="6">
        <v>4.51</v>
      </c>
      <c r="P29" s="6">
        <v>5.56</v>
      </c>
      <c r="Q29" s="6">
        <v>5.35</v>
      </c>
      <c r="R29" s="6">
        <v>5.32</v>
      </c>
      <c r="S29" s="6">
        <v>5.19</v>
      </c>
      <c r="T29" s="6">
        <v>4.46</v>
      </c>
      <c r="U29" s="6">
        <v>4.82</v>
      </c>
      <c r="V29" s="6">
        <v>5.26</v>
      </c>
      <c r="X29" s="6">
        <v>4.8899999999999997</v>
      </c>
      <c r="Y29" s="6">
        <v>4.25</v>
      </c>
      <c r="Z29" s="6">
        <v>4.5</v>
      </c>
      <c r="AA29" s="6">
        <v>4.5999999999999996</v>
      </c>
      <c r="AB29" s="6">
        <v>4.0199999999999996</v>
      </c>
      <c r="AC29" s="6">
        <v>4.63</v>
      </c>
      <c r="AD29" s="6">
        <v>6.06</v>
      </c>
      <c r="AE29" s="6">
        <v>5.1100000000000003</v>
      </c>
      <c r="AF29" s="6">
        <v>5.32</v>
      </c>
      <c r="AG29" s="6">
        <v>6.28</v>
      </c>
      <c r="AH29" s="6">
        <v>5.0599999999999996</v>
      </c>
      <c r="AI29" s="6">
        <v>5.19</v>
      </c>
      <c r="AJ29" s="6">
        <v>5.33</v>
      </c>
      <c r="AK29" s="6">
        <v>5.16</v>
      </c>
      <c r="AL29" s="6">
        <v>4.1399999999999997</v>
      </c>
      <c r="AM29" s="6">
        <v>4.41</v>
      </c>
      <c r="AN29" s="6">
        <v>4.49</v>
      </c>
      <c r="AP29" s="6">
        <v>4.04</v>
      </c>
      <c r="AQ29" s="6">
        <v>4.29</v>
      </c>
      <c r="AR29" s="6">
        <v>4.95</v>
      </c>
      <c r="AS29" s="6">
        <v>4.92</v>
      </c>
      <c r="AT29" s="6">
        <v>5.8</v>
      </c>
      <c r="AU29" s="6">
        <v>5.23</v>
      </c>
      <c r="AV29" s="6">
        <v>5.19</v>
      </c>
      <c r="AW29" s="6">
        <v>3.59</v>
      </c>
      <c r="AX29" s="6">
        <v>5.23</v>
      </c>
      <c r="AY29" s="6">
        <v>5.36</v>
      </c>
      <c r="AZ29" s="6">
        <v>4.8</v>
      </c>
      <c r="BA29" s="6">
        <v>5.82</v>
      </c>
      <c r="BB29" s="6">
        <v>4.67</v>
      </c>
      <c r="BC29" s="6">
        <v>5.39</v>
      </c>
      <c r="BD29" s="6">
        <v>4.6500000000000004</v>
      </c>
      <c r="BE29" s="6">
        <v>4.45</v>
      </c>
      <c r="BF29" s="6">
        <v>4.83</v>
      </c>
    </row>
    <row r="30" spans="1:58" x14ac:dyDescent="0.25">
      <c r="A30" t="s">
        <v>152</v>
      </c>
      <c r="B30">
        <v>3.89</v>
      </c>
      <c r="C30">
        <v>3.92</v>
      </c>
      <c r="D30">
        <v>3.89</v>
      </c>
      <c r="F30">
        <v>3.7</v>
      </c>
      <c r="G30" s="6">
        <v>3.95</v>
      </c>
      <c r="H30" s="6">
        <v>3.43</v>
      </c>
      <c r="I30" s="6">
        <v>3.79</v>
      </c>
      <c r="J30" s="6">
        <v>3.7</v>
      </c>
      <c r="K30" s="6">
        <v>3.71</v>
      </c>
      <c r="L30" s="6">
        <v>4.6100000000000003</v>
      </c>
      <c r="M30" s="6">
        <v>3.9</v>
      </c>
      <c r="N30" s="6">
        <v>3.83</v>
      </c>
      <c r="O30" s="6">
        <v>3.33</v>
      </c>
      <c r="P30" s="6">
        <v>4.5199999999999996</v>
      </c>
      <c r="Q30" s="6">
        <v>3.88</v>
      </c>
      <c r="R30" s="6">
        <v>4.25</v>
      </c>
      <c r="S30" s="6">
        <v>4.07</v>
      </c>
      <c r="T30" s="6">
        <v>3.59</v>
      </c>
      <c r="U30" s="6">
        <v>3.73</v>
      </c>
      <c r="V30" s="6">
        <v>4.26</v>
      </c>
      <c r="X30" s="6">
        <v>3.81</v>
      </c>
      <c r="Y30" s="6">
        <v>3.59</v>
      </c>
      <c r="Z30" s="6">
        <v>3.66</v>
      </c>
      <c r="AA30" s="6">
        <v>3.57</v>
      </c>
      <c r="AB30" s="6">
        <v>3.67</v>
      </c>
      <c r="AC30" s="6">
        <v>3.84</v>
      </c>
      <c r="AD30" s="6">
        <v>3.64</v>
      </c>
      <c r="AE30" s="6">
        <v>3.74</v>
      </c>
      <c r="AF30" s="6">
        <v>3.6</v>
      </c>
      <c r="AG30" s="6">
        <v>3.69</v>
      </c>
      <c r="AH30" s="6">
        <v>3.76</v>
      </c>
      <c r="AI30" s="6">
        <v>3.15</v>
      </c>
      <c r="AJ30" s="6">
        <v>3.58</v>
      </c>
      <c r="AK30" s="6">
        <v>3.6</v>
      </c>
      <c r="AL30" s="6">
        <v>3.85</v>
      </c>
      <c r="AM30" s="6">
        <v>3.48</v>
      </c>
      <c r="AN30" s="6">
        <v>3.39</v>
      </c>
      <c r="AP30" s="6">
        <v>3.51</v>
      </c>
      <c r="AQ30" s="6">
        <v>3.67</v>
      </c>
      <c r="AR30" s="6">
        <v>3.63</v>
      </c>
      <c r="AS30" s="6">
        <v>4.18</v>
      </c>
      <c r="AT30" s="6">
        <v>3.97</v>
      </c>
      <c r="AU30" s="6">
        <v>4.12</v>
      </c>
      <c r="AV30" s="6">
        <v>4.32</v>
      </c>
      <c r="AW30" s="6">
        <v>3.7</v>
      </c>
      <c r="AX30" s="6">
        <v>4.05</v>
      </c>
      <c r="AY30" s="6">
        <v>3.58</v>
      </c>
      <c r="AZ30" s="6">
        <v>3.57</v>
      </c>
      <c r="BA30" s="6">
        <v>4.32</v>
      </c>
      <c r="BB30" s="6">
        <v>4.13</v>
      </c>
      <c r="BC30" s="6">
        <v>4.0999999999999996</v>
      </c>
      <c r="BD30" s="6">
        <v>3.63</v>
      </c>
      <c r="BE30" s="6">
        <v>3.93</v>
      </c>
      <c r="BF30" s="6">
        <v>3.68</v>
      </c>
    </row>
    <row r="31" spans="1:58" x14ac:dyDescent="0.25">
      <c r="A31" t="s">
        <v>108</v>
      </c>
      <c r="B31">
        <v>4.72</v>
      </c>
      <c r="C31">
        <v>4.6900000000000004</v>
      </c>
      <c r="D31">
        <v>4.6900000000000004</v>
      </c>
      <c r="F31">
        <v>4.7300000000000004</v>
      </c>
      <c r="G31" s="6">
        <v>4.76</v>
      </c>
      <c r="H31" s="6">
        <v>4.6500000000000004</v>
      </c>
      <c r="I31" s="6">
        <v>4.68</v>
      </c>
      <c r="J31" s="6">
        <v>4.8</v>
      </c>
      <c r="K31" s="6">
        <v>3.83</v>
      </c>
      <c r="L31" s="6">
        <v>4.51</v>
      </c>
      <c r="M31" s="6">
        <v>4.75</v>
      </c>
      <c r="N31" s="6">
        <v>4.66</v>
      </c>
      <c r="O31" s="6">
        <v>4.76</v>
      </c>
      <c r="P31" s="6">
        <v>4.74</v>
      </c>
      <c r="Q31" s="6">
        <v>4.76</v>
      </c>
      <c r="R31" s="6">
        <v>4.7</v>
      </c>
      <c r="S31" s="6">
        <v>4.82</v>
      </c>
      <c r="T31" s="6">
        <v>4.53</v>
      </c>
      <c r="U31" s="6">
        <v>4.7300000000000004</v>
      </c>
      <c r="V31" s="6">
        <v>4.74</v>
      </c>
      <c r="X31" s="6">
        <v>4.83</v>
      </c>
      <c r="Y31" s="6">
        <v>4.8</v>
      </c>
      <c r="Z31" s="6">
        <v>4.5999999999999996</v>
      </c>
      <c r="AA31" s="6">
        <v>4.72</v>
      </c>
      <c r="AB31" s="6">
        <v>4.8499999999999996</v>
      </c>
      <c r="AC31" s="6">
        <v>4.82</v>
      </c>
      <c r="AD31" s="6">
        <v>4.46</v>
      </c>
      <c r="AE31" s="6">
        <v>4.5999999999999996</v>
      </c>
      <c r="AF31" s="6">
        <v>4.6100000000000003</v>
      </c>
      <c r="AG31" s="6">
        <v>4.7</v>
      </c>
      <c r="AH31" s="6">
        <v>4.58</v>
      </c>
      <c r="AI31" s="6">
        <v>4.67</v>
      </c>
      <c r="AJ31" s="6">
        <v>4.78</v>
      </c>
      <c r="AK31" s="6">
        <v>4.62</v>
      </c>
      <c r="AL31" s="6">
        <v>4.8099999999999996</v>
      </c>
      <c r="AM31" s="6">
        <v>4.58</v>
      </c>
      <c r="AN31" s="6">
        <v>4.7</v>
      </c>
      <c r="AP31" s="6">
        <v>4.82</v>
      </c>
      <c r="AQ31" s="6">
        <v>4.59</v>
      </c>
      <c r="AR31" s="6">
        <v>4.83</v>
      </c>
      <c r="AS31" s="6">
        <v>4.97</v>
      </c>
      <c r="AT31" s="6">
        <v>4.75</v>
      </c>
      <c r="AU31" s="6">
        <v>4.87</v>
      </c>
      <c r="AV31" s="6">
        <v>4.59</v>
      </c>
      <c r="AW31" s="6">
        <v>4.22</v>
      </c>
      <c r="AX31" s="6">
        <v>4.63</v>
      </c>
      <c r="AY31" s="6">
        <v>4.8099999999999996</v>
      </c>
      <c r="AZ31" s="6">
        <v>4.63</v>
      </c>
      <c r="BA31" s="6">
        <v>4.8499999999999996</v>
      </c>
      <c r="BB31" s="6">
        <v>4.7699999999999996</v>
      </c>
      <c r="BC31" s="6">
        <v>4.74</v>
      </c>
      <c r="BD31" s="6">
        <v>4.76</v>
      </c>
      <c r="BE31" s="6">
        <v>4.41</v>
      </c>
      <c r="BF31" s="6">
        <v>4.8099999999999996</v>
      </c>
    </row>
    <row r="32" spans="1:58" x14ac:dyDescent="0.25">
      <c r="A32" t="s">
        <v>153</v>
      </c>
    </row>
    <row r="33" spans="1:2" x14ac:dyDescent="0.25">
      <c r="A33" t="s">
        <v>154</v>
      </c>
      <c r="B33">
        <v>396</v>
      </c>
    </row>
  </sheetData>
  <mergeCells count="3">
    <mergeCell ref="F1:V1"/>
    <mergeCell ref="X1:AN1"/>
    <mergeCell ref="AP1:B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E8" sqref="E8"/>
    </sheetView>
  </sheetViews>
  <sheetFormatPr defaultRowHeight="15" x14ac:dyDescent="0.25"/>
  <sheetData>
    <row r="1" spans="1:9" x14ac:dyDescent="0.25">
      <c r="B1" t="s">
        <v>155</v>
      </c>
      <c r="C1" t="s">
        <v>156</v>
      </c>
      <c r="D1" t="s">
        <v>157</v>
      </c>
      <c r="E1" t="s">
        <v>158</v>
      </c>
      <c r="F1" t="s">
        <v>159</v>
      </c>
      <c r="G1" t="s">
        <v>160</v>
      </c>
      <c r="H1" t="s">
        <v>161</v>
      </c>
      <c r="I1" t="s">
        <v>162</v>
      </c>
    </row>
    <row r="2" spans="1:9" x14ac:dyDescent="0.25">
      <c r="A2" s="13">
        <v>2019</v>
      </c>
      <c r="B2" s="13"/>
      <c r="C2" s="13"/>
      <c r="D2" s="13"/>
      <c r="E2" s="13"/>
      <c r="F2" s="13"/>
      <c r="G2" s="13"/>
    </row>
    <row r="3" spans="1:9" x14ac:dyDescent="0.25">
      <c r="A3" s="6" t="s">
        <v>163</v>
      </c>
      <c r="B3" s="6">
        <v>22.24</v>
      </c>
      <c r="C3" s="6">
        <v>10.64</v>
      </c>
      <c r="D3" s="6">
        <v>0</v>
      </c>
      <c r="E3" s="6">
        <v>1.37</v>
      </c>
      <c r="F3" s="6">
        <v>93.33</v>
      </c>
      <c r="G3" s="6">
        <v>50.42</v>
      </c>
    </row>
    <row r="4" spans="1:9" x14ac:dyDescent="0.25">
      <c r="A4" s="6" t="s">
        <v>164</v>
      </c>
      <c r="B4" s="6">
        <v>21.62</v>
      </c>
      <c r="C4" s="6">
        <v>11.04</v>
      </c>
      <c r="D4" s="6">
        <v>0</v>
      </c>
      <c r="E4" s="6">
        <v>1.56</v>
      </c>
      <c r="F4" s="6">
        <v>94.5</v>
      </c>
      <c r="G4" s="6">
        <v>51.88</v>
      </c>
    </row>
    <row r="5" spans="1:9" x14ac:dyDescent="0.25">
      <c r="A5" s="6" t="s">
        <v>165</v>
      </c>
      <c r="B5" s="6">
        <f t="shared" ref="B5:G5" si="0">AVERAGE(B3:B4)</f>
        <v>21.93</v>
      </c>
      <c r="C5" s="6">
        <f t="shared" si="0"/>
        <v>10.84</v>
      </c>
      <c r="D5" s="6">
        <f t="shared" si="0"/>
        <v>0</v>
      </c>
      <c r="E5" s="6">
        <f t="shared" si="0"/>
        <v>1.4650000000000001</v>
      </c>
      <c r="F5" s="6">
        <f t="shared" si="0"/>
        <v>93.914999999999992</v>
      </c>
      <c r="G5" s="6">
        <f t="shared" si="0"/>
        <v>51.150000000000006</v>
      </c>
    </row>
    <row r="6" spans="1:9" x14ac:dyDescent="0.25">
      <c r="A6" s="6"/>
      <c r="B6" s="6">
        <f>AVERAGE(B5:C5)</f>
        <v>16.384999999999998</v>
      </c>
      <c r="C6" s="6"/>
      <c r="D6" s="6"/>
      <c r="E6" s="6"/>
      <c r="F6" s="6">
        <f>AVERAGE(F5:G5)</f>
        <v>72.532499999999999</v>
      </c>
      <c r="G6" s="6"/>
    </row>
    <row r="7" spans="1:9" x14ac:dyDescent="0.25">
      <c r="E7">
        <f>(E5*3.6)</f>
        <v>5.274</v>
      </c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J3" sqref="J3"/>
    </sheetView>
  </sheetViews>
  <sheetFormatPr defaultRowHeight="15" x14ac:dyDescent="0.25"/>
  <sheetData>
    <row r="1" spans="1:10" x14ac:dyDescent="0.25">
      <c r="C1" t="s">
        <v>269</v>
      </c>
      <c r="D1" t="s">
        <v>125</v>
      </c>
      <c r="E1" t="s">
        <v>270</v>
      </c>
    </row>
    <row r="2" spans="1:10" x14ac:dyDescent="0.25">
      <c r="A2" t="s">
        <v>166</v>
      </c>
      <c r="C2">
        <v>353</v>
      </c>
      <c r="D2">
        <v>362</v>
      </c>
      <c r="E2">
        <v>361</v>
      </c>
      <c r="G2" t="s">
        <v>167</v>
      </c>
      <c r="H2">
        <v>1.0999999999999999E-2</v>
      </c>
      <c r="I2">
        <v>0.30199999999999999</v>
      </c>
      <c r="J2">
        <v>0</v>
      </c>
    </row>
    <row r="3" spans="1:10" x14ac:dyDescent="0.25">
      <c r="A3" t="s">
        <v>168</v>
      </c>
      <c r="C3">
        <v>14.7</v>
      </c>
      <c r="D3">
        <v>14.5</v>
      </c>
      <c r="E3">
        <v>14.9</v>
      </c>
      <c r="G3" t="s">
        <v>47</v>
      </c>
      <c r="H3">
        <v>4.7</v>
      </c>
      <c r="I3">
        <v>4.7</v>
      </c>
      <c r="J3">
        <v>4.7</v>
      </c>
    </row>
    <row r="4" spans="1:10" x14ac:dyDescent="0.25">
      <c r="A4" t="s">
        <v>169</v>
      </c>
      <c r="C4">
        <v>4.92</v>
      </c>
      <c r="D4">
        <v>4.96</v>
      </c>
      <c r="E4">
        <v>4.58</v>
      </c>
    </row>
    <row r="5" spans="1:10" x14ac:dyDescent="0.25">
      <c r="A5" t="s">
        <v>170</v>
      </c>
      <c r="C5" t="s">
        <v>171</v>
      </c>
      <c r="D5" t="s">
        <v>172</v>
      </c>
      <c r="H5" t="s">
        <v>269</v>
      </c>
      <c r="I5" t="s">
        <v>125</v>
      </c>
      <c r="J5" t="s">
        <v>270</v>
      </c>
    </row>
    <row r="6" spans="1:10" x14ac:dyDescent="0.25">
      <c r="A6" t="s">
        <v>173</v>
      </c>
      <c r="C6">
        <f>(0.08*C2^0.75)</f>
        <v>6.5150989493655391</v>
      </c>
      <c r="D6">
        <f>(0.08*D2^0.75)</f>
        <v>6.6392865774518635</v>
      </c>
      <c r="E6">
        <f>(0.08*E2^0.75)</f>
        <v>6.6255263941818212</v>
      </c>
      <c r="G6" t="s">
        <v>174</v>
      </c>
      <c r="H6">
        <v>3.6</v>
      </c>
      <c r="I6">
        <v>6.29</v>
      </c>
      <c r="J6">
        <v>8.99</v>
      </c>
    </row>
    <row r="7" spans="1:10" x14ac:dyDescent="0.25">
      <c r="A7" t="s">
        <v>175</v>
      </c>
      <c r="C7">
        <f>(C6*4.184)</f>
        <v>27.259174004145418</v>
      </c>
      <c r="D7">
        <f>(D6*4.184)</f>
        <v>27.778775040058598</v>
      </c>
      <c r="E7">
        <f>(E6*4.184)</f>
        <v>27.721202433256742</v>
      </c>
      <c r="G7" t="s">
        <v>176</v>
      </c>
      <c r="H7">
        <v>10.9</v>
      </c>
      <c r="I7">
        <v>10.9</v>
      </c>
      <c r="J7">
        <v>10.9</v>
      </c>
    </row>
    <row r="8" spans="1:10" x14ac:dyDescent="0.25">
      <c r="A8" t="s">
        <v>177</v>
      </c>
      <c r="C8">
        <f>(C7/0.68)</f>
        <v>40.087020594331491</v>
      </c>
      <c r="D8">
        <f>(D7/0.68)</f>
        <v>40.851139764792052</v>
      </c>
      <c r="E8">
        <f>(E7/0.68)</f>
        <v>40.766474166554033</v>
      </c>
      <c r="G8" t="s">
        <v>178</v>
      </c>
      <c r="H8">
        <v>12</v>
      </c>
      <c r="I8">
        <v>12.7</v>
      </c>
      <c r="J8">
        <v>12.2</v>
      </c>
    </row>
    <row r="9" spans="1:10" x14ac:dyDescent="0.25">
      <c r="A9" t="s">
        <v>179</v>
      </c>
    </row>
    <row r="10" spans="1:10" x14ac:dyDescent="0.25">
      <c r="A10" t="s">
        <v>148</v>
      </c>
      <c r="C10">
        <v>14.7</v>
      </c>
      <c r="D10">
        <v>14.5</v>
      </c>
      <c r="E10">
        <v>14.9</v>
      </c>
    </row>
    <row r="11" spans="1:10" x14ac:dyDescent="0.25">
      <c r="A11" t="s">
        <v>180</v>
      </c>
      <c r="C11">
        <f>(0.36+(0.0969*C4))*C10</f>
        <v>12.3001956</v>
      </c>
      <c r="D11">
        <f>(0.36+(0.0969*D4))*D10</f>
        <v>12.189048</v>
      </c>
      <c r="E11">
        <f>(0.36+(0.0969*E4))*E10</f>
        <v>11.976649800000001</v>
      </c>
    </row>
    <row r="12" spans="1:10" x14ac:dyDescent="0.25">
      <c r="A12" t="s">
        <v>181</v>
      </c>
      <c r="C12">
        <f>(C11*4.184)</f>
        <v>51.464018390400007</v>
      </c>
      <c r="D12">
        <f>(D11*4.184)</f>
        <v>50.998976832000004</v>
      </c>
      <c r="E12">
        <f>(E11*4.184)</f>
        <v>50.110302763200004</v>
      </c>
    </row>
    <row r="13" spans="1:10" x14ac:dyDescent="0.25">
      <c r="A13" t="s">
        <v>182</v>
      </c>
      <c r="C13">
        <f>(C12/0.64)</f>
        <v>80.412528735000009</v>
      </c>
      <c r="D13">
        <f>(D12/0.64)</f>
        <v>79.685901299999998</v>
      </c>
      <c r="E13">
        <f>(E12/0.64)</f>
        <v>78.29734806750001</v>
      </c>
    </row>
    <row r="14" spans="1:10" x14ac:dyDescent="0.25">
      <c r="A14" t="s">
        <v>183</v>
      </c>
    </row>
    <row r="15" spans="1:10" x14ac:dyDescent="0.25">
      <c r="A15" t="s">
        <v>184</v>
      </c>
      <c r="C15">
        <f>((0.00045*5)+(0.0012*C2))</f>
        <v>0.42584999999999995</v>
      </c>
      <c r="D15">
        <f>((0.00045*5)+(0.0012*D2))</f>
        <v>0.43664999999999993</v>
      </c>
      <c r="E15">
        <f>((0.00045*5)+(0.0012*E2))</f>
        <v>0.43544999999999995</v>
      </c>
      <c r="H15" t="s">
        <v>271</v>
      </c>
    </row>
    <row r="16" spans="1:10" x14ac:dyDescent="0.25">
      <c r="A16" t="s">
        <v>185</v>
      </c>
      <c r="C16">
        <f>(C15*4.184)</f>
        <v>1.7817563999999999</v>
      </c>
      <c r="D16">
        <f>(D15*4.184)</f>
        <v>1.8269435999999997</v>
      </c>
      <c r="E16">
        <f>(E15*4.184)</f>
        <v>1.8219227999999998</v>
      </c>
    </row>
    <row r="17" spans="1:5" x14ac:dyDescent="0.25">
      <c r="A17" t="s">
        <v>186</v>
      </c>
      <c r="C17">
        <f>(C16/0.62)</f>
        <v>2.8738006451612903</v>
      </c>
      <c r="D17">
        <f>(D16/0.62)</f>
        <v>2.946683225806451</v>
      </c>
      <c r="E17">
        <f>(E16/0.62)</f>
        <v>2.9385851612903222</v>
      </c>
    </row>
    <row r="18" spans="1:5" x14ac:dyDescent="0.25">
      <c r="A18" t="s">
        <v>187</v>
      </c>
    </row>
    <row r="19" spans="1:5" x14ac:dyDescent="0.25">
      <c r="A19" t="s">
        <v>188</v>
      </c>
      <c r="C19">
        <f>(H2*H3)</f>
        <v>5.1699999999999996E-2</v>
      </c>
      <c r="D19">
        <f>(I2*I3)</f>
        <v>1.4194</v>
      </c>
      <c r="E19">
        <f>(J2*J3)</f>
        <v>0</v>
      </c>
    </row>
    <row r="20" spans="1:5" x14ac:dyDescent="0.25">
      <c r="A20" t="s">
        <v>189</v>
      </c>
      <c r="C20">
        <f>(C19*4.184)</f>
        <v>0.2163128</v>
      </c>
      <c r="D20">
        <f>(D19*4.184)</f>
        <v>5.9387696000000005</v>
      </c>
      <c r="E20">
        <f>(E19*4.184)</f>
        <v>0</v>
      </c>
    </row>
    <row r="21" spans="1:5" x14ac:dyDescent="0.25">
      <c r="A21" t="s">
        <v>190</v>
      </c>
      <c r="C21">
        <f>(C20/1.12)</f>
        <v>0.19313642857142854</v>
      </c>
      <c r="D21">
        <f>(D20/1.12)</f>
        <v>5.302472857142857</v>
      </c>
      <c r="E21">
        <f>(E20/1.12)</f>
        <v>0</v>
      </c>
    </row>
    <row r="22" spans="1:5" x14ac:dyDescent="0.25">
      <c r="A22" t="s">
        <v>191</v>
      </c>
    </row>
    <row r="23" spans="1:5" x14ac:dyDescent="0.25">
      <c r="A23" t="s">
        <v>192</v>
      </c>
      <c r="C23">
        <f>SUM(C8,C13,C17,C21)</f>
        <v>123.56648640306423</v>
      </c>
      <c r="D23">
        <f>SUM(D8,D13,D17,D21)</f>
        <v>128.78619714774135</v>
      </c>
      <c r="E23">
        <f>SUM(E8,E13,E17,E21)</f>
        <v>122.00240739534436</v>
      </c>
    </row>
    <row r="25" spans="1:5" x14ac:dyDescent="0.25">
      <c r="A25" t="s">
        <v>193</v>
      </c>
      <c r="C25">
        <f>(H6*H7)</f>
        <v>39.24</v>
      </c>
      <c r="D25">
        <f t="shared" ref="D25:E25" si="0">(I6*I7)</f>
        <v>68.561000000000007</v>
      </c>
      <c r="E25">
        <f t="shared" si="0"/>
        <v>97.991</v>
      </c>
    </row>
    <row r="26" spans="1:5" x14ac:dyDescent="0.25">
      <c r="A26" t="s">
        <v>194</v>
      </c>
      <c r="C26">
        <f>(C23-C25)</f>
        <v>84.326486403064223</v>
      </c>
      <c r="D26">
        <f t="shared" ref="D26:E26" si="1">(D23-D25)</f>
        <v>60.225197147741341</v>
      </c>
      <c r="E26">
        <f t="shared" si="1"/>
        <v>24.011407395344364</v>
      </c>
    </row>
    <row r="27" spans="1:5" x14ac:dyDescent="0.25">
      <c r="A27" t="s">
        <v>195</v>
      </c>
      <c r="C27">
        <f>(C26/H8)</f>
        <v>7.0272072002553516</v>
      </c>
      <c r="D27">
        <f t="shared" ref="D27:E27" si="2">(D26/I8)</f>
        <v>4.7421415076961688</v>
      </c>
      <c r="E27">
        <f t="shared" si="2"/>
        <v>1.9681481471593743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B2" sqref="B2"/>
    </sheetView>
  </sheetViews>
  <sheetFormatPr defaultRowHeight="15" x14ac:dyDescent="0.25"/>
  <cols>
    <col min="1" max="1" width="15.85546875" bestFit="1" customWidth="1"/>
  </cols>
  <sheetData>
    <row r="1" spans="1:4" x14ac:dyDescent="0.25">
      <c r="B1" t="s">
        <v>269</v>
      </c>
      <c r="C1" t="s">
        <v>125</v>
      </c>
      <c r="D1" t="s">
        <v>270</v>
      </c>
    </row>
    <row r="2" spans="1:4" x14ac:dyDescent="0.25">
      <c r="A2" t="s">
        <v>196</v>
      </c>
      <c r="B2" t="s">
        <v>283</v>
      </c>
      <c r="C2" t="s">
        <v>338</v>
      </c>
      <c r="D2" t="s">
        <v>339</v>
      </c>
    </row>
    <row r="3" spans="1:4" x14ac:dyDescent="0.25">
      <c r="A3" t="s">
        <v>197</v>
      </c>
      <c r="B3">
        <v>4.4320000000000004</v>
      </c>
      <c r="C3">
        <v>2.7349999999999999</v>
      </c>
      <c r="D3">
        <v>1.08</v>
      </c>
    </row>
    <row r="4" spans="1:4" x14ac:dyDescent="0.25">
      <c r="A4" t="s">
        <v>198</v>
      </c>
      <c r="B4">
        <v>0</v>
      </c>
      <c r="C4">
        <v>0.95725000000000005</v>
      </c>
      <c r="D4">
        <v>1.89</v>
      </c>
    </row>
    <row r="5" spans="1:4" x14ac:dyDescent="0.25">
      <c r="A5" t="s">
        <v>199</v>
      </c>
      <c r="B5">
        <v>0.27700000000000002</v>
      </c>
      <c r="C5">
        <v>0.629</v>
      </c>
      <c r="D5">
        <v>0.97199999999999998</v>
      </c>
    </row>
    <row r="6" spans="1:4" x14ac:dyDescent="0.25">
      <c r="A6" t="s">
        <v>200</v>
      </c>
      <c r="B6">
        <v>0</v>
      </c>
      <c r="C6">
        <v>0.49230000000000002</v>
      </c>
      <c r="D6">
        <v>0.97199999999999998</v>
      </c>
    </row>
    <row r="7" spans="1:4" x14ac:dyDescent="0.25">
      <c r="A7" t="s">
        <v>201</v>
      </c>
      <c r="B7">
        <v>0.42699999999999999</v>
      </c>
      <c r="C7">
        <v>0.26800000000000002</v>
      </c>
      <c r="D7">
        <v>0.1134</v>
      </c>
    </row>
    <row r="8" spans="1:4" x14ac:dyDescent="0.25">
      <c r="A8" t="s">
        <v>202</v>
      </c>
      <c r="B8">
        <v>0.22159999999999999</v>
      </c>
      <c r="C8">
        <v>0.21879999999999999</v>
      </c>
      <c r="D8">
        <v>0.216</v>
      </c>
    </row>
    <row r="9" spans="1:4" x14ac:dyDescent="0.25">
      <c r="A9" t="s">
        <v>203</v>
      </c>
      <c r="B9">
        <v>0.1108</v>
      </c>
      <c r="C9">
        <v>0.1094</v>
      </c>
      <c r="D9">
        <v>0.108</v>
      </c>
    </row>
    <row r="10" spans="1:4" x14ac:dyDescent="0.25">
      <c r="A10" t="s">
        <v>204</v>
      </c>
      <c r="B10">
        <v>2.2159999999999999E-2</v>
      </c>
      <c r="C10">
        <v>1.094E-2</v>
      </c>
      <c r="D10">
        <v>0</v>
      </c>
    </row>
    <row r="11" spans="1:4" x14ac:dyDescent="0.25">
      <c r="A11" t="s">
        <v>205</v>
      </c>
      <c r="B11">
        <v>2.7699999999999999E-2</v>
      </c>
      <c r="C11">
        <v>2.7349999999999999E-2</v>
      </c>
      <c r="D11">
        <v>2.7E-2</v>
      </c>
    </row>
    <row r="12" spans="1:4" x14ac:dyDescent="0.25">
      <c r="A12" t="s">
        <v>206</v>
      </c>
      <c r="B12">
        <v>1.6619999999999999E-2</v>
      </c>
      <c r="C12">
        <v>1.6410000000000001E-2</v>
      </c>
      <c r="D12">
        <v>1.6199999999999999E-2</v>
      </c>
    </row>
    <row r="13" spans="1:4" x14ac:dyDescent="0.25">
      <c r="A13" t="s">
        <v>207</v>
      </c>
      <c r="B13">
        <v>5.5399999999999998E-3</v>
      </c>
      <c r="C13">
        <v>5.47E-3</v>
      </c>
      <c r="D13">
        <v>5.4000000000000003E-3</v>
      </c>
    </row>
    <row r="14" spans="1:4" x14ac:dyDescent="0.25">
      <c r="B14">
        <f>SUM(B3:B13)</f>
        <v>5.5404200000000001</v>
      </c>
      <c r="C14">
        <f t="shared" ref="C14:D14" si="0">SUM(C3:C13)</f>
        <v>5.4699199999999992</v>
      </c>
      <c r="D14">
        <f t="shared" si="0"/>
        <v>5.4</v>
      </c>
    </row>
    <row r="15" spans="1:4" x14ac:dyDescent="0.25">
      <c r="A15" t="s">
        <v>208</v>
      </c>
      <c r="B15" t="s">
        <v>209</v>
      </c>
      <c r="C15" t="s">
        <v>210</v>
      </c>
    </row>
    <row r="16" spans="1:4" x14ac:dyDescent="0.25">
      <c r="A16" t="s">
        <v>211</v>
      </c>
      <c r="B16">
        <v>10.3</v>
      </c>
      <c r="C16">
        <v>18.8</v>
      </c>
    </row>
    <row r="17" spans="1:3" x14ac:dyDescent="0.25">
      <c r="A17" t="s">
        <v>212</v>
      </c>
      <c r="B17">
        <v>10.4</v>
      </c>
      <c r="C17">
        <v>10.8</v>
      </c>
    </row>
    <row r="18" spans="1:3" x14ac:dyDescent="0.25">
      <c r="A18" t="s">
        <v>213</v>
      </c>
      <c r="B18">
        <v>62.8</v>
      </c>
      <c r="C18">
        <v>70.7</v>
      </c>
    </row>
    <row r="19" spans="1:3" x14ac:dyDescent="0.25">
      <c r="A19" t="s">
        <v>214</v>
      </c>
      <c r="B19">
        <v>19</v>
      </c>
      <c r="C19">
        <v>22.1</v>
      </c>
    </row>
    <row r="20" spans="1:3" x14ac:dyDescent="0.25">
      <c r="A20" t="s">
        <v>215</v>
      </c>
      <c r="B20">
        <v>32.200000000000003</v>
      </c>
      <c r="C20">
        <v>43.8</v>
      </c>
    </row>
    <row r="21" spans="1:3" x14ac:dyDescent="0.25">
      <c r="A21" t="s">
        <v>216</v>
      </c>
      <c r="B21">
        <v>24.5</v>
      </c>
      <c r="C21">
        <v>26.6</v>
      </c>
    </row>
    <row r="22" spans="1:3" x14ac:dyDescent="0.25">
      <c r="A22" t="s">
        <v>217</v>
      </c>
      <c r="B22">
        <v>3.91</v>
      </c>
      <c r="C22">
        <v>5.0199999999999996</v>
      </c>
    </row>
    <row r="23" spans="1:3" x14ac:dyDescent="0.25">
      <c r="A23" t="s">
        <v>218</v>
      </c>
      <c r="B23">
        <v>1.42</v>
      </c>
      <c r="C23">
        <v>3.28</v>
      </c>
    </row>
    <row r="24" spans="1:3" x14ac:dyDescent="0.25">
      <c r="A24" t="s">
        <v>219</v>
      </c>
      <c r="B24">
        <v>35.700000000000003</v>
      </c>
      <c r="C24">
        <v>26</v>
      </c>
    </row>
    <row r="25" spans="1:3" x14ac:dyDescent="0.25">
      <c r="A25" t="s">
        <v>220</v>
      </c>
      <c r="B25">
        <v>2.83</v>
      </c>
      <c r="C25">
        <v>4.0599999999999996</v>
      </c>
    </row>
    <row r="26" spans="1:3" x14ac:dyDescent="0.25">
      <c r="A26" t="s">
        <v>221</v>
      </c>
      <c r="B26">
        <v>17.7</v>
      </c>
      <c r="C26">
        <v>11.1</v>
      </c>
    </row>
    <row r="27" spans="1:3" x14ac:dyDescent="0.25">
      <c r="A27" t="s">
        <v>222</v>
      </c>
      <c r="B27">
        <v>1.81</v>
      </c>
      <c r="C27">
        <v>0.46899999999999997</v>
      </c>
    </row>
    <row r="28" spans="1:3" x14ac:dyDescent="0.25">
      <c r="A28" t="s">
        <v>274</v>
      </c>
      <c r="B28">
        <v>0.30599999999999999</v>
      </c>
      <c r="C28">
        <v>0.33900000000000002</v>
      </c>
    </row>
    <row r="29" spans="1:3" x14ac:dyDescent="0.25">
      <c r="A29" t="s">
        <v>223</v>
      </c>
      <c r="B29">
        <v>0.496</v>
      </c>
      <c r="C29">
        <v>0.35499999999999998</v>
      </c>
    </row>
    <row r="30" spans="1:3" x14ac:dyDescent="0.25">
      <c r="A30" t="s">
        <v>224</v>
      </c>
      <c r="B30">
        <v>2.2000000000000002</v>
      </c>
      <c r="C30">
        <v>2.85</v>
      </c>
    </row>
    <row r="31" spans="1:3" x14ac:dyDescent="0.25">
      <c r="A31" t="s">
        <v>225</v>
      </c>
      <c r="B31">
        <v>2.1</v>
      </c>
      <c r="C31">
        <v>0.80800000000000005</v>
      </c>
    </row>
    <row r="32" spans="1:3" x14ac:dyDescent="0.25">
      <c r="A32" t="s">
        <v>226</v>
      </c>
      <c r="B32">
        <v>36.700000000000003</v>
      </c>
      <c r="C32">
        <v>54.2</v>
      </c>
    </row>
    <row r="33" spans="1:3" x14ac:dyDescent="0.25">
      <c r="A33" t="s">
        <v>227</v>
      </c>
      <c r="B33">
        <v>12.8</v>
      </c>
      <c r="C33">
        <v>6.15</v>
      </c>
    </row>
    <row r="34" spans="1:3" x14ac:dyDescent="0.25">
      <c r="A34" t="s">
        <v>228</v>
      </c>
      <c r="B34">
        <v>178</v>
      </c>
      <c r="C34">
        <v>151</v>
      </c>
    </row>
    <row r="35" spans="1:3" x14ac:dyDescent="0.25">
      <c r="A35" t="s">
        <v>229</v>
      </c>
      <c r="B35">
        <v>75</v>
      </c>
      <c r="C35">
        <v>48.7</v>
      </c>
    </row>
    <row r="37" spans="1:3" x14ac:dyDescent="0.25">
      <c r="A37" t="s">
        <v>230</v>
      </c>
    </row>
    <row r="38" spans="1:3" x14ac:dyDescent="0.25">
      <c r="A38" t="s">
        <v>231</v>
      </c>
      <c r="B38">
        <v>127</v>
      </c>
    </row>
    <row r="39" spans="1:3" x14ac:dyDescent="0.25">
      <c r="A39" t="s">
        <v>232</v>
      </c>
      <c r="B39">
        <v>166.6</v>
      </c>
    </row>
    <row r="40" spans="1:3" x14ac:dyDescent="0.25">
      <c r="A40" t="s">
        <v>233</v>
      </c>
      <c r="B40">
        <v>33</v>
      </c>
    </row>
    <row r="41" spans="1:3" x14ac:dyDescent="0.25">
      <c r="A41" t="s">
        <v>234</v>
      </c>
      <c r="B41">
        <v>10</v>
      </c>
    </row>
    <row r="42" spans="1:3" x14ac:dyDescent="0.25">
      <c r="A42" t="s">
        <v>235</v>
      </c>
      <c r="B42">
        <v>40</v>
      </c>
    </row>
    <row r="43" spans="1:3" x14ac:dyDescent="0.25">
      <c r="A43" t="s">
        <v>236</v>
      </c>
      <c r="B43">
        <v>46.7</v>
      </c>
    </row>
    <row r="44" spans="1:3" x14ac:dyDescent="0.25">
      <c r="A44" t="s">
        <v>237</v>
      </c>
      <c r="B44">
        <v>333</v>
      </c>
    </row>
    <row r="45" spans="1:3" x14ac:dyDescent="0.25">
      <c r="A45" t="s">
        <v>238</v>
      </c>
      <c r="B45">
        <v>66.7</v>
      </c>
    </row>
    <row r="46" spans="1:3" x14ac:dyDescent="0.25">
      <c r="A46" t="s">
        <v>239</v>
      </c>
      <c r="B46">
        <v>200</v>
      </c>
    </row>
    <row r="47" spans="1:3" x14ac:dyDescent="0.25">
      <c r="A47" t="s">
        <v>240</v>
      </c>
      <c r="B47" t="s">
        <v>241</v>
      </c>
    </row>
    <row r="48" spans="1:3" x14ac:dyDescent="0.25">
      <c r="A48" t="s">
        <v>242</v>
      </c>
      <c r="B48" s="7">
        <v>100000</v>
      </c>
    </row>
    <row r="49" spans="1:2" x14ac:dyDescent="0.25">
      <c r="A49" t="s">
        <v>243</v>
      </c>
      <c r="B49" s="7">
        <v>3333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L32" sqref="L32"/>
    </sheetView>
  </sheetViews>
  <sheetFormatPr defaultRowHeight="15" x14ac:dyDescent="0.25"/>
  <cols>
    <col min="1" max="1" width="42.28515625" bestFit="1" customWidth="1"/>
  </cols>
  <sheetData>
    <row r="1" spans="1:8" x14ac:dyDescent="0.25">
      <c r="A1" t="s">
        <v>244</v>
      </c>
      <c r="B1" t="s">
        <v>269</v>
      </c>
      <c r="C1" t="s">
        <v>125</v>
      </c>
      <c r="D1" t="s">
        <v>270</v>
      </c>
    </row>
    <row r="2" spans="1:8" x14ac:dyDescent="0.25">
      <c r="A2" t="s">
        <v>245</v>
      </c>
      <c r="B2">
        <v>20.8</v>
      </c>
      <c r="C2">
        <v>21.9</v>
      </c>
      <c r="D2">
        <v>20.8</v>
      </c>
    </row>
    <row r="3" spans="1:8" x14ac:dyDescent="0.25">
      <c r="A3" t="s">
        <v>246</v>
      </c>
      <c r="B3">
        <v>4.88</v>
      </c>
      <c r="C3">
        <v>4.91</v>
      </c>
      <c r="D3">
        <v>4.9000000000000004</v>
      </c>
    </row>
    <row r="4" spans="1:8" x14ac:dyDescent="0.25">
      <c r="A4" t="s">
        <v>247</v>
      </c>
      <c r="B4">
        <v>3.89</v>
      </c>
      <c r="C4">
        <v>3.92</v>
      </c>
      <c r="D4">
        <v>3.89</v>
      </c>
    </row>
    <row r="5" spans="1:8" x14ac:dyDescent="0.25">
      <c r="A5" t="s">
        <v>248</v>
      </c>
      <c r="B5">
        <v>4.72</v>
      </c>
      <c r="C5">
        <v>4.6900000000000004</v>
      </c>
      <c r="D5">
        <v>4.6900000000000004</v>
      </c>
    </row>
    <row r="6" spans="1:8" x14ac:dyDescent="0.25">
      <c r="A6" t="s">
        <v>249</v>
      </c>
      <c r="B6">
        <v>8.89</v>
      </c>
      <c r="C6">
        <v>8.2200000000000006</v>
      </c>
      <c r="D6">
        <v>9.9700000000000006</v>
      </c>
    </row>
    <row r="7" spans="1:8" x14ac:dyDescent="0.25">
      <c r="A7" t="s">
        <v>250</v>
      </c>
      <c r="B7">
        <v>16.04</v>
      </c>
      <c r="C7">
        <v>15.97</v>
      </c>
      <c r="D7">
        <v>15.89</v>
      </c>
    </row>
    <row r="8" spans="1:8" x14ac:dyDescent="0.25">
      <c r="A8" t="s">
        <v>272</v>
      </c>
      <c r="B8">
        <v>4.62</v>
      </c>
      <c r="C8">
        <v>4.62</v>
      </c>
      <c r="D8">
        <v>4.62</v>
      </c>
    </row>
    <row r="9" spans="1:8" x14ac:dyDescent="0.25">
      <c r="A9" t="s">
        <v>273</v>
      </c>
      <c r="B9">
        <v>5.9</v>
      </c>
      <c r="C9">
        <v>5.9</v>
      </c>
      <c r="D9">
        <v>5.9</v>
      </c>
    </row>
    <row r="10" spans="1:8" x14ac:dyDescent="0.25">
      <c r="A10" s="12" t="s">
        <v>265</v>
      </c>
      <c r="B10" s="12"/>
      <c r="C10" s="12"/>
      <c r="D10" s="12"/>
      <c r="F10" t="s">
        <v>280</v>
      </c>
    </row>
    <row r="11" spans="1:8" x14ac:dyDescent="0.25">
      <c r="A11" t="s">
        <v>251</v>
      </c>
      <c r="B11">
        <v>22</v>
      </c>
      <c r="C11">
        <v>21.7</v>
      </c>
      <c r="D11">
        <v>22</v>
      </c>
      <c r="F11">
        <v>23.3</v>
      </c>
      <c r="G11">
        <v>23.6</v>
      </c>
      <c r="H11">
        <v>23.3</v>
      </c>
    </row>
    <row r="12" spans="1:8" x14ac:dyDescent="0.25">
      <c r="A12" t="s">
        <v>252</v>
      </c>
      <c r="B12">
        <v>19.899999999999999</v>
      </c>
      <c r="C12">
        <v>19.100000000000001</v>
      </c>
      <c r="D12">
        <v>19.899999999999999</v>
      </c>
      <c r="F12">
        <v>20.9</v>
      </c>
      <c r="G12">
        <v>20.7</v>
      </c>
      <c r="H12">
        <v>21</v>
      </c>
    </row>
    <row r="13" spans="1:8" x14ac:dyDescent="0.25">
      <c r="A13" t="s">
        <v>253</v>
      </c>
      <c r="B13" t="s">
        <v>275</v>
      </c>
      <c r="C13" t="s">
        <v>275</v>
      </c>
      <c r="D13" t="s">
        <v>275</v>
      </c>
      <c r="F13">
        <v>148</v>
      </c>
      <c r="G13">
        <v>200</v>
      </c>
      <c r="H13">
        <v>143</v>
      </c>
    </row>
    <row r="14" spans="1:8" x14ac:dyDescent="0.25">
      <c r="A14" t="s">
        <v>254</v>
      </c>
      <c r="B14">
        <v>16.78</v>
      </c>
      <c r="C14">
        <v>17.07</v>
      </c>
      <c r="D14">
        <v>16.809999999999999</v>
      </c>
      <c r="F14">
        <v>16.78</v>
      </c>
      <c r="G14">
        <v>17.07</v>
      </c>
      <c r="H14">
        <v>16.21</v>
      </c>
    </row>
    <row r="15" spans="1:8" x14ac:dyDescent="0.25">
      <c r="A15" s="12" t="s">
        <v>266</v>
      </c>
      <c r="B15" s="12"/>
      <c r="C15" s="12"/>
      <c r="D15" s="12"/>
      <c r="F15" t="s">
        <v>280</v>
      </c>
    </row>
    <row r="16" spans="1:8" x14ac:dyDescent="0.25">
      <c r="A16" t="s">
        <v>255</v>
      </c>
      <c r="B16">
        <v>22.8</v>
      </c>
      <c r="C16" s="3">
        <v>21.8</v>
      </c>
      <c r="D16">
        <v>20.6</v>
      </c>
      <c r="F16" s="3">
        <v>20.100000000000001</v>
      </c>
      <c r="G16">
        <v>19.8</v>
      </c>
      <c r="H16">
        <v>20</v>
      </c>
    </row>
    <row r="17" spans="1:12" x14ac:dyDescent="0.25">
      <c r="A17" t="s">
        <v>256</v>
      </c>
      <c r="B17">
        <v>25.9</v>
      </c>
      <c r="C17">
        <v>24.7</v>
      </c>
      <c r="D17">
        <v>23.8</v>
      </c>
      <c r="F17">
        <v>23</v>
      </c>
      <c r="G17">
        <v>22.4</v>
      </c>
      <c r="H17">
        <v>23</v>
      </c>
    </row>
    <row r="18" spans="1:12" x14ac:dyDescent="0.25">
      <c r="A18" t="s">
        <v>257</v>
      </c>
      <c r="B18">
        <v>191</v>
      </c>
      <c r="C18">
        <v>4513</v>
      </c>
      <c r="D18">
        <v>1397</v>
      </c>
      <c r="F18">
        <v>368</v>
      </c>
      <c r="G18">
        <v>128</v>
      </c>
      <c r="H18">
        <v>338</v>
      </c>
    </row>
    <row r="19" spans="1:12" x14ac:dyDescent="0.25">
      <c r="A19" t="s">
        <v>258</v>
      </c>
      <c r="B19">
        <v>14.5</v>
      </c>
      <c r="C19">
        <v>14.7</v>
      </c>
      <c r="D19">
        <v>14.5</v>
      </c>
      <c r="F19">
        <v>14.5</v>
      </c>
      <c r="G19">
        <v>14.7</v>
      </c>
      <c r="H19">
        <v>14.5</v>
      </c>
    </row>
    <row r="20" spans="1:12" x14ac:dyDescent="0.25">
      <c r="A20" t="s">
        <v>259</v>
      </c>
      <c r="B20">
        <v>12</v>
      </c>
      <c r="C20">
        <v>13</v>
      </c>
      <c r="D20">
        <v>13</v>
      </c>
      <c r="F20">
        <v>10</v>
      </c>
      <c r="G20">
        <v>11</v>
      </c>
      <c r="H20">
        <v>12</v>
      </c>
    </row>
    <row r="21" spans="1:12" x14ac:dyDescent="0.25">
      <c r="A21" s="12" t="s">
        <v>267</v>
      </c>
      <c r="B21" s="12"/>
      <c r="C21" s="12"/>
      <c r="D21" s="12"/>
      <c r="F21" t="s">
        <v>280</v>
      </c>
    </row>
    <row r="22" spans="1:12" x14ac:dyDescent="0.25">
      <c r="A22" t="s">
        <v>255</v>
      </c>
      <c r="B22">
        <v>19.8</v>
      </c>
      <c r="C22">
        <v>18.8</v>
      </c>
      <c r="D22">
        <v>18</v>
      </c>
      <c r="F22">
        <v>17.5</v>
      </c>
      <c r="G22">
        <v>16.899999999999999</v>
      </c>
      <c r="H22">
        <v>16</v>
      </c>
    </row>
    <row r="23" spans="1:12" x14ac:dyDescent="0.25">
      <c r="A23" t="s">
        <v>256</v>
      </c>
      <c r="B23">
        <v>19.600000000000001</v>
      </c>
      <c r="C23">
        <v>19</v>
      </c>
      <c r="D23">
        <v>19.100000000000001</v>
      </c>
      <c r="F23">
        <v>17.3</v>
      </c>
      <c r="G23">
        <v>17.2</v>
      </c>
      <c r="H23">
        <v>17.100000000000001</v>
      </c>
    </row>
    <row r="24" spans="1:12" x14ac:dyDescent="0.25">
      <c r="A24" t="s">
        <v>258</v>
      </c>
      <c r="B24">
        <v>14.51</v>
      </c>
      <c r="C24">
        <v>14.75</v>
      </c>
      <c r="D24">
        <v>14.57</v>
      </c>
      <c r="F24">
        <v>14.54</v>
      </c>
      <c r="G24">
        <v>14.77</v>
      </c>
      <c r="H24">
        <v>14.6</v>
      </c>
    </row>
    <row r="25" spans="1:12" x14ac:dyDescent="0.25">
      <c r="A25" t="s">
        <v>260</v>
      </c>
      <c r="B25">
        <v>9.6</v>
      </c>
      <c r="C25">
        <v>9.1</v>
      </c>
      <c r="D25">
        <v>9.6999999999999993</v>
      </c>
      <c r="F25">
        <v>7.2</v>
      </c>
      <c r="G25">
        <v>7.1</v>
      </c>
      <c r="H25">
        <v>7.7</v>
      </c>
    </row>
    <row r="26" spans="1:12" x14ac:dyDescent="0.25">
      <c r="A26" t="s">
        <v>261</v>
      </c>
      <c r="B26">
        <v>283</v>
      </c>
      <c r="C26">
        <v>71</v>
      </c>
      <c r="D26">
        <v>75</v>
      </c>
      <c r="F26">
        <v>65</v>
      </c>
      <c r="G26">
        <v>42</v>
      </c>
      <c r="H26">
        <v>43</v>
      </c>
    </row>
    <row r="27" spans="1:12" x14ac:dyDescent="0.25">
      <c r="A27" s="12" t="s">
        <v>268</v>
      </c>
      <c r="B27" s="12"/>
      <c r="C27" s="12"/>
      <c r="D27" s="12"/>
      <c r="F27" t="s">
        <v>281</v>
      </c>
      <c r="J27" t="s">
        <v>282</v>
      </c>
    </row>
    <row r="28" spans="1:12" x14ac:dyDescent="0.25">
      <c r="A28" t="s">
        <v>262</v>
      </c>
      <c r="B28">
        <v>25.78</v>
      </c>
      <c r="C28" s="6">
        <v>25.47</v>
      </c>
      <c r="D28" s="6">
        <v>24.76</v>
      </c>
      <c r="F28">
        <v>29.39</v>
      </c>
      <c r="G28">
        <v>29.75</v>
      </c>
      <c r="H28">
        <v>28.22</v>
      </c>
      <c r="J28">
        <v>32.78</v>
      </c>
      <c r="K28">
        <v>33.53</v>
      </c>
      <c r="L28">
        <v>32.11</v>
      </c>
    </row>
    <row r="29" spans="1:12" x14ac:dyDescent="0.25">
      <c r="A29" t="s">
        <v>252</v>
      </c>
      <c r="B29">
        <v>20.65</v>
      </c>
      <c r="C29" s="6">
        <v>20.18</v>
      </c>
      <c r="D29" s="6">
        <v>19.84</v>
      </c>
      <c r="F29">
        <v>22.59</v>
      </c>
      <c r="G29">
        <v>22.36</v>
      </c>
      <c r="H29">
        <v>21.55</v>
      </c>
      <c r="J29">
        <v>24.28</v>
      </c>
      <c r="K29">
        <v>24.17</v>
      </c>
      <c r="L29">
        <v>23.39</v>
      </c>
    </row>
    <row r="30" spans="1:12" x14ac:dyDescent="0.25">
      <c r="A30" t="s">
        <v>263</v>
      </c>
      <c r="B30" s="7">
        <v>17632</v>
      </c>
      <c r="C30" s="8">
        <v>17833</v>
      </c>
      <c r="D30" s="8">
        <v>17390</v>
      </c>
      <c r="F30" s="7">
        <v>17632</v>
      </c>
      <c r="G30" s="7">
        <v>17833</v>
      </c>
      <c r="H30" s="7">
        <v>17390</v>
      </c>
    </row>
    <row r="31" spans="1:12" x14ac:dyDescent="0.25">
      <c r="A31" t="s">
        <v>264</v>
      </c>
      <c r="B31" s="7">
        <v>19182</v>
      </c>
      <c r="C31" s="8">
        <v>19554</v>
      </c>
      <c r="D31" s="8">
        <v>19142</v>
      </c>
      <c r="F31" s="7">
        <v>19017</v>
      </c>
      <c r="G31" s="7">
        <v>19361</v>
      </c>
      <c r="H31" s="7">
        <v>18984</v>
      </c>
      <c r="J31" s="7">
        <v>19182</v>
      </c>
      <c r="K31" s="7">
        <v>19554</v>
      </c>
      <c r="L31" s="7">
        <v>19142</v>
      </c>
    </row>
    <row r="32" spans="1:12" x14ac:dyDescent="0.25">
      <c r="C32" s="6"/>
    </row>
  </sheetData>
  <mergeCells count="4">
    <mergeCell ref="A10:D10"/>
    <mergeCell ref="A15:D15"/>
    <mergeCell ref="A21:D21"/>
    <mergeCell ref="A27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 </vt:lpstr>
      <vt:lpstr>AMTS</vt:lpstr>
      <vt:lpstr>NASEM</vt:lpstr>
      <vt:lpstr>Weather Data</vt:lpstr>
      <vt:lpstr>Back-Calculation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2022-02-07T06:27:54Z</dcterms:created>
  <dcterms:modified xsi:type="dcterms:W3CDTF">2022-04-25T08:43:20Z</dcterms:modified>
</cp:coreProperties>
</file>