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6" l="1"/>
  <c r="H20" i="6"/>
  <c r="I20" i="6"/>
  <c r="I21" i="6" s="1"/>
  <c r="J20" i="6"/>
  <c r="J21" i="6" s="1"/>
  <c r="K20" i="6"/>
  <c r="L20" i="6"/>
  <c r="M20" i="6"/>
  <c r="M21" i="6" s="1"/>
  <c r="N20" i="6"/>
  <c r="N21" i="6" s="1"/>
  <c r="O20" i="6"/>
  <c r="P20" i="6"/>
  <c r="Q20" i="6"/>
  <c r="Q21" i="6" s="1"/>
  <c r="R20" i="6"/>
  <c r="R21" i="6" s="1"/>
  <c r="S20" i="6"/>
  <c r="T20" i="6"/>
  <c r="G21" i="6"/>
  <c r="H21" i="6"/>
  <c r="K21" i="6"/>
  <c r="L21" i="6"/>
  <c r="O21" i="6"/>
  <c r="P21" i="6"/>
  <c r="S21" i="6"/>
  <c r="T21" i="6"/>
  <c r="F20" i="6"/>
  <c r="F21" i="6" s="1"/>
  <c r="F19" i="6" l="1"/>
  <c r="J19" i="6"/>
  <c r="S19" i="6"/>
  <c r="T19" i="6"/>
  <c r="C11" i="7" l="1"/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C25" i="6"/>
  <c r="E7" i="1" l="1"/>
  <c r="F7" i="1"/>
  <c r="G7" i="1"/>
  <c r="H7" i="1"/>
  <c r="I7" i="1"/>
  <c r="J7" i="1"/>
  <c r="M7" i="1"/>
  <c r="N7" i="1"/>
  <c r="O7" i="1"/>
  <c r="P7" i="1"/>
  <c r="Q7" i="1"/>
  <c r="R7" i="1"/>
  <c r="S7" i="1"/>
  <c r="C26" i="3" l="1"/>
  <c r="E26" i="3"/>
  <c r="F26" i="3"/>
  <c r="G26" i="3"/>
  <c r="H26" i="3"/>
  <c r="I26" i="3"/>
  <c r="J26" i="3"/>
  <c r="L26" i="3"/>
  <c r="M26" i="3"/>
  <c r="O26" i="3"/>
  <c r="P26" i="3"/>
  <c r="Q26" i="3"/>
  <c r="R26" i="3"/>
  <c r="S26" i="3"/>
  <c r="B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T16" i="6" s="1"/>
  <c r="T17" i="6" s="1"/>
  <c r="C15" i="6"/>
  <c r="M16" i="6"/>
  <c r="M17" i="6" s="1"/>
  <c r="L16" i="6"/>
  <c r="L17" i="6" s="1"/>
  <c r="N16" i="6"/>
  <c r="N17" i="6" s="1"/>
  <c r="F11" i="6"/>
  <c r="F12" i="6" s="1"/>
  <c r="F13" i="6" s="1"/>
  <c r="G11" i="6"/>
  <c r="G12" i="6" s="1"/>
  <c r="G13" i="6" s="1"/>
  <c r="H11" i="6"/>
  <c r="H12" i="6" s="1"/>
  <c r="H13" i="6" s="1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N12" i="6"/>
  <c r="N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K7" i="6" s="1"/>
  <c r="K8" i="6" s="1"/>
  <c r="L6" i="6"/>
  <c r="M6" i="6"/>
  <c r="M7" i="6" s="1"/>
  <c r="M8" i="6" s="1"/>
  <c r="M23" i="6" s="1"/>
  <c r="M26" i="6" s="1"/>
  <c r="M27" i="6" s="1"/>
  <c r="N6" i="6"/>
  <c r="N7" i="6" s="1"/>
  <c r="N8" i="6" s="1"/>
  <c r="O6" i="6"/>
  <c r="O7" i="6" s="1"/>
  <c r="O8" i="6" s="1"/>
  <c r="P6" i="6"/>
  <c r="Q6" i="6"/>
  <c r="Q7" i="6" s="1"/>
  <c r="Q8" i="6" s="1"/>
  <c r="R6" i="6"/>
  <c r="S6" i="6"/>
  <c r="T6" i="6"/>
  <c r="G7" i="6"/>
  <c r="G8" i="6" s="1"/>
  <c r="L7" i="6"/>
  <c r="L8" i="6" s="1"/>
  <c r="P7" i="6"/>
  <c r="P8" i="6" s="1"/>
  <c r="R7" i="6"/>
  <c r="R8" i="6" s="1"/>
  <c r="S7" i="6"/>
  <c r="S8" i="6" s="1"/>
  <c r="T7" i="6"/>
  <c r="T8" i="6" s="1"/>
  <c r="T23" i="6" l="1"/>
  <c r="T26" i="6" s="1"/>
  <c r="T27" i="6" s="1"/>
  <c r="Q23" i="6"/>
  <c r="Q26" i="6" s="1"/>
  <c r="Q27" i="6" s="1"/>
  <c r="P23" i="6"/>
  <c r="P26" i="6" s="1"/>
  <c r="P27" i="6" s="1"/>
  <c r="O23" i="6"/>
  <c r="O26" i="6" s="1"/>
  <c r="O27" i="6" s="1"/>
  <c r="R23" i="6"/>
  <c r="R26" i="6" s="1"/>
  <c r="R27" i="6" s="1"/>
  <c r="N23" i="6"/>
  <c r="N26" i="6" s="1"/>
  <c r="N27" i="6" s="1"/>
  <c r="K23" i="6"/>
  <c r="K26" i="6" s="1"/>
  <c r="K27" i="6" s="1"/>
  <c r="G23" i="6"/>
  <c r="G26" i="6" s="1"/>
  <c r="G27" i="6" s="1"/>
  <c r="S23" i="6"/>
  <c r="S26" i="6" s="1"/>
  <c r="S27" i="6" s="1"/>
  <c r="L23" i="6"/>
  <c r="L26" i="6" s="1"/>
  <c r="L27" i="6" s="1"/>
  <c r="F23" i="6"/>
  <c r="F26" i="6" s="1"/>
  <c r="F27" i="6" s="1"/>
  <c r="H23" i="6"/>
  <c r="H26" i="6" s="1"/>
  <c r="H27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<sst xmlns="http://schemas.openxmlformats.org/spreadsheetml/2006/main" count="460" uniqueCount="288">
  <si>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</si>
  <si>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</si>
  <si>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</si>
  <si>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</si>
  <si>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</si>
  <si>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</si>
  <si>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</si>
  <si>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</si>
  <si>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</si>
  <si>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</si>
  <si>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</si>
  <si>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</si>
  <si>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</si>
  <si>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</si>
  <si>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</si>
  <si>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</si>
  <si>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</si>
  <si>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</si>
  <si>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</si>
  <si>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</si>
  <si>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</si>
  <si>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</si>
  <si>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</si>
  <si>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</si>
  <si>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</si>
  <si>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</si>
  <si>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</si>
  <si>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</si>
  <si>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</si>
  <si>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</si>
  <si>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</si>
  <si>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</si>
  <si>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</si>
  <si>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</si>
  <si>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</si>
  <si>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</si>
  <si>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</si>
  <si>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</si>
  <si>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</si>
  <si>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</si>
  <si>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</si>
  <si>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</si>
  <si>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</si>
  <si>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</si>
  <si>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</si>
  <si>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</si>
  <si>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</si>
  <si>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</si>
  <si>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</si>
  <si>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</si>
  <si>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</si>
  <si>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</si>
  <si>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</si>
  <si>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</si>
  <si>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</si>
  <si>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</si>
  <si>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</si>
  <si>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</si>
  <si>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</si>
  <si>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</si>
  <si>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</si>
  <si>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</si>
  <si>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</si>
  <si>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</si>
  <si>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</si>
  <si>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</si>
  <si>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</si>
  <si>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</si>
  <si>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</si>
  <si>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</si>
  <si>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</si>
  <si>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</si>
  <si>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</si>
  <si>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</si>
  <si>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</si>
  <si>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</si>
  <si>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</si>
  <si>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</si>
  <si>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</si>
  <si>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</si>
  <si>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</si>
  <si>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</si>
  <si>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</si>
  <si>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</si>
  <si>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</si>
  <si>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</si>
  <si>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</si>
  <si>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</si>
  <si>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</si>
  <si>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</si>
  <si>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</si>
  <si>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</si>
  <si>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</si>
  <si>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</si>
  <si>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</si>
  <si>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</si>
  <si>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</si>
  <si>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</si>
  <si>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</si>
  <si>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</si>
  <si>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</si>
  <si>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</si>
  <si>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</si>
  <si>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</si>
  <si>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</si>
  <si>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</si>
  <si>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</si>
  <si>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</si>
  <si>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</si>
  <si>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</si>
  <si>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</si>
  <si>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</si>
  <si>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</si>
  <si>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</si>
  <si>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</si>
  <si>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</si>
  <si>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</si>
  <si>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</si>
  <si>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</si>
  <si>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</si>
  <si>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</si>
  <si>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</si>
  <si>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</si>
  <si>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</si>
  <si>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</si>
  <si>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</si>
  <si>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</si>
  <si>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</si>
  <si>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</si>
  <si>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</si>
  <si>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</si>
  <si>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</si>
  <si>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</si>
  <si>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</si>
  <si>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</si>
  <si>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</si>
  <si>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</si>
  <si>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</si>
  <si>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</si>
  <si>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</si>
  <si>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</si>
  <si>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</si>
  <si>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</si>
  <si>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</si>
  <si>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</si>
  <si>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</si>
  <si>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</si>
  <si>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</si>
  <si>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</si>
  <si>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</si>
  <si>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</si>
  <si>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</si>
  <si>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</si>
  <si>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</si>
  <si>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</si>
  <si>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</si>
  <si>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</si>
  <si>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</si>
  <si>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</si>
  <si>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</si>
  <si>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</si>
  <si>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</si>
  <si>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</si>
  <si>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</si>
  <si>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</si>
  <si>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</si>
  <si>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</si>
  <si>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</si>
  <si>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</si>
  <si>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</si>
  <si>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</si>
  <si>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</si>
  <si>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</si>
  <si>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</si>
  <si>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</si>
  <si>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</si>
  <si>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</si>
  <si>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</si>
  <si>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</si>
  <si>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</si>
  <si>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</si>
  <si>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</si>
  <si>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</si>
  <si>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</si>
  <si>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</si>
  <si>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</si>
  <si>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</si>
  <si>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</si>
  <si>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</si>
  <si>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</si>
  <si>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</si>
  <si>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</si>
  <si>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</si>
  <si>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</si>
  <si>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</si>
  <si>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</si>
  <si>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</si>
  <si>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</si>
  <si>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</si>
  <si>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</si>
  <si>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</si>
  <si>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</si>
  <si>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</si>
  <si>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</si>
  <si>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</si>
  <si>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</si>
  <si>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</si>
  <si>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</si>
  <si>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</si>
  <si>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</si>
  <si>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</si>
  <si>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</si>
  <si>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</si>
  <si>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</si>
  <si>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</si>
  <si>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</si>
  <si>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</si>
  <si>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</si>
  <si>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ARNA36</t>
  </si>
  <si>
    <t>PAULET34</t>
  </si>
  <si>
    <t>AMSA211</t>
  </si>
  <si>
    <t>SUSA113</t>
  </si>
  <si>
    <t>SANTA21</t>
  </si>
  <si>
    <t>HES8</t>
  </si>
  <si>
    <t>AMSA132</t>
  </si>
  <si>
    <t>MAX82</t>
  </si>
  <si>
    <t>SUSA126</t>
  </si>
  <si>
    <t>ETNA31</t>
  </si>
  <si>
    <t>SUSA117</t>
  </si>
  <si>
    <t>PAULET38</t>
  </si>
  <si>
    <t>PAULET42</t>
  </si>
  <si>
    <t>SANTA29</t>
  </si>
  <si>
    <t>MONA20</t>
  </si>
  <si>
    <t>MAX62</t>
  </si>
  <si>
    <t>SUSA114</t>
  </si>
  <si>
    <t>BERTA118</t>
  </si>
  <si>
    <t>LACTATING</t>
  </si>
  <si>
    <t>JERSEY</t>
  </si>
  <si>
    <t xml:space="preserve">Pasture intake </t>
  </si>
  <si>
    <t>Pasture (%DM)</t>
  </si>
  <si>
    <t xml:space="preserve">Kikuyu 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</si>
  <si>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</si>
  <si>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</si>
  <si>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</si>
  <si>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</si>
  <si>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</si>
  <si>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</si>
  <si>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</si>
  <si>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</si>
  <si>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</si>
  <si>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</si>
  <si>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</si>
  <si>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</si>
  <si>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</si>
  <si>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</si>
  <si>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</si>
  <si>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>ETNA</t>
  </si>
  <si>
    <t>MAX52</t>
  </si>
  <si>
    <t>SANTA11</t>
  </si>
  <si>
    <t>SUSA98</t>
  </si>
  <si>
    <t>AMSA136</t>
  </si>
  <si>
    <t>AMSA121</t>
  </si>
  <si>
    <t>AMSA48</t>
  </si>
  <si>
    <t>SALLY8</t>
  </si>
  <si>
    <t>BERTA67</t>
  </si>
  <si>
    <t>BERTA89</t>
  </si>
  <si>
    <t>LIZ39</t>
  </si>
  <si>
    <t>MAX41</t>
  </si>
  <si>
    <t>TES9</t>
  </si>
  <si>
    <t>MAX49</t>
  </si>
  <si>
    <t>WANDA11</t>
  </si>
  <si>
    <t>SUSA73</t>
  </si>
  <si>
    <t>AMSA148</t>
  </si>
  <si>
    <t>AMSA103</t>
  </si>
  <si>
    <t>ETNA8</t>
  </si>
  <si>
    <t>K:0</t>
  </si>
  <si>
    <t>K:4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</si>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</sst>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B1" activePane="topRight" state="frozen"/>
      <selection pane="topRight" activeCell="B22" sqref="B22:S22"/>
    </sheetView>
  </sheetViews>
  <sheetFormatPr defaultRowHeight="15" x14ac:dyDescent="0.25"/>
  <cols>
    <col min="1" max="1" width="39" customWidth="1"/>
  </cols>
  <sheetData>
    <row r="1" spans="1:19" x14ac:dyDescent="0.25">
      <c r="B1" t="s">
        <v>274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267</v>
      </c>
      <c r="N1" t="s">
        <v>268</v>
      </c>
      <c r="O1" t="s">
        <v>269</v>
      </c>
      <c r="P1" t="s">
        <v>270</v>
      </c>
      <c r="Q1" t="s">
        <v>271</v>
      </c>
      <c r="R1" t="s">
        <v>272</v>
      </c>
      <c r="S1" t="s">
        <v>273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236</v>
      </c>
    </row>
    <row r="5" spans="1:19" x14ac:dyDescent="0.25">
      <c r="A5" t="s">
        <v>2</v>
      </c>
      <c r="B5">
        <v>51.333333333333329</v>
      </c>
      <c r="C5">
        <v>50.033333333333331</v>
      </c>
      <c r="D5">
        <v>65</v>
      </c>
      <c r="E5">
        <v>39.633333333333333</v>
      </c>
      <c r="F5">
        <v>52.2</v>
      </c>
      <c r="G5">
        <v>54.733333333333334</v>
      </c>
      <c r="H5">
        <v>104.73333333333333</v>
      </c>
      <c r="I5">
        <v>39.5</v>
      </c>
      <c r="J5">
        <v>103.06666666666666</v>
      </c>
      <c r="K5">
        <v>103</v>
      </c>
      <c r="L5">
        <v>49.733333333333334</v>
      </c>
      <c r="M5">
        <v>65.966666666666669</v>
      </c>
      <c r="N5">
        <v>103</v>
      </c>
      <c r="O5">
        <v>54</v>
      </c>
      <c r="P5">
        <v>104.53333333333333</v>
      </c>
      <c r="Q5">
        <v>66.166666666666657</v>
      </c>
      <c r="R5">
        <v>42.5</v>
      </c>
      <c r="S5">
        <v>40.366666666666667</v>
      </c>
    </row>
    <row r="6" spans="1:19" x14ac:dyDescent="0.25">
      <c r="A6" t="s">
        <v>3</v>
      </c>
      <c r="B6">
        <v>438</v>
      </c>
      <c r="C6">
        <v>435</v>
      </c>
      <c r="D6">
        <v>472</v>
      </c>
      <c r="E6">
        <v>438</v>
      </c>
      <c r="F6">
        <v>469</v>
      </c>
      <c r="G6">
        <v>416</v>
      </c>
      <c r="H6" s="3">
        <v>449</v>
      </c>
      <c r="I6">
        <v>397</v>
      </c>
      <c r="J6">
        <v>443</v>
      </c>
      <c r="K6">
        <v>412</v>
      </c>
      <c r="L6">
        <v>446</v>
      </c>
      <c r="M6">
        <v>484</v>
      </c>
      <c r="N6">
        <v>416</v>
      </c>
      <c r="O6">
        <v>439</v>
      </c>
      <c r="P6">
        <v>504</v>
      </c>
      <c r="Q6">
        <v>432</v>
      </c>
      <c r="R6">
        <v>397</v>
      </c>
      <c r="S6">
        <v>428</v>
      </c>
    </row>
    <row r="7" spans="1:19" x14ac:dyDescent="0.25">
      <c r="A7" t="s">
        <v>4</v>
      </c>
      <c r="B7">
        <v>0</v>
      </c>
      <c r="C7">
        <v>0</v>
      </c>
      <c r="D7">
        <v>0</v>
      </c>
      <c r="E7">
        <f t="shared" ref="E7:S7" si="0">(E9-91)</f>
        <v>8</v>
      </c>
      <c r="F7">
        <f t="shared" si="0"/>
        <v>15</v>
      </c>
      <c r="G7">
        <f t="shared" si="0"/>
        <v>91</v>
      </c>
      <c r="H7">
        <f t="shared" si="0"/>
        <v>111</v>
      </c>
      <c r="I7">
        <f t="shared" si="0"/>
        <v>4</v>
      </c>
      <c r="J7">
        <f t="shared" si="0"/>
        <v>61</v>
      </c>
      <c r="K7">
        <v>0</v>
      </c>
      <c r="L7">
        <v>0</v>
      </c>
      <c r="M7">
        <f t="shared" si="0"/>
        <v>58</v>
      </c>
      <c r="N7">
        <f t="shared" si="0"/>
        <v>17</v>
      </c>
      <c r="O7">
        <f t="shared" si="0"/>
        <v>69</v>
      </c>
      <c r="P7">
        <f t="shared" si="0"/>
        <v>105</v>
      </c>
      <c r="Q7">
        <f t="shared" si="0"/>
        <v>64</v>
      </c>
      <c r="R7">
        <f t="shared" si="0"/>
        <v>94</v>
      </c>
      <c r="S7">
        <f t="shared" si="0"/>
        <v>30</v>
      </c>
    </row>
    <row r="8" spans="1:19" x14ac:dyDescent="0.25">
      <c r="A8" t="s">
        <v>5</v>
      </c>
      <c r="B8">
        <v>2</v>
      </c>
      <c r="C8">
        <v>2</v>
      </c>
      <c r="D8">
        <v>2.25</v>
      </c>
      <c r="E8">
        <v>2</v>
      </c>
      <c r="F8">
        <v>2</v>
      </c>
      <c r="G8">
        <v>2</v>
      </c>
      <c r="H8" s="3">
        <v>2.25</v>
      </c>
      <c r="I8">
        <v>2</v>
      </c>
      <c r="J8">
        <v>2.25</v>
      </c>
      <c r="K8">
        <v>2</v>
      </c>
      <c r="L8">
        <v>2</v>
      </c>
      <c r="M8">
        <v>2</v>
      </c>
      <c r="N8">
        <v>2</v>
      </c>
      <c r="O8">
        <v>2.25</v>
      </c>
      <c r="P8">
        <v>2.25</v>
      </c>
      <c r="Q8">
        <v>2.25</v>
      </c>
      <c r="R8">
        <v>2</v>
      </c>
      <c r="S8">
        <v>2</v>
      </c>
    </row>
    <row r="9" spans="1:19" x14ac:dyDescent="0.25">
      <c r="A9" t="s">
        <v>6</v>
      </c>
      <c r="B9">
        <v>80</v>
      </c>
      <c r="C9">
        <v>41</v>
      </c>
      <c r="D9">
        <v>27</v>
      </c>
      <c r="E9">
        <v>99</v>
      </c>
      <c r="F9">
        <v>106</v>
      </c>
      <c r="G9">
        <v>182</v>
      </c>
      <c r="H9">
        <v>202</v>
      </c>
      <c r="I9">
        <v>95</v>
      </c>
      <c r="J9">
        <v>152</v>
      </c>
      <c r="K9">
        <v>71</v>
      </c>
      <c r="L9">
        <v>32</v>
      </c>
      <c r="M9">
        <v>149</v>
      </c>
      <c r="N9">
        <v>108</v>
      </c>
      <c r="O9">
        <v>160</v>
      </c>
      <c r="P9">
        <v>196</v>
      </c>
      <c r="Q9">
        <v>155</v>
      </c>
      <c r="R9">
        <v>185</v>
      </c>
      <c r="S9">
        <v>121</v>
      </c>
    </row>
    <row r="10" spans="1:19" x14ac:dyDescent="0.25">
      <c r="A10" t="s">
        <v>7</v>
      </c>
      <c r="B10">
        <v>3</v>
      </c>
      <c r="C10">
        <v>3</v>
      </c>
      <c r="D10">
        <v>4</v>
      </c>
      <c r="E10">
        <v>2</v>
      </c>
      <c r="F10">
        <v>3</v>
      </c>
      <c r="G10">
        <v>3</v>
      </c>
      <c r="H10">
        <v>7</v>
      </c>
      <c r="I10">
        <v>2</v>
      </c>
      <c r="J10">
        <v>7</v>
      </c>
      <c r="K10">
        <v>7</v>
      </c>
      <c r="L10">
        <v>3</v>
      </c>
      <c r="M10">
        <v>4</v>
      </c>
      <c r="N10">
        <v>7</v>
      </c>
      <c r="O10">
        <v>3</v>
      </c>
      <c r="P10">
        <v>7</v>
      </c>
      <c r="Q10">
        <v>4</v>
      </c>
      <c r="R10">
        <v>2</v>
      </c>
      <c r="S10">
        <v>2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438</v>
      </c>
      <c r="C15">
        <v>435</v>
      </c>
      <c r="D15">
        <v>472</v>
      </c>
      <c r="E15">
        <v>460</v>
      </c>
      <c r="F15">
        <v>469</v>
      </c>
      <c r="G15">
        <v>416</v>
      </c>
      <c r="H15">
        <v>449</v>
      </c>
      <c r="I15">
        <v>420</v>
      </c>
      <c r="J15">
        <v>443</v>
      </c>
      <c r="K15">
        <v>412</v>
      </c>
      <c r="L15">
        <v>446</v>
      </c>
      <c r="M15">
        <v>484</v>
      </c>
      <c r="N15">
        <v>416</v>
      </c>
      <c r="O15">
        <v>439</v>
      </c>
      <c r="P15">
        <v>504</v>
      </c>
      <c r="Q15">
        <v>432</v>
      </c>
      <c r="R15">
        <v>420</v>
      </c>
      <c r="S15">
        <v>450</v>
      </c>
    </row>
    <row r="16" spans="1:19" x14ac:dyDescent="0.25">
      <c r="A16" t="s">
        <v>12</v>
      </c>
      <c r="B16" t="s">
        <v>237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17.39</v>
      </c>
      <c r="C18">
        <v>14.6</v>
      </c>
      <c r="D18">
        <v>15.26</v>
      </c>
      <c r="E18">
        <v>16.489999999999998</v>
      </c>
      <c r="F18">
        <v>14.94</v>
      </c>
      <c r="G18">
        <v>13.42</v>
      </c>
      <c r="H18">
        <v>15.17</v>
      </c>
      <c r="I18">
        <v>13.45</v>
      </c>
      <c r="J18">
        <v>13.33</v>
      </c>
      <c r="K18">
        <v>16.79</v>
      </c>
      <c r="L18">
        <v>15.32</v>
      </c>
      <c r="M18">
        <v>11.75</v>
      </c>
      <c r="N18">
        <v>12.71</v>
      </c>
      <c r="O18">
        <v>12.37</v>
      </c>
      <c r="P18">
        <v>14.24</v>
      </c>
      <c r="Q18">
        <v>13.72</v>
      </c>
      <c r="R18">
        <v>14.83</v>
      </c>
      <c r="S18">
        <v>12.59</v>
      </c>
    </row>
    <row r="19" spans="1:20" x14ac:dyDescent="0.25">
      <c r="A19" t="s">
        <v>15</v>
      </c>
      <c r="B19">
        <v>4.8600000000000003</v>
      </c>
      <c r="C19">
        <v>5.88</v>
      </c>
      <c r="D19">
        <v>5.5</v>
      </c>
      <c r="E19">
        <v>5.39</v>
      </c>
      <c r="F19">
        <v>5.48</v>
      </c>
      <c r="G19">
        <v>4.47</v>
      </c>
      <c r="H19">
        <v>4.53</v>
      </c>
      <c r="I19">
        <v>4.71</v>
      </c>
      <c r="J19">
        <v>4.92</v>
      </c>
      <c r="K19">
        <v>5.16</v>
      </c>
      <c r="L19">
        <v>4.37</v>
      </c>
      <c r="M19">
        <v>5.28</v>
      </c>
      <c r="N19">
        <v>5.54</v>
      </c>
      <c r="O19">
        <v>4.74</v>
      </c>
      <c r="P19">
        <v>5.29</v>
      </c>
      <c r="Q19">
        <v>5.22</v>
      </c>
      <c r="R19">
        <v>4.6399999999999997</v>
      </c>
      <c r="S19">
        <v>5.71</v>
      </c>
    </row>
    <row r="20" spans="1:20" x14ac:dyDescent="0.25">
      <c r="A20" t="s">
        <v>16</v>
      </c>
      <c r="B20">
        <v>3.42</v>
      </c>
      <c r="C20">
        <v>3.89</v>
      </c>
      <c r="D20">
        <v>3.73</v>
      </c>
      <c r="E20">
        <v>3.67</v>
      </c>
      <c r="F20">
        <v>3.47</v>
      </c>
      <c r="G20">
        <v>3.43</v>
      </c>
      <c r="H20">
        <v>3.45</v>
      </c>
      <c r="I20">
        <v>3.29</v>
      </c>
      <c r="J20">
        <v>3.64</v>
      </c>
      <c r="K20">
        <v>3.45</v>
      </c>
      <c r="L20">
        <v>3.7</v>
      </c>
      <c r="M20">
        <v>3.68</v>
      </c>
      <c r="N20">
        <v>3.25</v>
      </c>
      <c r="O20">
        <v>3.4</v>
      </c>
      <c r="P20">
        <v>3.7</v>
      </c>
      <c r="Q20">
        <v>3.65</v>
      </c>
      <c r="R20">
        <v>3.62</v>
      </c>
      <c r="S20">
        <v>3.77</v>
      </c>
    </row>
    <row r="21" spans="1:20" x14ac:dyDescent="0.25">
      <c r="A21" t="s">
        <v>17</v>
      </c>
      <c r="B21">
        <v>4.5199999999999996</v>
      </c>
      <c r="C21">
        <v>4.5999999999999996</v>
      </c>
      <c r="D21">
        <v>4.16</v>
      </c>
      <c r="E21">
        <v>4.38</v>
      </c>
      <c r="F21">
        <v>4.53</v>
      </c>
      <c r="G21">
        <v>4.58</v>
      </c>
      <c r="H21">
        <v>4.29</v>
      </c>
      <c r="I21">
        <v>4.32</v>
      </c>
      <c r="J21">
        <v>4.71</v>
      </c>
      <c r="K21">
        <v>4.78</v>
      </c>
      <c r="L21">
        <v>4.5</v>
      </c>
      <c r="M21">
        <v>4.38</v>
      </c>
      <c r="N21">
        <v>4.41</v>
      </c>
      <c r="O21">
        <v>4.6100000000000003</v>
      </c>
      <c r="P21">
        <v>4.33</v>
      </c>
      <c r="Q21">
        <v>4.22</v>
      </c>
      <c r="R21">
        <v>4.13</v>
      </c>
      <c r="S21">
        <v>4.2300000000000004</v>
      </c>
    </row>
    <row r="22" spans="1:20" x14ac:dyDescent="0.25">
      <c r="B22">
        <v>9.9104332333669571</v>
      </c>
      <c r="C22">
        <v>9.3495367096620097</v>
      </c>
      <c r="D22">
        <v>9.7612451107456568</v>
      </c>
      <c r="E22">
        <v>9.9875043319334225</v>
      </c>
      <c r="F22">
        <v>9.5401342495619232</v>
      </c>
      <c r="G22">
        <v>7.3777154023877154</v>
      </c>
      <c r="H22">
        <v>8.613750733678474</v>
      </c>
      <c r="I22">
        <v>7.4114296588504152</v>
      </c>
      <c r="J22">
        <v>7.9669261695196072</v>
      </c>
      <c r="K22">
        <v>9.6333468968168585</v>
      </c>
      <c r="L22">
        <v>8.5115963201221945</v>
      </c>
      <c r="M22">
        <v>7.8344664928043892</v>
      </c>
      <c r="N22">
        <v>7.8345410114154941</v>
      </c>
      <c r="O22">
        <v>7.3087315401648407</v>
      </c>
      <c r="P22">
        <v>9.3587576631472604</v>
      </c>
      <c r="Q22">
        <v>8.2920036668060053</v>
      </c>
      <c r="R22">
        <v>8.043411436385135</v>
      </c>
      <c r="S22">
        <v>8.0403042272843965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xSplit="1" topLeftCell="Q1" activePane="topRight" state="frozen"/>
      <selection pane="topRight" activeCell="B21" sqref="B21:S21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256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267</v>
      </c>
      <c r="N1" t="s">
        <v>268</v>
      </c>
      <c r="O1" t="s">
        <v>269</v>
      </c>
      <c r="P1" t="s">
        <v>270</v>
      </c>
      <c r="Q1" t="s">
        <v>271</v>
      </c>
      <c r="R1" t="s">
        <v>272</v>
      </c>
      <c r="S1" t="s">
        <v>273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3</v>
      </c>
      <c r="C6">
        <v>3</v>
      </c>
      <c r="D6">
        <v>4</v>
      </c>
      <c r="E6">
        <v>2</v>
      </c>
      <c r="F6">
        <v>3</v>
      </c>
      <c r="G6">
        <v>3</v>
      </c>
      <c r="H6">
        <v>7</v>
      </c>
      <c r="I6">
        <v>2</v>
      </c>
      <c r="J6">
        <v>7</v>
      </c>
      <c r="K6">
        <v>7</v>
      </c>
      <c r="L6">
        <v>3</v>
      </c>
      <c r="M6">
        <v>4</v>
      </c>
      <c r="N6">
        <v>7</v>
      </c>
      <c r="O6">
        <v>3</v>
      </c>
      <c r="P6">
        <v>7</v>
      </c>
      <c r="Q6">
        <v>4</v>
      </c>
      <c r="R6">
        <v>2</v>
      </c>
      <c r="S6">
        <v>2</v>
      </c>
    </row>
    <row r="7" spans="1:20" x14ac:dyDescent="0.25">
      <c r="A7" t="s">
        <v>34</v>
      </c>
      <c r="B7">
        <v>51.333333333333329</v>
      </c>
      <c r="C7">
        <v>50.033333333333331</v>
      </c>
      <c r="D7">
        <v>65</v>
      </c>
      <c r="E7">
        <v>39.633333333333333</v>
      </c>
      <c r="F7">
        <v>52.2</v>
      </c>
      <c r="G7">
        <v>54.733333333333334</v>
      </c>
      <c r="H7">
        <v>104.73333333333333</v>
      </c>
      <c r="I7">
        <v>39.5</v>
      </c>
      <c r="J7">
        <v>103.06666666666666</v>
      </c>
      <c r="K7">
        <v>103</v>
      </c>
      <c r="L7">
        <v>49.733333333333334</v>
      </c>
      <c r="M7">
        <v>65.966666666666669</v>
      </c>
      <c r="N7">
        <v>103</v>
      </c>
      <c r="O7">
        <v>54</v>
      </c>
      <c r="P7">
        <v>104.53333333333333</v>
      </c>
      <c r="Q7">
        <v>66.166666666666657</v>
      </c>
      <c r="R7">
        <v>42.5</v>
      </c>
      <c r="S7">
        <v>40.366666666666667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438</v>
      </c>
      <c r="C9">
        <v>435</v>
      </c>
      <c r="D9">
        <v>472</v>
      </c>
      <c r="E9">
        <v>438</v>
      </c>
      <c r="F9">
        <v>469</v>
      </c>
      <c r="G9">
        <v>416</v>
      </c>
      <c r="H9" s="3">
        <v>449</v>
      </c>
      <c r="I9">
        <v>397</v>
      </c>
      <c r="J9">
        <v>443</v>
      </c>
      <c r="K9">
        <v>412</v>
      </c>
      <c r="L9">
        <v>446</v>
      </c>
      <c r="M9">
        <v>484</v>
      </c>
      <c r="N9">
        <v>416</v>
      </c>
      <c r="O9">
        <v>439</v>
      </c>
      <c r="P9">
        <v>504</v>
      </c>
      <c r="Q9">
        <v>432</v>
      </c>
      <c r="R9">
        <v>397</v>
      </c>
      <c r="S9">
        <v>428</v>
      </c>
    </row>
    <row r="10" spans="1:20" x14ac:dyDescent="0.25">
      <c r="A10" t="s">
        <v>37</v>
      </c>
      <c r="B10">
        <v>438</v>
      </c>
      <c r="C10">
        <v>435</v>
      </c>
      <c r="D10">
        <v>472</v>
      </c>
      <c r="E10">
        <v>460</v>
      </c>
      <c r="F10">
        <v>469</v>
      </c>
      <c r="G10">
        <v>416</v>
      </c>
      <c r="H10">
        <v>449</v>
      </c>
      <c r="I10">
        <v>420</v>
      </c>
      <c r="J10">
        <v>443</v>
      </c>
      <c r="K10">
        <v>412</v>
      </c>
      <c r="L10">
        <v>446</v>
      </c>
      <c r="M10">
        <v>484</v>
      </c>
      <c r="N10">
        <v>416</v>
      </c>
      <c r="O10">
        <v>439</v>
      </c>
      <c r="P10">
        <v>504</v>
      </c>
      <c r="Q10">
        <v>432</v>
      </c>
      <c r="R10">
        <v>420</v>
      </c>
      <c r="S10">
        <v>450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0</v>
      </c>
      <c r="C12">
        <v>0</v>
      </c>
      <c r="D12">
        <v>0</v>
      </c>
      <c r="E12">
        <v>8</v>
      </c>
      <c r="F12">
        <v>15</v>
      </c>
      <c r="G12">
        <v>91</v>
      </c>
      <c r="H12">
        <v>111</v>
      </c>
      <c r="I12">
        <v>4</v>
      </c>
      <c r="J12">
        <v>61</v>
      </c>
      <c r="K12">
        <v>0</v>
      </c>
      <c r="L12">
        <v>0</v>
      </c>
      <c r="M12">
        <v>58</v>
      </c>
      <c r="N12">
        <v>17</v>
      </c>
      <c r="O12">
        <v>69</v>
      </c>
      <c r="P12">
        <v>105</v>
      </c>
      <c r="Q12">
        <v>64</v>
      </c>
      <c r="R12">
        <v>94</v>
      </c>
      <c r="S12">
        <v>30</v>
      </c>
    </row>
    <row r="13" spans="1:20" x14ac:dyDescent="0.25">
      <c r="A13" t="s">
        <v>39</v>
      </c>
      <c r="B13">
        <v>2</v>
      </c>
      <c r="C13">
        <v>2</v>
      </c>
      <c r="D13">
        <v>2.25</v>
      </c>
      <c r="E13">
        <v>2</v>
      </c>
      <c r="F13">
        <v>2</v>
      </c>
      <c r="G13">
        <v>2</v>
      </c>
      <c r="H13" s="3">
        <v>2.25</v>
      </c>
      <c r="I13">
        <v>2</v>
      </c>
      <c r="J13">
        <v>2.25</v>
      </c>
      <c r="K13">
        <v>2</v>
      </c>
      <c r="L13">
        <v>2</v>
      </c>
      <c r="M13">
        <v>2</v>
      </c>
      <c r="N13">
        <v>2</v>
      </c>
      <c r="O13">
        <v>2.25</v>
      </c>
      <c r="P13">
        <v>2.25</v>
      </c>
      <c r="Q13">
        <v>2.25</v>
      </c>
      <c r="R13">
        <v>2</v>
      </c>
      <c r="S13">
        <v>2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17.39</v>
      </c>
      <c r="C16">
        <v>14.6</v>
      </c>
      <c r="D16">
        <v>15.26</v>
      </c>
      <c r="E16">
        <v>16.489999999999998</v>
      </c>
      <c r="F16">
        <v>14.94</v>
      </c>
      <c r="G16">
        <v>13.42</v>
      </c>
      <c r="H16">
        <v>15.17</v>
      </c>
      <c r="I16">
        <v>13.45</v>
      </c>
      <c r="J16">
        <v>13.33</v>
      </c>
      <c r="K16">
        <v>16.79</v>
      </c>
      <c r="L16">
        <v>15.32</v>
      </c>
      <c r="M16">
        <v>11.75</v>
      </c>
      <c r="N16">
        <v>12.71</v>
      </c>
      <c r="O16">
        <v>12.37</v>
      </c>
      <c r="P16">
        <v>14.24</v>
      </c>
      <c r="Q16">
        <v>13.72</v>
      </c>
      <c r="R16">
        <v>14.83</v>
      </c>
      <c r="S16">
        <v>12.59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4.8600000000000003</v>
      </c>
      <c r="C18">
        <v>5.88</v>
      </c>
      <c r="D18">
        <v>5.5</v>
      </c>
      <c r="E18">
        <v>5.39</v>
      </c>
      <c r="F18">
        <v>5.48</v>
      </c>
      <c r="G18">
        <v>4.47</v>
      </c>
      <c r="H18">
        <v>4.53</v>
      </c>
      <c r="I18">
        <v>4.71</v>
      </c>
      <c r="J18">
        <v>4.92</v>
      </c>
      <c r="K18">
        <v>5.16</v>
      </c>
      <c r="L18">
        <v>4.37</v>
      </c>
      <c r="M18">
        <v>5.28</v>
      </c>
      <c r="N18">
        <v>5.54</v>
      </c>
      <c r="O18">
        <v>4.74</v>
      </c>
      <c r="P18">
        <v>5.29</v>
      </c>
      <c r="Q18">
        <v>5.22</v>
      </c>
      <c r="R18">
        <v>4.6399999999999997</v>
      </c>
      <c r="S18">
        <v>5.71</v>
      </c>
    </row>
    <row r="19" spans="1:20" x14ac:dyDescent="0.25">
      <c r="A19" t="s">
        <v>6</v>
      </c>
      <c r="B19">
        <v>80</v>
      </c>
      <c r="C19">
        <v>41</v>
      </c>
      <c r="D19">
        <v>27</v>
      </c>
      <c r="E19">
        <v>99</v>
      </c>
      <c r="F19">
        <v>106</v>
      </c>
      <c r="G19">
        <v>182</v>
      </c>
      <c r="H19">
        <v>202</v>
      </c>
      <c r="I19">
        <v>95</v>
      </c>
      <c r="J19">
        <v>152</v>
      </c>
      <c r="K19">
        <v>71</v>
      </c>
      <c r="L19">
        <v>32</v>
      </c>
      <c r="M19">
        <v>149</v>
      </c>
      <c r="N19">
        <v>108</v>
      </c>
      <c r="O19">
        <v>160</v>
      </c>
      <c r="P19">
        <v>196</v>
      </c>
      <c r="Q19">
        <v>155</v>
      </c>
      <c r="R19">
        <v>185</v>
      </c>
      <c r="S19">
        <v>121</v>
      </c>
    </row>
    <row r="20" spans="1:20" x14ac:dyDescent="0.25">
      <c r="A20" t="s">
        <v>44</v>
      </c>
      <c r="B20">
        <v>3.42</v>
      </c>
      <c r="C20">
        <v>3.89</v>
      </c>
      <c r="D20">
        <v>3.73</v>
      </c>
      <c r="E20">
        <v>3.67</v>
      </c>
      <c r="F20">
        <v>3.47</v>
      </c>
      <c r="G20">
        <v>3.43</v>
      </c>
      <c r="H20">
        <v>3.45</v>
      </c>
      <c r="I20">
        <v>3.29</v>
      </c>
      <c r="J20">
        <v>3.64</v>
      </c>
      <c r="K20">
        <v>3.45</v>
      </c>
      <c r="L20">
        <v>3.7</v>
      </c>
      <c r="M20">
        <v>3.68</v>
      </c>
      <c r="N20">
        <v>3.25</v>
      </c>
      <c r="O20">
        <v>3.4</v>
      </c>
      <c r="P20">
        <v>3.7</v>
      </c>
      <c r="Q20">
        <v>3.65</v>
      </c>
      <c r="R20">
        <v>3.62</v>
      </c>
      <c r="S20">
        <v>3.77</v>
      </c>
    </row>
    <row r="21" spans="1:20" x14ac:dyDescent="0.25">
      <c r="A21" t="s">
        <v>238</v>
      </c>
      <c r="B21">
        <v>9.9104332333669571</v>
      </c>
      <c r="C21">
        <v>9.3495367096620097</v>
      </c>
      <c r="D21">
        <v>9.7612451107456568</v>
      </c>
      <c r="E21">
        <v>9.9875043319334225</v>
      </c>
      <c r="F21">
        <v>9.5401342495619232</v>
      </c>
      <c r="G21">
        <v>7.3777154023877154</v>
      </c>
      <c r="H21">
        <v>8.613750733678474</v>
      </c>
      <c r="I21" s="2">
        <v>7.4114296588504152</v>
      </c>
      <c r="J21">
        <v>7.9669261695196072</v>
      </c>
      <c r="K21">
        <v>9.6333468968168585</v>
      </c>
      <c r="L21">
        <v>8.5115963201221945</v>
      </c>
      <c r="M21">
        <v>7.8344664928043892</v>
      </c>
      <c r="N21" s="2">
        <v>7.8345410114154941</v>
      </c>
      <c r="O21">
        <v>7.3087315401648407</v>
      </c>
      <c r="P21">
        <v>9.3587576631472604</v>
      </c>
      <c r="Q21">
        <v>8.2920036668060053</v>
      </c>
      <c r="R21">
        <v>8.043411436385135</v>
      </c>
      <c r="S21">
        <v>8.0403042272843965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15.7</v>
      </c>
      <c r="C23">
        <v>15.7</v>
      </c>
      <c r="D23">
        <v>15.7</v>
      </c>
    </row>
    <row r="24" spans="1:20" x14ac:dyDescent="0.25">
      <c r="A24" t="s">
        <v>47</v>
      </c>
      <c r="B24">
        <v>85</v>
      </c>
      <c r="C24">
        <v>85</v>
      </c>
      <c r="D24">
        <v>85</v>
      </c>
    </row>
    <row r="25" spans="1:20" x14ac:dyDescent="0.25">
      <c r="A25" t="s">
        <v>48</v>
      </c>
      <c r="B25">
        <v>14.9</v>
      </c>
      <c r="C25">
        <v>14.9</v>
      </c>
      <c r="D25">
        <v>14.9</v>
      </c>
    </row>
    <row r="26" spans="1:20" x14ac:dyDescent="0.25">
      <c r="A26" t="s">
        <v>49</v>
      </c>
      <c r="B26">
        <v>85</v>
      </c>
      <c r="C26">
        <v>85</v>
      </c>
      <c r="D26">
        <v>85</v>
      </c>
    </row>
    <row r="27" spans="1:20" x14ac:dyDescent="0.25">
      <c r="A27" t="s">
        <v>50</v>
      </c>
      <c r="B27">
        <v>1</v>
      </c>
      <c r="C27">
        <v>1</v>
      </c>
      <c r="D27">
        <v>1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204</v>
      </c>
      <c r="C29" t="s">
        <v>204</v>
      </c>
      <c r="D29" t="s">
        <v>204</v>
      </c>
    </row>
    <row r="30" spans="1:20" x14ac:dyDescent="0.25">
      <c r="A30" t="s">
        <v>53</v>
      </c>
      <c r="B30">
        <v>10.3</v>
      </c>
      <c r="C30">
        <v>10.3</v>
      </c>
      <c r="D30">
        <v>10.3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205</v>
      </c>
      <c r="C33" s="3" t="s">
        <v>205</v>
      </c>
      <c r="D33" s="3" t="s">
        <v>205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4"/>
  <sheetViews>
    <sheetView zoomScale="90" zoomScaleNormal="90" workbookViewId="0">
      <pane xSplit="1" topLeftCell="B1" activePane="topRight" state="frozen"/>
      <selection pane="topRight" activeCell="B3" sqref="B3:S3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274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  <c r="M2" t="s">
        <v>267</v>
      </c>
      <c r="N2" t="s">
        <v>268</v>
      </c>
      <c r="O2" t="s">
        <v>269</v>
      </c>
      <c r="P2" t="s">
        <v>270</v>
      </c>
      <c r="Q2" t="s">
        <v>271</v>
      </c>
      <c r="R2" t="s">
        <v>272</v>
      </c>
      <c r="S2" t="s">
        <v>273</v>
      </c>
    </row>
    <row r="3" spans="1:19" x14ac:dyDescent="0.25">
      <c r="A3" s="1" t="s">
        <v>69</v>
      </c>
      <c r="B3">
        <v>9.9104332333669571</v>
      </c>
      <c r="C3">
        <v>9.3495367096620097</v>
      </c>
      <c r="D3">
        <v>9.7612451107456568</v>
      </c>
      <c r="E3">
        <v>9.9875043319334225</v>
      </c>
      <c r="F3">
        <v>9.5401342495619232</v>
      </c>
      <c r="G3">
        <v>7.3777154023877154</v>
      </c>
      <c r="H3">
        <v>8.613750733678474</v>
      </c>
      <c r="I3">
        <v>7.4114296588504152</v>
      </c>
      <c r="J3">
        <v>7.9669261695196072</v>
      </c>
      <c r="K3">
        <v>9.6333468968168585</v>
      </c>
      <c r="L3">
        <v>8.5115963201221945</v>
      </c>
      <c r="M3">
        <v>7.8344664928043892</v>
      </c>
      <c r="N3">
        <v>7.8345410114154941</v>
      </c>
      <c r="O3">
        <v>7.3087315401648407</v>
      </c>
      <c r="P3">
        <v>9.3587576631472604</v>
      </c>
      <c r="Q3">
        <v>8.2920036668060053</v>
      </c>
      <c r="R3">
        <v>8.043411436385135</v>
      </c>
      <c r="S3">
        <v>8.0403042272843965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  <c r="J4" t="s">
        <v>27</v>
      </c>
      <c r="K4" t="s">
        <v>27</v>
      </c>
      <c r="L4" t="s">
        <v>27</v>
      </c>
    </row>
    <row r="5" spans="1:19" x14ac:dyDescent="0.25">
      <c r="A5" t="s">
        <v>19</v>
      </c>
      <c r="B5">
        <v>19.568000000000001</v>
      </c>
      <c r="C5">
        <v>19.568000000000001</v>
      </c>
      <c r="D5">
        <v>19.568000000000001</v>
      </c>
      <c r="J5">
        <v>19.568000000000001</v>
      </c>
      <c r="K5">
        <v>19.568000000000001</v>
      </c>
      <c r="L5">
        <v>19.568000000000001</v>
      </c>
    </row>
    <row r="6" spans="1:19" x14ac:dyDescent="0.25">
      <c r="A6" t="s">
        <v>70</v>
      </c>
      <c r="B6">
        <v>19.568000000000001</v>
      </c>
      <c r="C6">
        <v>19.568000000000001</v>
      </c>
      <c r="D6">
        <v>19.568000000000001</v>
      </c>
      <c r="J6">
        <v>19.568000000000001</v>
      </c>
      <c r="K6">
        <v>19.568000000000001</v>
      </c>
      <c r="L6">
        <v>19.568000000000001</v>
      </c>
    </row>
    <row r="7" spans="1:19" x14ac:dyDescent="0.25">
      <c r="A7" t="s">
        <v>71</v>
      </c>
      <c r="B7">
        <v>75.265000000000001</v>
      </c>
      <c r="C7">
        <v>75.265000000000001</v>
      </c>
      <c r="D7">
        <v>75.265000000000001</v>
      </c>
      <c r="J7">
        <v>75.265000000000001</v>
      </c>
      <c r="K7">
        <v>75.265000000000001</v>
      </c>
      <c r="L7">
        <v>75.265000000000001</v>
      </c>
    </row>
    <row r="8" spans="1:19" x14ac:dyDescent="0.25">
      <c r="A8" t="s">
        <v>72</v>
      </c>
      <c r="B8">
        <v>75.265000000000001</v>
      </c>
      <c r="C8">
        <v>75.265000000000001</v>
      </c>
      <c r="D8">
        <v>75.265000000000001</v>
      </c>
      <c r="J8">
        <v>75.265000000000001</v>
      </c>
      <c r="K8">
        <v>75.265000000000001</v>
      </c>
      <c r="L8">
        <v>75.265000000000001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  <c r="J9">
        <v>4.6319999999999997</v>
      </c>
      <c r="K9">
        <v>4.6319999999999997</v>
      </c>
      <c r="L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  <c r="J10">
        <v>4.6319999999999997</v>
      </c>
      <c r="K10">
        <v>4.6319999999999997</v>
      </c>
      <c r="L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  <c r="J11" s="3">
        <v>12</v>
      </c>
      <c r="K11" s="3">
        <v>12</v>
      </c>
      <c r="L11" s="3">
        <v>12</v>
      </c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  <c r="J12" s="3">
        <v>12</v>
      </c>
      <c r="K12" s="3">
        <v>12</v>
      </c>
      <c r="L12" s="3">
        <v>12</v>
      </c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  <c r="J13" s="3" t="s">
        <v>65</v>
      </c>
      <c r="K13" s="3" t="s">
        <v>65</v>
      </c>
      <c r="L13" s="3" t="s">
        <v>65</v>
      </c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  <c r="J14" s="3" t="s">
        <v>65</v>
      </c>
      <c r="K14" s="3" t="s">
        <v>65</v>
      </c>
      <c r="L14" s="3" t="s">
        <v>65</v>
      </c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  <c r="J15" s="5">
        <v>14</v>
      </c>
      <c r="K15" s="5">
        <v>14</v>
      </c>
      <c r="L15" s="5">
        <v>14</v>
      </c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  <c r="J16" s="5">
        <v>6</v>
      </c>
      <c r="K16" s="5">
        <v>6</v>
      </c>
      <c r="L16" s="5">
        <v>6</v>
      </c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  <c r="J17" s="5">
        <v>5942</v>
      </c>
      <c r="K17" s="5">
        <v>5942</v>
      </c>
      <c r="L17" s="5">
        <v>5942</v>
      </c>
    </row>
    <row r="18" spans="1:19" x14ac:dyDescent="0.25">
      <c r="A18" t="s">
        <v>82</v>
      </c>
      <c r="B18" s="3">
        <v>0</v>
      </c>
      <c r="C18" s="3">
        <v>0</v>
      </c>
      <c r="D18" s="3">
        <v>0</v>
      </c>
      <c r="J18" s="3">
        <v>0</v>
      </c>
      <c r="K18" s="3">
        <v>0</v>
      </c>
      <c r="L18" s="3">
        <v>0</v>
      </c>
    </row>
    <row r="19" spans="1:19" x14ac:dyDescent="0.25">
      <c r="A19" t="s">
        <v>83</v>
      </c>
      <c r="B19" s="3">
        <v>0</v>
      </c>
      <c r="C19" s="3">
        <v>0</v>
      </c>
      <c r="D19" s="3">
        <v>0</v>
      </c>
      <c r="J19" s="3">
        <v>0</v>
      </c>
      <c r="K19" s="3">
        <v>0</v>
      </c>
      <c r="L19" s="3">
        <v>0</v>
      </c>
    </row>
    <row r="20" spans="1:19" x14ac:dyDescent="0.25">
      <c r="A20" t="s">
        <v>84</v>
      </c>
      <c r="B20" s="3">
        <v>126</v>
      </c>
      <c r="C20" s="3">
        <v>126</v>
      </c>
      <c r="D20" s="3">
        <v>126</v>
      </c>
      <c r="J20" s="3">
        <v>126</v>
      </c>
      <c r="K20" s="3">
        <v>126</v>
      </c>
      <c r="L20" s="3">
        <v>126</v>
      </c>
    </row>
    <row r="21" spans="1:19" x14ac:dyDescent="0.25">
      <c r="B21" s="3">
        <v>126</v>
      </c>
      <c r="C21" s="3">
        <v>126</v>
      </c>
      <c r="D21" s="3">
        <v>126</v>
      </c>
    </row>
    <row r="22" spans="1:19" x14ac:dyDescent="0.25">
      <c r="A22" s="1" t="s">
        <v>85</v>
      </c>
    </row>
    <row r="23" spans="1:19" x14ac:dyDescent="0.25">
      <c r="A23" t="s">
        <v>86</v>
      </c>
      <c r="B23" t="s">
        <v>27</v>
      </c>
      <c r="C23" t="s">
        <v>27</v>
      </c>
      <c r="D23" t="s">
        <v>27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51.333333333333329</v>
      </c>
      <c r="C26">
        <f t="shared" ref="C26:S26" si="0">((((C30-1)*370)+C28)/30)+24</f>
        <v>50.033333333333331</v>
      </c>
      <c r="D26">
        <v>65</v>
      </c>
      <c r="E26">
        <f t="shared" si="0"/>
        <v>39.633333333333333</v>
      </c>
      <c r="F26">
        <f t="shared" si="0"/>
        <v>52.2</v>
      </c>
      <c r="G26">
        <f t="shared" si="0"/>
        <v>54.733333333333334</v>
      </c>
      <c r="H26">
        <f t="shared" si="0"/>
        <v>104.73333333333333</v>
      </c>
      <c r="I26">
        <f t="shared" si="0"/>
        <v>39.5</v>
      </c>
      <c r="J26">
        <f t="shared" si="0"/>
        <v>103.06666666666666</v>
      </c>
      <c r="K26">
        <v>103</v>
      </c>
      <c r="L26">
        <f t="shared" si="0"/>
        <v>49.733333333333334</v>
      </c>
      <c r="M26">
        <f t="shared" si="0"/>
        <v>65.966666666666669</v>
      </c>
      <c r="N26">
        <v>103</v>
      </c>
      <c r="O26">
        <f t="shared" si="0"/>
        <v>54</v>
      </c>
      <c r="P26">
        <f t="shared" si="0"/>
        <v>104.53333333333333</v>
      </c>
      <c r="Q26">
        <f t="shared" si="0"/>
        <v>66.166666666666657</v>
      </c>
      <c r="R26">
        <f t="shared" si="0"/>
        <v>42.5</v>
      </c>
      <c r="S26">
        <f t="shared" si="0"/>
        <v>40.366666666666667</v>
      </c>
    </row>
    <row r="27" spans="1:19" x14ac:dyDescent="0.25">
      <c r="A27" t="s">
        <v>90</v>
      </c>
      <c r="B27">
        <v>0</v>
      </c>
      <c r="C27">
        <v>0</v>
      </c>
      <c r="D27">
        <v>0</v>
      </c>
      <c r="E27">
        <v>8</v>
      </c>
      <c r="F27">
        <v>15</v>
      </c>
      <c r="G27">
        <v>91</v>
      </c>
      <c r="H27">
        <v>111</v>
      </c>
      <c r="I27">
        <v>4</v>
      </c>
      <c r="J27">
        <v>61</v>
      </c>
      <c r="K27">
        <v>0</v>
      </c>
      <c r="L27">
        <v>0</v>
      </c>
      <c r="M27">
        <v>58</v>
      </c>
      <c r="N27">
        <v>17</v>
      </c>
      <c r="O27">
        <v>69</v>
      </c>
      <c r="P27">
        <v>105</v>
      </c>
      <c r="Q27">
        <v>64</v>
      </c>
      <c r="R27">
        <v>94</v>
      </c>
      <c r="S27">
        <v>30</v>
      </c>
    </row>
    <row r="28" spans="1:19" x14ac:dyDescent="0.25">
      <c r="A28" t="s">
        <v>91</v>
      </c>
      <c r="B28">
        <v>80</v>
      </c>
      <c r="C28">
        <v>41</v>
      </c>
      <c r="D28">
        <v>27</v>
      </c>
      <c r="E28">
        <v>99</v>
      </c>
      <c r="F28">
        <v>106</v>
      </c>
      <c r="G28">
        <v>182</v>
      </c>
      <c r="H28">
        <v>202</v>
      </c>
      <c r="I28">
        <v>95</v>
      </c>
      <c r="J28">
        <v>152</v>
      </c>
      <c r="K28">
        <v>71</v>
      </c>
      <c r="L28">
        <v>32</v>
      </c>
      <c r="M28">
        <v>149</v>
      </c>
      <c r="N28">
        <v>108</v>
      </c>
      <c r="O28">
        <v>160</v>
      </c>
      <c r="P28">
        <v>196</v>
      </c>
      <c r="Q28">
        <v>155</v>
      </c>
      <c r="R28">
        <v>185</v>
      </c>
      <c r="S28">
        <v>121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3</v>
      </c>
      <c r="C30">
        <v>3</v>
      </c>
      <c r="D30">
        <v>4</v>
      </c>
      <c r="E30">
        <v>2</v>
      </c>
      <c r="F30">
        <v>3</v>
      </c>
      <c r="G30">
        <v>3</v>
      </c>
      <c r="H30">
        <v>7</v>
      </c>
      <c r="I30">
        <v>2</v>
      </c>
      <c r="J30">
        <v>7</v>
      </c>
      <c r="K30">
        <v>7</v>
      </c>
      <c r="L30">
        <v>3</v>
      </c>
      <c r="M30">
        <v>4</v>
      </c>
      <c r="N30">
        <v>7</v>
      </c>
      <c r="O30">
        <v>3</v>
      </c>
      <c r="P30">
        <v>7</v>
      </c>
      <c r="Q30">
        <v>4</v>
      </c>
      <c r="R30">
        <v>2</v>
      </c>
      <c r="S30">
        <v>2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17.39</v>
      </c>
      <c r="C33">
        <v>14.6</v>
      </c>
      <c r="D33">
        <v>15.26</v>
      </c>
      <c r="E33">
        <v>16.489999999999998</v>
      </c>
      <c r="F33">
        <v>14.94</v>
      </c>
      <c r="G33">
        <v>13.42</v>
      </c>
      <c r="H33">
        <v>15.17</v>
      </c>
      <c r="I33">
        <v>13.45</v>
      </c>
      <c r="J33">
        <v>13.33</v>
      </c>
      <c r="K33">
        <v>16.79</v>
      </c>
      <c r="L33">
        <v>15.32</v>
      </c>
      <c r="M33">
        <v>11.75</v>
      </c>
      <c r="N33">
        <v>12.71</v>
      </c>
      <c r="O33">
        <v>12.37</v>
      </c>
      <c r="P33">
        <v>14.24</v>
      </c>
      <c r="Q33">
        <v>13.72</v>
      </c>
      <c r="R33">
        <v>14.83</v>
      </c>
      <c r="S33">
        <v>12.59</v>
      </c>
    </row>
    <row r="34" spans="1:19" x14ac:dyDescent="0.25">
      <c r="A34" t="s">
        <v>15</v>
      </c>
      <c r="B34">
        <v>4.8600000000000003</v>
      </c>
      <c r="C34">
        <v>5.88</v>
      </c>
      <c r="D34">
        <v>5.5</v>
      </c>
      <c r="E34">
        <v>5.39</v>
      </c>
      <c r="F34">
        <v>5.48</v>
      </c>
      <c r="G34">
        <v>4.47</v>
      </c>
      <c r="H34">
        <v>4.53</v>
      </c>
      <c r="I34">
        <v>4.71</v>
      </c>
      <c r="J34">
        <v>4.92</v>
      </c>
      <c r="K34">
        <v>5.16</v>
      </c>
      <c r="L34">
        <v>4.37</v>
      </c>
      <c r="M34">
        <v>5.28</v>
      </c>
      <c r="N34">
        <v>5.54</v>
      </c>
      <c r="O34">
        <v>4.74</v>
      </c>
      <c r="P34">
        <v>5.29</v>
      </c>
      <c r="Q34">
        <v>5.22</v>
      </c>
      <c r="R34">
        <v>4.6399999999999997</v>
      </c>
      <c r="S34">
        <v>5.71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3.42</v>
      </c>
      <c r="C36">
        <v>3.89</v>
      </c>
      <c r="D36">
        <v>3.73</v>
      </c>
      <c r="E36">
        <v>3.67</v>
      </c>
      <c r="F36">
        <v>3.47</v>
      </c>
      <c r="G36">
        <v>3.43</v>
      </c>
      <c r="H36">
        <v>3.45</v>
      </c>
      <c r="I36">
        <v>3.29</v>
      </c>
      <c r="J36">
        <v>3.64</v>
      </c>
      <c r="K36">
        <v>3.45</v>
      </c>
      <c r="L36">
        <v>3.7</v>
      </c>
      <c r="M36">
        <v>3.68</v>
      </c>
      <c r="N36">
        <v>3.25</v>
      </c>
      <c r="O36">
        <v>3.4</v>
      </c>
      <c r="P36">
        <v>3.7</v>
      </c>
      <c r="Q36">
        <v>3.65</v>
      </c>
      <c r="R36">
        <v>3.62</v>
      </c>
      <c r="S36">
        <v>3.77</v>
      </c>
    </row>
    <row r="37" spans="1:19" x14ac:dyDescent="0.25">
      <c r="A37" t="s">
        <v>97</v>
      </c>
      <c r="B37">
        <v>4.5199999999999996</v>
      </c>
      <c r="C37">
        <v>4.5999999999999996</v>
      </c>
      <c r="D37">
        <v>4.16</v>
      </c>
      <c r="E37">
        <v>4.38</v>
      </c>
      <c r="F37">
        <v>4.53</v>
      </c>
      <c r="G37">
        <v>4.58</v>
      </c>
      <c r="H37">
        <v>4.29</v>
      </c>
      <c r="I37">
        <v>4.32</v>
      </c>
      <c r="J37">
        <v>4.71</v>
      </c>
      <c r="K37">
        <v>4.78</v>
      </c>
      <c r="L37">
        <v>4.5</v>
      </c>
      <c r="M37">
        <v>4.38</v>
      </c>
      <c r="N37">
        <v>4.41</v>
      </c>
      <c r="O37">
        <v>4.6100000000000003</v>
      </c>
      <c r="P37">
        <v>4.33</v>
      </c>
      <c r="Q37">
        <v>4.22</v>
      </c>
      <c r="R37">
        <v>4.13</v>
      </c>
      <c r="S37">
        <v>4.2300000000000004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2</v>
      </c>
      <c r="C39">
        <v>2</v>
      </c>
      <c r="D39">
        <v>2.25</v>
      </c>
      <c r="E39">
        <v>2</v>
      </c>
      <c r="F39">
        <v>2</v>
      </c>
      <c r="G39">
        <v>2</v>
      </c>
      <c r="H39" s="3">
        <v>2.25</v>
      </c>
      <c r="I39">
        <v>2</v>
      </c>
      <c r="J39">
        <v>2.25</v>
      </c>
      <c r="K39">
        <v>2</v>
      </c>
      <c r="L39">
        <v>2</v>
      </c>
      <c r="M39">
        <v>2</v>
      </c>
      <c r="N39">
        <v>2</v>
      </c>
      <c r="O39">
        <v>2.25</v>
      </c>
      <c r="P39">
        <v>2.25</v>
      </c>
      <c r="Q39">
        <v>2.25</v>
      </c>
      <c r="R39">
        <v>2</v>
      </c>
      <c r="S39">
        <v>2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19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19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19" x14ac:dyDescent="0.25">
      <c r="A51" t="s">
        <v>110</v>
      </c>
      <c r="B51">
        <v>438</v>
      </c>
      <c r="C51">
        <v>435</v>
      </c>
      <c r="D51">
        <v>472</v>
      </c>
      <c r="E51">
        <v>438</v>
      </c>
      <c r="F51">
        <v>469</v>
      </c>
      <c r="G51">
        <v>416</v>
      </c>
      <c r="H51" s="3">
        <v>449</v>
      </c>
      <c r="I51">
        <v>397</v>
      </c>
      <c r="J51">
        <v>443</v>
      </c>
      <c r="K51">
        <v>412</v>
      </c>
      <c r="L51">
        <v>446</v>
      </c>
      <c r="M51">
        <v>484</v>
      </c>
      <c r="N51">
        <v>416</v>
      </c>
      <c r="O51">
        <v>439</v>
      </c>
      <c r="P51">
        <v>504</v>
      </c>
      <c r="Q51">
        <v>432</v>
      </c>
      <c r="R51">
        <v>397</v>
      </c>
      <c r="S51">
        <v>428</v>
      </c>
    </row>
    <row r="52" spans="1:19" x14ac:dyDescent="0.25">
      <c r="A52" t="s">
        <v>111</v>
      </c>
      <c r="B52">
        <v>438</v>
      </c>
      <c r="C52">
        <v>435</v>
      </c>
      <c r="D52">
        <v>472</v>
      </c>
      <c r="E52">
        <v>460</v>
      </c>
      <c r="F52">
        <v>469</v>
      </c>
      <c r="G52">
        <v>416</v>
      </c>
      <c r="H52">
        <v>449</v>
      </c>
      <c r="I52">
        <v>420</v>
      </c>
      <c r="J52">
        <v>443</v>
      </c>
      <c r="K52">
        <v>412</v>
      </c>
      <c r="L52">
        <v>446</v>
      </c>
      <c r="M52">
        <v>484</v>
      </c>
      <c r="N52">
        <v>416</v>
      </c>
      <c r="O52">
        <v>439</v>
      </c>
      <c r="P52">
        <v>504</v>
      </c>
      <c r="Q52">
        <v>432</v>
      </c>
      <c r="R52">
        <v>420</v>
      </c>
      <c r="S52">
        <v>450</v>
      </c>
    </row>
    <row r="53" spans="1:19" x14ac:dyDescent="0.25">
      <c r="A53" t="s">
        <v>112</v>
      </c>
    </row>
    <row r="54" spans="1:19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zoomScale="85" zoomScaleNormal="85" workbookViewId="0">
      <pane xSplit="1" topLeftCell="Q1" activePane="topRight" state="frozen"/>
      <selection pane="topRight" activeCell="B4" sqref="B4:S4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274</v>
      </c>
      <c r="C1" t="s">
        <v>257</v>
      </c>
      <c r="D1" t="s">
        <v>258</v>
      </c>
      <c r="E1" t="s">
        <v>259</v>
      </c>
      <c r="F1" t="s">
        <v>260</v>
      </c>
      <c r="G1" t="s">
        <v>261</v>
      </c>
      <c r="H1" t="s">
        <v>262</v>
      </c>
      <c r="I1" t="s">
        <v>263</v>
      </c>
      <c r="J1" t="s">
        <v>264</v>
      </c>
      <c r="K1" t="s">
        <v>265</v>
      </c>
      <c r="L1" t="s">
        <v>266</v>
      </c>
      <c r="M1" t="s">
        <v>267</v>
      </c>
      <c r="N1" t="s">
        <v>268</v>
      </c>
      <c r="O1" t="s">
        <v>269</v>
      </c>
      <c r="P1" t="s">
        <v>270</v>
      </c>
      <c r="Q1" t="s">
        <v>271</v>
      </c>
      <c r="R1" t="s">
        <v>272</v>
      </c>
      <c r="S1" t="s">
        <v>273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274</v>
      </c>
      <c r="C4" t="s">
        <v>257</v>
      </c>
      <c r="D4" t="s">
        <v>258</v>
      </c>
      <c r="E4" t="s">
        <v>259</v>
      </c>
      <c r="F4" t="s">
        <v>260</v>
      </c>
      <c r="G4" t="s">
        <v>261</v>
      </c>
      <c r="H4" t="s">
        <v>262</v>
      </c>
      <c r="I4" t="s">
        <v>263</v>
      </c>
      <c r="J4" t="s">
        <v>264</v>
      </c>
      <c r="K4" t="s">
        <v>265</v>
      </c>
      <c r="L4" t="s">
        <v>266</v>
      </c>
      <c r="M4" t="s">
        <v>267</v>
      </c>
      <c r="N4" t="s">
        <v>268</v>
      </c>
      <c r="O4" t="s">
        <v>269</v>
      </c>
      <c r="P4" t="s">
        <v>270</v>
      </c>
      <c r="Q4" t="s">
        <v>271</v>
      </c>
      <c r="R4" t="s">
        <v>272</v>
      </c>
      <c r="S4" t="s">
        <v>273</v>
      </c>
    </row>
    <row r="5" spans="1:20" x14ac:dyDescent="0.25">
      <c r="A5" t="s">
        <v>11</v>
      </c>
      <c r="B5">
        <v>438</v>
      </c>
      <c r="C5">
        <v>435</v>
      </c>
      <c r="D5">
        <v>472</v>
      </c>
      <c r="E5">
        <v>460</v>
      </c>
      <c r="F5">
        <v>469</v>
      </c>
      <c r="G5">
        <v>416</v>
      </c>
      <c r="H5">
        <v>449</v>
      </c>
      <c r="I5">
        <v>420</v>
      </c>
      <c r="J5">
        <v>443</v>
      </c>
      <c r="K5">
        <v>412</v>
      </c>
      <c r="L5">
        <v>446</v>
      </c>
      <c r="M5">
        <v>484</v>
      </c>
      <c r="N5">
        <v>416</v>
      </c>
      <c r="O5">
        <v>439</v>
      </c>
      <c r="P5">
        <v>504</v>
      </c>
      <c r="Q5">
        <v>432</v>
      </c>
      <c r="R5">
        <v>420</v>
      </c>
      <c r="S5">
        <v>450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51.333333333333329</v>
      </c>
      <c r="C7">
        <v>50.033333333333331</v>
      </c>
      <c r="D7">
        <v>65</v>
      </c>
      <c r="E7">
        <v>39.633333333333333</v>
      </c>
      <c r="F7">
        <v>52.2</v>
      </c>
      <c r="G7">
        <v>54.733333333333334</v>
      </c>
      <c r="H7">
        <v>104.73333333333333</v>
      </c>
      <c r="I7">
        <v>39.5</v>
      </c>
      <c r="J7">
        <v>103.06666666666666</v>
      </c>
      <c r="K7">
        <v>103</v>
      </c>
      <c r="L7">
        <v>49.733333333333334</v>
      </c>
      <c r="M7">
        <v>65.966666666666669</v>
      </c>
      <c r="N7">
        <v>103</v>
      </c>
      <c r="O7">
        <v>54</v>
      </c>
      <c r="P7">
        <v>104.53333333333333</v>
      </c>
      <c r="Q7">
        <v>66.166666666666657</v>
      </c>
      <c r="R7">
        <v>42.5</v>
      </c>
      <c r="S7">
        <v>40.366666666666667</v>
      </c>
    </row>
    <row r="8" spans="1:20" x14ac:dyDescent="0.25">
      <c r="A8" t="s">
        <v>124</v>
      </c>
      <c r="B8">
        <v>438</v>
      </c>
      <c r="C8">
        <v>435</v>
      </c>
      <c r="D8">
        <v>472</v>
      </c>
      <c r="E8">
        <v>438</v>
      </c>
      <c r="F8">
        <v>469</v>
      </c>
      <c r="G8">
        <v>416</v>
      </c>
      <c r="H8" s="3">
        <v>449</v>
      </c>
      <c r="I8">
        <v>397</v>
      </c>
      <c r="J8">
        <v>443</v>
      </c>
      <c r="K8">
        <v>412</v>
      </c>
      <c r="L8">
        <v>446</v>
      </c>
      <c r="M8">
        <v>484</v>
      </c>
      <c r="N8">
        <v>416</v>
      </c>
      <c r="O8">
        <v>439</v>
      </c>
      <c r="P8">
        <v>504</v>
      </c>
      <c r="Q8">
        <v>432</v>
      </c>
      <c r="R8">
        <v>397</v>
      </c>
      <c r="S8">
        <v>428</v>
      </c>
    </row>
    <row r="9" spans="1:20" x14ac:dyDescent="0.25">
      <c r="A9" t="s">
        <v>125</v>
      </c>
      <c r="B9">
        <v>2</v>
      </c>
      <c r="C9">
        <v>2</v>
      </c>
      <c r="D9">
        <v>2.25</v>
      </c>
      <c r="E9">
        <v>2</v>
      </c>
      <c r="F9">
        <v>2</v>
      </c>
      <c r="G9">
        <v>2</v>
      </c>
      <c r="H9" s="3">
        <v>2.25</v>
      </c>
      <c r="I9">
        <v>2</v>
      </c>
      <c r="J9">
        <v>2.25</v>
      </c>
      <c r="K9">
        <v>2</v>
      </c>
      <c r="L9">
        <v>2</v>
      </c>
      <c r="M9">
        <v>2</v>
      </c>
      <c r="N9">
        <v>2</v>
      </c>
      <c r="O9">
        <v>2.25</v>
      </c>
      <c r="P9">
        <v>2.25</v>
      </c>
      <c r="Q9">
        <v>2.25</v>
      </c>
      <c r="R9">
        <v>2</v>
      </c>
      <c r="S9">
        <v>2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80</v>
      </c>
      <c r="C11">
        <v>41</v>
      </c>
      <c r="D11">
        <v>27</v>
      </c>
      <c r="E11">
        <v>99</v>
      </c>
      <c r="F11">
        <v>106</v>
      </c>
      <c r="G11">
        <v>182</v>
      </c>
      <c r="H11">
        <v>202</v>
      </c>
      <c r="I11">
        <v>95</v>
      </c>
      <c r="J11">
        <v>152</v>
      </c>
      <c r="K11">
        <v>71</v>
      </c>
      <c r="L11">
        <v>32</v>
      </c>
      <c r="M11">
        <v>149</v>
      </c>
      <c r="N11">
        <v>108</v>
      </c>
      <c r="O11">
        <v>160</v>
      </c>
      <c r="P11">
        <v>196</v>
      </c>
      <c r="Q11">
        <v>155</v>
      </c>
      <c r="R11">
        <v>185</v>
      </c>
      <c r="S11">
        <v>121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0</v>
      </c>
      <c r="C13">
        <v>0</v>
      </c>
      <c r="D13">
        <v>0</v>
      </c>
      <c r="E13">
        <v>8</v>
      </c>
      <c r="F13">
        <v>15</v>
      </c>
      <c r="G13">
        <v>91</v>
      </c>
      <c r="H13">
        <v>111</v>
      </c>
      <c r="I13">
        <v>4</v>
      </c>
      <c r="J13">
        <v>61</v>
      </c>
      <c r="K13">
        <v>0</v>
      </c>
      <c r="L13">
        <v>0</v>
      </c>
      <c r="M13">
        <v>58</v>
      </c>
      <c r="N13">
        <v>17</v>
      </c>
      <c r="O13">
        <v>69</v>
      </c>
      <c r="P13">
        <v>105</v>
      </c>
      <c r="Q13">
        <v>64</v>
      </c>
      <c r="R13">
        <v>94</v>
      </c>
      <c r="S13">
        <v>30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209</v>
      </c>
      <c r="C17" t="s">
        <v>209</v>
      </c>
      <c r="D17" t="s">
        <v>209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17.39</v>
      </c>
      <c r="C20">
        <v>14.6</v>
      </c>
      <c r="D20">
        <v>15.26</v>
      </c>
      <c r="E20">
        <v>16.489999999999998</v>
      </c>
      <c r="F20">
        <v>14.94</v>
      </c>
      <c r="G20">
        <v>13.42</v>
      </c>
      <c r="H20">
        <v>15.17</v>
      </c>
      <c r="I20">
        <v>13.45</v>
      </c>
      <c r="J20">
        <v>13.33</v>
      </c>
      <c r="K20">
        <v>16.79</v>
      </c>
      <c r="L20">
        <v>15.32</v>
      </c>
      <c r="M20">
        <v>11.75</v>
      </c>
      <c r="N20">
        <v>12.71</v>
      </c>
      <c r="O20">
        <v>12.37</v>
      </c>
      <c r="P20">
        <v>14.24</v>
      </c>
      <c r="Q20">
        <v>13.72</v>
      </c>
      <c r="R20">
        <v>14.83</v>
      </c>
      <c r="S20">
        <v>12.59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4.8600000000000003</v>
      </c>
      <c r="C23">
        <v>5.88</v>
      </c>
      <c r="D23">
        <v>5.5</v>
      </c>
      <c r="E23">
        <v>5.39</v>
      </c>
      <c r="F23">
        <v>5.48</v>
      </c>
      <c r="G23">
        <v>4.47</v>
      </c>
      <c r="H23">
        <v>4.53</v>
      </c>
      <c r="I23">
        <v>4.71</v>
      </c>
      <c r="J23">
        <v>4.92</v>
      </c>
      <c r="K23">
        <v>5.16</v>
      </c>
      <c r="L23">
        <v>4.37</v>
      </c>
      <c r="M23">
        <v>5.28</v>
      </c>
      <c r="N23">
        <v>5.54</v>
      </c>
      <c r="O23">
        <v>4.74</v>
      </c>
      <c r="P23">
        <v>5.29</v>
      </c>
      <c r="Q23">
        <v>5.22</v>
      </c>
      <c r="R23">
        <v>4.6399999999999997</v>
      </c>
      <c r="S23">
        <v>5.71</v>
      </c>
    </row>
    <row r="24" spans="1:20" x14ac:dyDescent="0.25">
      <c r="A24" t="s">
        <v>141</v>
      </c>
      <c r="B24">
        <v>3.42</v>
      </c>
      <c r="C24">
        <v>3.89</v>
      </c>
      <c r="D24">
        <v>3.73</v>
      </c>
      <c r="E24">
        <v>3.67</v>
      </c>
      <c r="F24">
        <v>3.47</v>
      </c>
      <c r="G24">
        <v>3.43</v>
      </c>
      <c r="H24">
        <v>3.45</v>
      </c>
      <c r="I24">
        <v>3.29</v>
      </c>
      <c r="J24">
        <v>3.64</v>
      </c>
      <c r="K24">
        <v>3.45</v>
      </c>
      <c r="L24">
        <v>3.7</v>
      </c>
      <c r="M24">
        <v>3.68</v>
      </c>
      <c r="N24">
        <v>3.25</v>
      </c>
      <c r="O24">
        <v>3.4</v>
      </c>
      <c r="P24">
        <v>3.7</v>
      </c>
      <c r="Q24">
        <v>3.65</v>
      </c>
      <c r="R24">
        <v>3.62</v>
      </c>
      <c r="S24">
        <v>3.77</v>
      </c>
    </row>
    <row r="25" spans="1:20" x14ac:dyDescent="0.25">
      <c r="A25" t="s">
        <v>97</v>
      </c>
      <c r="B25">
        <v>4.5199999999999996</v>
      </c>
      <c r="C25">
        <v>4.5999999999999996</v>
      </c>
      <c r="D25">
        <v>4.16</v>
      </c>
      <c r="E25">
        <v>4.38</v>
      </c>
      <c r="F25">
        <v>4.53</v>
      </c>
      <c r="G25">
        <v>4.58</v>
      </c>
      <c r="H25">
        <v>4.29</v>
      </c>
      <c r="I25">
        <v>4.32</v>
      </c>
      <c r="J25">
        <v>4.71</v>
      </c>
      <c r="K25">
        <v>4.78</v>
      </c>
      <c r="L25">
        <v>4.5</v>
      </c>
      <c r="M25">
        <v>4.38</v>
      </c>
      <c r="N25">
        <v>4.41</v>
      </c>
      <c r="O25">
        <v>4.6100000000000003</v>
      </c>
      <c r="P25">
        <v>4.33</v>
      </c>
      <c r="Q25">
        <v>4.22</v>
      </c>
      <c r="R25">
        <v>4.13</v>
      </c>
      <c r="S25">
        <v>4.2300000000000004</v>
      </c>
    </row>
    <row r="26" spans="1:20" x14ac:dyDescent="0.25">
      <c r="A26" t="s">
        <v>142</v>
      </c>
      <c r="B26">
        <v>9.9104332333669571</v>
      </c>
      <c r="C26">
        <v>9.3495367096620097</v>
      </c>
      <c r="D26">
        <v>9.7612451107456568</v>
      </c>
      <c r="E26">
        <v>9.9875043319334225</v>
      </c>
      <c r="F26">
        <v>9.5401342495619232</v>
      </c>
      <c r="G26">
        <v>7.3777154023877154</v>
      </c>
      <c r="H26">
        <v>8.613750733678474</v>
      </c>
      <c r="I26">
        <v>7.4114296588504152</v>
      </c>
      <c r="J26">
        <v>7.9669261695196072</v>
      </c>
      <c r="K26">
        <v>9.6333468968168585</v>
      </c>
      <c r="L26">
        <v>8.5115963201221945</v>
      </c>
      <c r="M26">
        <v>7.8344664928043892</v>
      </c>
      <c r="N26">
        <v>7.8345410114154941</v>
      </c>
      <c r="O26">
        <v>7.3087315401648407</v>
      </c>
      <c r="P26">
        <v>9.3587576631472604</v>
      </c>
      <c r="Q26">
        <v>8.2920036668060053</v>
      </c>
      <c r="R26">
        <v>8.043411436385135</v>
      </c>
      <c r="S26">
        <v>8.0403042272843965</v>
      </c>
    </row>
    <row r="27" spans="1:20" x14ac:dyDescent="0.25">
      <c r="A27" t="s">
        <v>143</v>
      </c>
    </row>
    <row r="28" spans="1:20" x14ac:dyDescent="0.25">
      <c r="A28" t="s">
        <v>238</v>
      </c>
      <c r="I28" s="2"/>
      <c r="N28" s="2"/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206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A7" workbookViewId="0">
      <selection activeCell="C27" sqref="C27:T27"/>
    </sheetView>
  </sheetViews>
  <sheetFormatPr defaultRowHeight="15" x14ac:dyDescent="0.25"/>
  <sheetData>
    <row r="1" spans="1:20" x14ac:dyDescent="0.25">
      <c r="C1" t="s">
        <v>274</v>
      </c>
      <c r="D1" t="s">
        <v>257</v>
      </c>
      <c r="E1" t="s">
        <v>258</v>
      </c>
      <c r="F1" t="s">
        <v>259</v>
      </c>
      <c r="G1" t="s">
        <v>260</v>
      </c>
      <c r="H1" t="s">
        <v>261</v>
      </c>
      <c r="I1" t="s">
        <v>262</v>
      </c>
      <c r="J1" t="s">
        <v>263</v>
      </c>
      <c r="K1" t="s">
        <v>264</v>
      </c>
      <c r="L1" t="s">
        <v>265</v>
      </c>
      <c r="M1" t="s">
        <v>266</v>
      </c>
      <c r="N1" t="s">
        <v>267</v>
      </c>
      <c r="O1" t="s">
        <v>268</v>
      </c>
      <c r="P1" t="s">
        <v>269</v>
      </c>
      <c r="Q1" t="s">
        <v>270</v>
      </c>
      <c r="R1" t="s">
        <v>271</v>
      </c>
      <c r="S1" t="s">
        <v>272</v>
      </c>
      <c r="T1" t="s">
        <v>273</v>
      </c>
    </row>
    <row r="2" spans="1:20" x14ac:dyDescent="0.25">
      <c r="A2" t="s">
        <v>144</v>
      </c>
      <c r="C2">
        <v>438</v>
      </c>
      <c r="D2">
        <v>435</v>
      </c>
      <c r="E2">
        <v>472</v>
      </c>
      <c r="F2">
        <v>438</v>
      </c>
      <c r="G2">
        <v>469</v>
      </c>
      <c r="H2">
        <v>416</v>
      </c>
      <c r="I2" s="3">
        <v>449</v>
      </c>
      <c r="J2">
        <v>397</v>
      </c>
      <c r="K2">
        <v>443</v>
      </c>
      <c r="L2">
        <v>412</v>
      </c>
      <c r="M2">
        <v>446</v>
      </c>
      <c r="N2">
        <v>484</v>
      </c>
      <c r="O2">
        <v>416</v>
      </c>
      <c r="P2">
        <v>439</v>
      </c>
      <c r="Q2">
        <v>504</v>
      </c>
      <c r="R2">
        <v>432</v>
      </c>
      <c r="S2">
        <v>397</v>
      </c>
      <c r="T2">
        <v>428</v>
      </c>
    </row>
    <row r="3" spans="1:20" x14ac:dyDescent="0.25">
      <c r="A3" t="s">
        <v>145</v>
      </c>
      <c r="C3">
        <v>17.39</v>
      </c>
      <c r="D3">
        <v>14.6</v>
      </c>
      <c r="E3">
        <v>15.26</v>
      </c>
      <c r="F3">
        <v>16.489999999999998</v>
      </c>
      <c r="G3">
        <v>14.94</v>
      </c>
      <c r="H3">
        <v>13.42</v>
      </c>
      <c r="I3">
        <v>15.17</v>
      </c>
      <c r="J3">
        <v>13.45</v>
      </c>
      <c r="K3">
        <v>13.33</v>
      </c>
      <c r="L3">
        <v>16.79</v>
      </c>
      <c r="M3">
        <v>15.32</v>
      </c>
      <c r="N3">
        <v>11.75</v>
      </c>
      <c r="O3">
        <v>12.71</v>
      </c>
      <c r="P3">
        <v>12.37</v>
      </c>
      <c r="Q3">
        <v>14.24</v>
      </c>
      <c r="R3">
        <v>13.72</v>
      </c>
      <c r="S3">
        <v>14.83</v>
      </c>
      <c r="T3">
        <v>12.59</v>
      </c>
    </row>
    <row r="4" spans="1:20" x14ac:dyDescent="0.25">
      <c r="A4" t="s">
        <v>146</v>
      </c>
      <c r="C4">
        <v>4.8600000000000003</v>
      </c>
      <c r="D4">
        <v>5.88</v>
      </c>
      <c r="E4">
        <v>5.5</v>
      </c>
      <c r="F4">
        <v>5.39</v>
      </c>
      <c r="G4">
        <v>5.48</v>
      </c>
      <c r="H4">
        <v>4.47</v>
      </c>
      <c r="I4">
        <v>4.53</v>
      </c>
      <c r="J4">
        <v>4.71</v>
      </c>
      <c r="K4">
        <v>4.92</v>
      </c>
      <c r="L4">
        <v>5.16</v>
      </c>
      <c r="M4">
        <v>4.37</v>
      </c>
      <c r="N4">
        <v>5.28</v>
      </c>
      <c r="O4">
        <v>5.54</v>
      </c>
      <c r="P4">
        <v>4.74</v>
      </c>
      <c r="Q4">
        <v>5.29</v>
      </c>
      <c r="R4">
        <v>5.22</v>
      </c>
      <c r="S4">
        <v>4.6399999999999997</v>
      </c>
      <c r="T4">
        <v>5.71</v>
      </c>
    </row>
    <row r="5" spans="1:20" x14ac:dyDescent="0.25">
      <c r="A5" t="s">
        <v>147</v>
      </c>
      <c r="C5" t="s">
        <v>218</v>
      </c>
      <c r="D5" t="s">
        <v>219</v>
      </c>
      <c r="E5" t="s">
        <v>220</v>
      </c>
      <c r="F5" t="s">
        <v>221</v>
      </c>
      <c r="G5" t="s">
        <v>222</v>
      </c>
      <c r="H5" t="s">
        <v>223</v>
      </c>
      <c r="I5" t="s">
        <v>224</v>
      </c>
      <c r="J5" t="s">
        <v>225</v>
      </c>
      <c r="K5" t="s">
        <v>226</v>
      </c>
      <c r="L5" t="s">
        <v>227</v>
      </c>
      <c r="M5" t="s">
        <v>228</v>
      </c>
      <c r="N5" t="s">
        <v>229</v>
      </c>
      <c r="O5" t="s">
        <v>230</v>
      </c>
      <c r="P5" t="s">
        <v>231</v>
      </c>
      <c r="Q5" t="s">
        <v>232</v>
      </c>
      <c r="R5" t="s">
        <v>233</v>
      </c>
      <c r="S5" t="s">
        <v>234</v>
      </c>
      <c r="T5" t="s">
        <v>235</v>
      </c>
    </row>
    <row r="6" spans="1:20" x14ac:dyDescent="0.25">
      <c r="A6" t="s">
        <v>148</v>
      </c>
      <c r="C6">
        <f>(0.08*C2^0.75)</f>
        <v>7.6594144515487894</v>
      </c>
      <c r="D6">
        <f t="shared" ref="D6:F6" si="0">(0.08*D2^0.75)</f>
        <v>7.6200343610174057</v>
      </c>
      <c r="E6">
        <f t="shared" si="0"/>
        <v>8.1011465000723977</v>
      </c>
      <c r="F6">
        <f t="shared" si="0"/>
        <v>7.6594144515487894</v>
      </c>
      <c r="G6">
        <f t="shared" ref="G6:T6" si="1">(0.08*G2^0.75)</f>
        <v>8.0624979836057911</v>
      </c>
      <c r="H6">
        <f t="shared" si="1"/>
        <v>7.3690242374386097</v>
      </c>
      <c r="I6">
        <f t="shared" si="1"/>
        <v>7.8032360159461156</v>
      </c>
      <c r="J6">
        <f t="shared" si="1"/>
        <v>7.115130452339665</v>
      </c>
      <c r="K6">
        <f t="shared" si="1"/>
        <v>7.7248984975796553</v>
      </c>
      <c r="L6">
        <f t="shared" si="1"/>
        <v>7.315818105835489</v>
      </c>
      <c r="M6">
        <f t="shared" si="1"/>
        <v>7.7641001904082714</v>
      </c>
      <c r="N6">
        <f t="shared" si="1"/>
        <v>8.2551317372892399</v>
      </c>
      <c r="O6">
        <f t="shared" si="1"/>
        <v>7.3690242374386097</v>
      </c>
      <c r="P6">
        <f t="shared" si="1"/>
        <v>7.6725261478199718</v>
      </c>
      <c r="Q6">
        <f t="shared" si="1"/>
        <v>8.5096733427710483</v>
      </c>
      <c r="R6">
        <f t="shared" si="1"/>
        <v>7.580586314606359</v>
      </c>
      <c r="S6">
        <f t="shared" si="1"/>
        <v>7.115130452339665</v>
      </c>
      <c r="T6">
        <f t="shared" si="1"/>
        <v>7.5278821884371325</v>
      </c>
    </row>
    <row r="7" spans="1:20" x14ac:dyDescent="0.25">
      <c r="A7" t="s">
        <v>149</v>
      </c>
      <c r="C7">
        <f>(C6*4.184)</f>
        <v>32.046990065280134</v>
      </c>
      <c r="D7">
        <f t="shared" ref="D7:F7" si="2">(D6*4.184)</f>
        <v>31.882223766496828</v>
      </c>
      <c r="E7">
        <f t="shared" si="2"/>
        <v>33.895196956302911</v>
      </c>
      <c r="F7">
        <f t="shared" si="2"/>
        <v>32.046990065280134</v>
      </c>
      <c r="G7">
        <f t="shared" ref="G7:T7" si="3">(G6*4.184)</f>
        <v>33.733491563406631</v>
      </c>
      <c r="H7">
        <f t="shared" si="3"/>
        <v>30.831997409443144</v>
      </c>
      <c r="I7">
        <f t="shared" si="3"/>
        <v>32.648739490718548</v>
      </c>
      <c r="J7">
        <f t="shared" si="3"/>
        <v>29.769705812589159</v>
      </c>
      <c r="K7">
        <f t="shared" si="3"/>
        <v>32.320975313873276</v>
      </c>
      <c r="L7">
        <f t="shared" si="3"/>
        <v>30.609382954815686</v>
      </c>
      <c r="M7">
        <f t="shared" si="3"/>
        <v>32.484995196668208</v>
      </c>
      <c r="N7">
        <f t="shared" si="3"/>
        <v>34.539471188818183</v>
      </c>
      <c r="O7">
        <f t="shared" si="3"/>
        <v>30.831997409443144</v>
      </c>
      <c r="P7">
        <f t="shared" si="3"/>
        <v>32.101849402478763</v>
      </c>
      <c r="Q7">
        <f t="shared" si="3"/>
        <v>35.604473266154066</v>
      </c>
      <c r="R7">
        <f t="shared" si="3"/>
        <v>31.717173140313008</v>
      </c>
      <c r="S7">
        <f t="shared" si="3"/>
        <v>29.769705812589159</v>
      </c>
      <c r="T7">
        <f t="shared" si="3"/>
        <v>31.496659076420965</v>
      </c>
    </row>
    <row r="8" spans="1:20" x14ac:dyDescent="0.25">
      <c r="A8" t="s">
        <v>150</v>
      </c>
      <c r="C8">
        <f>(C7/0.62)</f>
        <v>51.688693653677639</v>
      </c>
      <c r="D8">
        <f t="shared" ref="D8:T8" si="4">(D7/0.62)</f>
        <v>51.422941558865851</v>
      </c>
      <c r="E8">
        <f t="shared" si="4"/>
        <v>54.669672510165988</v>
      </c>
      <c r="F8">
        <f t="shared" si="4"/>
        <v>51.688693653677639</v>
      </c>
      <c r="G8">
        <f t="shared" si="4"/>
        <v>54.408857360333279</v>
      </c>
      <c r="H8">
        <f t="shared" si="4"/>
        <v>49.729028079747003</v>
      </c>
      <c r="I8">
        <f t="shared" si="4"/>
        <v>52.65925724309443</v>
      </c>
      <c r="J8">
        <f t="shared" si="4"/>
        <v>48.015654536434127</v>
      </c>
      <c r="K8">
        <f t="shared" si="4"/>
        <v>52.130605344956898</v>
      </c>
      <c r="L8">
        <f t="shared" si="4"/>
        <v>49.369972507767237</v>
      </c>
      <c r="M8">
        <f t="shared" si="4"/>
        <v>52.395153543013237</v>
      </c>
      <c r="N8">
        <f t="shared" si="4"/>
        <v>55.708824498093847</v>
      </c>
      <c r="O8">
        <f t="shared" si="4"/>
        <v>49.729028079747003</v>
      </c>
      <c r="P8">
        <f t="shared" si="4"/>
        <v>51.777176455610906</v>
      </c>
      <c r="Q8">
        <f t="shared" si="4"/>
        <v>57.426569784119465</v>
      </c>
      <c r="R8">
        <f t="shared" si="4"/>
        <v>51.156730871472597</v>
      </c>
      <c r="S8">
        <f t="shared" si="4"/>
        <v>48.015654536434127</v>
      </c>
      <c r="T8">
        <f t="shared" si="4"/>
        <v>50.80106302648543</v>
      </c>
    </row>
    <row r="9" spans="1:20" x14ac:dyDescent="0.25">
      <c r="A9" t="s">
        <v>151</v>
      </c>
    </row>
    <row r="10" spans="1:20" x14ac:dyDescent="0.25">
      <c r="A10" t="s">
        <v>137</v>
      </c>
      <c r="C10">
        <v>17.39</v>
      </c>
      <c r="D10">
        <v>14.6</v>
      </c>
      <c r="E10">
        <v>15.26</v>
      </c>
      <c r="F10">
        <v>16.489999999999998</v>
      </c>
      <c r="G10">
        <v>14.94</v>
      </c>
      <c r="H10">
        <v>13.42</v>
      </c>
      <c r="I10">
        <v>15.17</v>
      </c>
      <c r="J10">
        <v>13.45</v>
      </c>
      <c r="K10">
        <v>13.33</v>
      </c>
      <c r="L10">
        <v>16.79</v>
      </c>
      <c r="M10">
        <v>15.32</v>
      </c>
      <c r="N10">
        <v>11.75</v>
      </c>
      <c r="O10">
        <v>12.71</v>
      </c>
      <c r="P10">
        <v>12.37</v>
      </c>
      <c r="Q10">
        <v>14.24</v>
      </c>
      <c r="R10">
        <v>13.72</v>
      </c>
      <c r="S10">
        <v>14.83</v>
      </c>
      <c r="T10">
        <v>12.59</v>
      </c>
    </row>
    <row r="11" spans="1:20" x14ac:dyDescent="0.25">
      <c r="A11" t="s">
        <v>152</v>
      </c>
      <c r="C11">
        <f>(0.36+(0.0969*C4))*C10</f>
        <v>14.449942260000002</v>
      </c>
      <c r="D11">
        <f t="shared" ref="D11:F11" si="5">(0.36+(0.0969*D4))*D10</f>
        <v>13.574671199999999</v>
      </c>
      <c r="E11">
        <f t="shared" si="5"/>
        <v>13.626417</v>
      </c>
      <c r="F11">
        <f t="shared" si="5"/>
        <v>14.548978589999997</v>
      </c>
      <c r="G11">
        <f t="shared" ref="G11:T11" si="6">(0.36+(0.0969*G4))*G10</f>
        <v>13.31171928</v>
      </c>
      <c r="H11">
        <f t="shared" si="6"/>
        <v>10.643979059999999</v>
      </c>
      <c r="I11">
        <f t="shared" si="6"/>
        <v>12.12017769</v>
      </c>
      <c r="J11">
        <f t="shared" si="6"/>
        <v>10.980566549999999</v>
      </c>
      <c r="K11">
        <f t="shared" si="6"/>
        <v>11.15385084</v>
      </c>
      <c r="L11">
        <f t="shared" si="6"/>
        <v>14.43946716</v>
      </c>
      <c r="M11">
        <f t="shared" si="6"/>
        <v>12.00249996</v>
      </c>
      <c r="N11">
        <f t="shared" si="6"/>
        <v>10.241676</v>
      </c>
      <c r="O11">
        <f t="shared" si="6"/>
        <v>11.39865846</v>
      </c>
      <c r="P11">
        <f t="shared" si="6"/>
        <v>10.13481522</v>
      </c>
      <c r="Q11">
        <f t="shared" si="6"/>
        <v>12.425838239999999</v>
      </c>
      <c r="R11">
        <f t="shared" si="6"/>
        <v>11.87902296</v>
      </c>
      <c r="S11">
        <f t="shared" si="6"/>
        <v>12.006605279999999</v>
      </c>
      <c r="T11">
        <f t="shared" si="6"/>
        <v>11.49843441</v>
      </c>
    </row>
    <row r="12" spans="1:20" x14ac:dyDescent="0.25">
      <c r="A12" t="s">
        <v>153</v>
      </c>
      <c r="C12">
        <f>(C11*4.184)</f>
        <v>60.45855841584001</v>
      </c>
      <c r="D12">
        <f t="shared" ref="D12:F12" si="7">(D11*4.184)</f>
        <v>56.796424300799998</v>
      </c>
      <c r="E12">
        <f t="shared" si="7"/>
        <v>57.012928728000006</v>
      </c>
      <c r="F12">
        <f t="shared" si="7"/>
        <v>60.872926420559992</v>
      </c>
      <c r="G12">
        <f t="shared" ref="G12:T12" si="8">(G11*4.184)</f>
        <v>55.696233467520003</v>
      </c>
      <c r="H12">
        <f t="shared" si="8"/>
        <v>44.534408387040003</v>
      </c>
      <c r="I12">
        <f t="shared" si="8"/>
        <v>50.71082345496</v>
      </c>
      <c r="J12">
        <f t="shared" si="8"/>
        <v>45.9426904452</v>
      </c>
      <c r="K12">
        <f t="shared" si="8"/>
        <v>46.667711914560002</v>
      </c>
      <c r="L12">
        <f t="shared" si="8"/>
        <v>60.414730597439998</v>
      </c>
      <c r="M12">
        <f t="shared" si="8"/>
        <v>50.218459832640001</v>
      </c>
      <c r="N12">
        <f t="shared" si="8"/>
        <v>42.851172384000002</v>
      </c>
      <c r="O12">
        <f t="shared" si="8"/>
        <v>47.691986996640004</v>
      </c>
      <c r="P12">
        <f t="shared" si="8"/>
        <v>42.404066880480002</v>
      </c>
      <c r="Q12">
        <f t="shared" si="8"/>
        <v>51.989707196159998</v>
      </c>
      <c r="R12">
        <f t="shared" si="8"/>
        <v>49.701832064640001</v>
      </c>
      <c r="S12">
        <f t="shared" si="8"/>
        <v>50.235636491519998</v>
      </c>
      <c r="T12">
        <f t="shared" si="8"/>
        <v>48.109449571440003</v>
      </c>
    </row>
    <row r="13" spans="1:20" x14ac:dyDescent="0.25">
      <c r="A13" t="s">
        <v>154</v>
      </c>
      <c r="C13">
        <f>(C12/0.64)</f>
        <v>94.466497524750011</v>
      </c>
      <c r="D13">
        <f t="shared" ref="D13:F13" si="9">(D12/0.64)</f>
        <v>88.744412969999999</v>
      </c>
      <c r="E13">
        <f t="shared" si="9"/>
        <v>89.08270113750001</v>
      </c>
      <c r="F13">
        <f t="shared" si="9"/>
        <v>95.113947532124982</v>
      </c>
      <c r="G13">
        <f t="shared" ref="G13:T13" si="10">(G12/0.64)</f>
        <v>87.025364793000008</v>
      </c>
      <c r="H13">
        <f t="shared" si="10"/>
        <v>69.585013104750004</v>
      </c>
      <c r="I13">
        <f t="shared" si="10"/>
        <v>79.235661648375</v>
      </c>
      <c r="J13">
        <f t="shared" si="10"/>
        <v>71.785453820624994</v>
      </c>
      <c r="K13">
        <f t="shared" si="10"/>
        <v>72.918299866500007</v>
      </c>
      <c r="L13">
        <f t="shared" si="10"/>
        <v>94.39801655849999</v>
      </c>
      <c r="M13">
        <f t="shared" si="10"/>
        <v>78.466343488500002</v>
      </c>
      <c r="N13">
        <f t="shared" si="10"/>
        <v>66.954956850000002</v>
      </c>
      <c r="O13">
        <f t="shared" si="10"/>
        <v>74.518729682250012</v>
      </c>
      <c r="P13">
        <f t="shared" si="10"/>
        <v>66.256354500750007</v>
      </c>
      <c r="Q13">
        <f t="shared" si="10"/>
        <v>81.233917493999996</v>
      </c>
      <c r="R13">
        <f t="shared" si="10"/>
        <v>77.659112601000004</v>
      </c>
      <c r="S13">
        <f t="shared" si="10"/>
        <v>78.493182017999999</v>
      </c>
      <c r="T13">
        <f t="shared" si="10"/>
        <v>75.171014955375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1.5110999999999999</v>
      </c>
      <c r="D15">
        <f t="shared" ref="D15:T15" si="11">((0.00045*D2*5)+(0.0012*D2))</f>
        <v>1.50075</v>
      </c>
      <c r="E15">
        <f t="shared" si="11"/>
        <v>1.6284000000000001</v>
      </c>
      <c r="F15">
        <f t="shared" si="11"/>
        <v>1.5110999999999999</v>
      </c>
      <c r="G15">
        <f t="shared" si="11"/>
        <v>1.61805</v>
      </c>
      <c r="H15">
        <f t="shared" si="11"/>
        <v>1.4352</v>
      </c>
      <c r="I15">
        <f t="shared" si="11"/>
        <v>1.54905</v>
      </c>
      <c r="J15">
        <f t="shared" si="11"/>
        <v>1.36965</v>
      </c>
      <c r="K15">
        <f t="shared" si="11"/>
        <v>1.5283500000000001</v>
      </c>
      <c r="L15">
        <f t="shared" si="11"/>
        <v>1.4213999999999998</v>
      </c>
      <c r="M15">
        <f t="shared" si="11"/>
        <v>1.5386999999999997</v>
      </c>
      <c r="N15">
        <f t="shared" si="11"/>
        <v>1.6698</v>
      </c>
      <c r="O15">
        <f t="shared" si="11"/>
        <v>1.4352</v>
      </c>
      <c r="P15">
        <f t="shared" si="11"/>
        <v>1.5145499999999998</v>
      </c>
      <c r="Q15">
        <f t="shared" si="11"/>
        <v>1.7387999999999999</v>
      </c>
      <c r="R15">
        <f t="shared" si="11"/>
        <v>1.4903999999999999</v>
      </c>
      <c r="S15">
        <f t="shared" si="11"/>
        <v>1.36965</v>
      </c>
      <c r="T15">
        <f t="shared" si="11"/>
        <v>1.4765999999999999</v>
      </c>
    </row>
    <row r="16" spans="1:20" x14ac:dyDescent="0.25">
      <c r="A16" t="s">
        <v>157</v>
      </c>
      <c r="C16">
        <f>(C15*4.184)</f>
        <v>6.3224423999999999</v>
      </c>
      <c r="D16">
        <f t="shared" ref="D16:F16" si="12">(D15*4.184)</f>
        <v>6.2791380000000006</v>
      </c>
      <c r="E16">
        <f t="shared" si="12"/>
        <v>6.8132256000000009</v>
      </c>
      <c r="F16">
        <f t="shared" si="12"/>
        <v>6.3224423999999999</v>
      </c>
      <c r="G16">
        <f t="shared" ref="G16:T16" si="13">(G15*4.184)</f>
        <v>6.7699212000000006</v>
      </c>
      <c r="H16">
        <f t="shared" si="13"/>
        <v>6.0048768000000008</v>
      </c>
      <c r="I16">
        <f t="shared" si="13"/>
        <v>6.4812252000000008</v>
      </c>
      <c r="J16">
        <f t="shared" si="13"/>
        <v>5.7306156000000001</v>
      </c>
      <c r="K16">
        <f t="shared" si="13"/>
        <v>6.3946164000000003</v>
      </c>
      <c r="L16">
        <f t="shared" si="13"/>
        <v>5.9471375999999996</v>
      </c>
      <c r="M16">
        <f t="shared" si="13"/>
        <v>6.4379207999999988</v>
      </c>
      <c r="N16">
        <f t="shared" si="13"/>
        <v>6.9864432000000001</v>
      </c>
      <c r="O16">
        <f t="shared" si="13"/>
        <v>6.0048768000000008</v>
      </c>
      <c r="P16">
        <f t="shared" si="13"/>
        <v>6.3368772</v>
      </c>
      <c r="Q16">
        <f t="shared" si="13"/>
        <v>7.2751391999999999</v>
      </c>
      <c r="R16">
        <f t="shared" si="13"/>
        <v>6.2358336000000003</v>
      </c>
      <c r="S16">
        <f t="shared" si="13"/>
        <v>5.7306156000000001</v>
      </c>
      <c r="T16">
        <f t="shared" si="13"/>
        <v>6.1780944</v>
      </c>
    </row>
    <row r="17" spans="1:21" x14ac:dyDescent="0.25">
      <c r="A17" t="s">
        <v>158</v>
      </c>
      <c r="C17">
        <f>(C16/0.62)</f>
        <v>10.197487741935484</v>
      </c>
      <c r="D17">
        <f t="shared" ref="D17:F17" si="14">(D16/0.62)</f>
        <v>10.127641935483872</v>
      </c>
      <c r="E17">
        <f t="shared" si="14"/>
        <v>10.989073548387099</v>
      </c>
      <c r="F17">
        <f t="shared" si="14"/>
        <v>10.197487741935484</v>
      </c>
      <c r="G17">
        <f t="shared" ref="G17:T17" si="15">(G16/0.62)</f>
        <v>10.919227741935485</v>
      </c>
      <c r="H17">
        <f t="shared" si="15"/>
        <v>9.6852851612903237</v>
      </c>
      <c r="I17">
        <f t="shared" si="15"/>
        <v>10.453589032258066</v>
      </c>
      <c r="J17">
        <f t="shared" si="15"/>
        <v>9.2429283870967751</v>
      </c>
      <c r="K17">
        <f t="shared" si="15"/>
        <v>10.31389741935484</v>
      </c>
      <c r="L17">
        <f t="shared" si="15"/>
        <v>9.5921574193548373</v>
      </c>
      <c r="M17">
        <f t="shared" si="15"/>
        <v>10.38374322580645</v>
      </c>
      <c r="N17">
        <f t="shared" si="15"/>
        <v>11.268456774193549</v>
      </c>
      <c r="O17">
        <f t="shared" si="15"/>
        <v>9.6852851612903237</v>
      </c>
      <c r="P17">
        <f t="shared" si="15"/>
        <v>10.220769677419355</v>
      </c>
      <c r="Q17">
        <f t="shared" si="15"/>
        <v>11.734095483870968</v>
      </c>
      <c r="R17">
        <f t="shared" si="15"/>
        <v>10.057796129032258</v>
      </c>
      <c r="S17">
        <f t="shared" si="15"/>
        <v>9.2429283870967751</v>
      </c>
      <c r="T17">
        <f t="shared" si="15"/>
        <v>9.9646683870967738</v>
      </c>
    </row>
    <row r="18" spans="1:21" x14ac:dyDescent="0.25">
      <c r="A18" t="s">
        <v>159</v>
      </c>
      <c r="F18">
        <v>4.5</v>
      </c>
      <c r="J18">
        <v>4.5</v>
      </c>
      <c r="S18">
        <v>4.5</v>
      </c>
      <c r="T18">
        <v>4.5</v>
      </c>
    </row>
    <row r="19" spans="1:21" x14ac:dyDescent="0.25">
      <c r="A19" t="s">
        <v>160</v>
      </c>
      <c r="F19">
        <f>0.011*4.5</f>
        <v>4.9499999999999995E-2</v>
      </c>
      <c r="J19" s="2">
        <f>0.019*4.5</f>
        <v>8.5499999999999993E-2</v>
      </c>
      <c r="O19" s="2"/>
      <c r="S19">
        <f>4.5*0.026</f>
        <v>0.11699999999999999</v>
      </c>
      <c r="T19">
        <f>4.5*0.013</f>
        <v>5.8499999999999996E-2</v>
      </c>
      <c r="U19" s="2"/>
    </row>
    <row r="20" spans="1:21" x14ac:dyDescent="0.25">
      <c r="A20" t="s">
        <v>161</v>
      </c>
      <c r="F20">
        <f t="shared" ref="F20:T20" si="16">(F19*4.184)</f>
        <v>0.20710799999999999</v>
      </c>
      <c r="G20">
        <f t="shared" si="16"/>
        <v>0</v>
      </c>
      <c r="H20">
        <f t="shared" si="16"/>
        <v>0</v>
      </c>
      <c r="I20">
        <f t="shared" si="16"/>
        <v>0</v>
      </c>
      <c r="J20">
        <f t="shared" si="16"/>
        <v>0.35773199999999999</v>
      </c>
      <c r="K20">
        <f t="shared" si="16"/>
        <v>0</v>
      </c>
      <c r="L20">
        <f t="shared" si="16"/>
        <v>0</v>
      </c>
      <c r="M20">
        <f t="shared" si="16"/>
        <v>0</v>
      </c>
      <c r="N20">
        <f t="shared" si="16"/>
        <v>0</v>
      </c>
      <c r="O20">
        <f t="shared" si="16"/>
        <v>0</v>
      </c>
      <c r="P20">
        <f t="shared" si="16"/>
        <v>0</v>
      </c>
      <c r="Q20">
        <f t="shared" si="16"/>
        <v>0</v>
      </c>
      <c r="R20">
        <f t="shared" si="16"/>
        <v>0</v>
      </c>
      <c r="S20">
        <f t="shared" si="16"/>
        <v>0.48952799999999996</v>
      </c>
      <c r="T20">
        <f t="shared" si="16"/>
        <v>0.24476399999999998</v>
      </c>
    </row>
    <row r="21" spans="1:21" x14ac:dyDescent="0.25">
      <c r="A21" t="s">
        <v>162</v>
      </c>
      <c r="F21">
        <f t="shared" ref="F21:T21" si="17">(F20/1.12)</f>
        <v>0.18491785714285711</v>
      </c>
      <c r="G21">
        <f t="shared" si="17"/>
        <v>0</v>
      </c>
      <c r="H21">
        <f t="shared" si="17"/>
        <v>0</v>
      </c>
      <c r="I21">
        <f t="shared" si="17"/>
        <v>0</v>
      </c>
      <c r="J21">
        <f t="shared" si="17"/>
        <v>0.3194035714285714</v>
      </c>
      <c r="K21">
        <f t="shared" si="17"/>
        <v>0</v>
      </c>
      <c r="L21">
        <f t="shared" si="17"/>
        <v>0</v>
      </c>
      <c r="M21">
        <f t="shared" si="17"/>
        <v>0</v>
      </c>
      <c r="N21">
        <f t="shared" si="17"/>
        <v>0</v>
      </c>
      <c r="O21">
        <f t="shared" si="17"/>
        <v>0</v>
      </c>
      <c r="P21">
        <f t="shared" si="17"/>
        <v>0</v>
      </c>
      <c r="Q21">
        <f t="shared" si="17"/>
        <v>0</v>
      </c>
      <c r="R21">
        <f t="shared" si="17"/>
        <v>0</v>
      </c>
      <c r="S21">
        <f t="shared" si="17"/>
        <v>0.43707857142857137</v>
      </c>
      <c r="T21">
        <f t="shared" si="17"/>
        <v>0.21853928571428569</v>
      </c>
    </row>
    <row r="22" spans="1:21" x14ac:dyDescent="0.25">
      <c r="A22" t="s">
        <v>163</v>
      </c>
    </row>
    <row r="23" spans="1:21" x14ac:dyDescent="0.25">
      <c r="A23" t="s">
        <v>164</v>
      </c>
      <c r="C23">
        <f>SUM(C8,C13,C17,C21)</f>
        <v>156.35267892036313</v>
      </c>
      <c r="D23">
        <f t="shared" ref="D23:T23" si="18">SUM(D8,D13,D17,D21)</f>
        <v>150.29499646434971</v>
      </c>
      <c r="E23">
        <f t="shared" si="18"/>
        <v>154.74144719605309</v>
      </c>
      <c r="F23">
        <f t="shared" si="18"/>
        <v>157.18504678488097</v>
      </c>
      <c r="G23">
        <f t="shared" si="18"/>
        <v>152.35344989526877</v>
      </c>
      <c r="H23">
        <f t="shared" si="18"/>
        <v>128.99932634578732</v>
      </c>
      <c r="I23">
        <f t="shared" si="18"/>
        <v>142.34850792372751</v>
      </c>
      <c r="J23">
        <f t="shared" si="18"/>
        <v>129.36344031558448</v>
      </c>
      <c r="K23">
        <f t="shared" si="18"/>
        <v>135.36280263081176</v>
      </c>
      <c r="L23">
        <f t="shared" si="18"/>
        <v>153.36014648562207</v>
      </c>
      <c r="M23">
        <f t="shared" si="18"/>
        <v>141.24524025731969</v>
      </c>
      <c r="N23">
        <f t="shared" si="18"/>
        <v>133.9322381222874</v>
      </c>
      <c r="O23">
        <f t="shared" si="18"/>
        <v>133.93304292328733</v>
      </c>
      <c r="P23">
        <f t="shared" si="18"/>
        <v>128.25430063378028</v>
      </c>
      <c r="Q23">
        <f t="shared" si="18"/>
        <v>150.39458276199042</v>
      </c>
      <c r="R23">
        <f t="shared" si="18"/>
        <v>138.87363960150486</v>
      </c>
      <c r="S23">
        <f t="shared" si="18"/>
        <v>136.18884351295947</v>
      </c>
      <c r="T23">
        <f t="shared" si="18"/>
        <v>136.15528565467147</v>
      </c>
    </row>
    <row r="25" spans="1:21" x14ac:dyDescent="0.25">
      <c r="A25" t="s">
        <v>165</v>
      </c>
      <c r="C25">
        <f>(13.7*3.6)</f>
        <v>49.32</v>
      </c>
      <c r="D25">
        <f t="shared" ref="D25:T25" si="19">(13.7*3.6)</f>
        <v>49.32</v>
      </c>
      <c r="E25">
        <f t="shared" si="19"/>
        <v>49.32</v>
      </c>
      <c r="F25">
        <f t="shared" si="19"/>
        <v>49.32</v>
      </c>
      <c r="G25">
        <f t="shared" si="19"/>
        <v>49.32</v>
      </c>
      <c r="H25">
        <f t="shared" si="19"/>
        <v>49.32</v>
      </c>
      <c r="I25">
        <f t="shared" si="19"/>
        <v>49.32</v>
      </c>
      <c r="J25">
        <f t="shared" si="19"/>
        <v>49.32</v>
      </c>
      <c r="K25">
        <f t="shared" si="19"/>
        <v>49.32</v>
      </c>
      <c r="L25">
        <f t="shared" si="19"/>
        <v>49.32</v>
      </c>
      <c r="M25">
        <f t="shared" si="19"/>
        <v>49.32</v>
      </c>
      <c r="N25">
        <f t="shared" si="19"/>
        <v>49.32</v>
      </c>
      <c r="O25">
        <f t="shared" si="19"/>
        <v>49.32</v>
      </c>
      <c r="P25">
        <f t="shared" si="19"/>
        <v>49.32</v>
      </c>
      <c r="Q25">
        <f t="shared" si="19"/>
        <v>49.32</v>
      </c>
      <c r="R25">
        <f t="shared" si="19"/>
        <v>49.32</v>
      </c>
      <c r="S25">
        <f t="shared" si="19"/>
        <v>49.32</v>
      </c>
      <c r="T25">
        <f t="shared" si="19"/>
        <v>49.32</v>
      </c>
    </row>
    <row r="26" spans="1:21" x14ac:dyDescent="0.25">
      <c r="A26" t="s">
        <v>166</v>
      </c>
      <c r="C26">
        <f>(C23-C25)</f>
        <v>107.03267892036314</v>
      </c>
      <c r="D26">
        <f t="shared" ref="D26:T26" si="20">(D23-D25)</f>
        <v>100.97499646434972</v>
      </c>
      <c r="E26">
        <f t="shared" si="20"/>
        <v>105.42144719605309</v>
      </c>
      <c r="F26">
        <f t="shared" si="20"/>
        <v>107.86504678488097</v>
      </c>
      <c r="G26">
        <f t="shared" si="20"/>
        <v>103.03344989526877</v>
      </c>
      <c r="H26">
        <f t="shared" si="20"/>
        <v>79.679326345787331</v>
      </c>
      <c r="I26">
        <f t="shared" si="20"/>
        <v>93.028507923727517</v>
      </c>
      <c r="J26">
        <f t="shared" si="20"/>
        <v>80.04344031558449</v>
      </c>
      <c r="K26">
        <f t="shared" si="20"/>
        <v>86.042802630811764</v>
      </c>
      <c r="L26">
        <f t="shared" si="20"/>
        <v>104.04014648562207</v>
      </c>
      <c r="M26">
        <f t="shared" si="20"/>
        <v>91.9252402573197</v>
      </c>
      <c r="N26">
        <f t="shared" si="20"/>
        <v>84.612238122287408</v>
      </c>
      <c r="O26">
        <f t="shared" si="20"/>
        <v>84.613042923287338</v>
      </c>
      <c r="P26">
        <f t="shared" si="20"/>
        <v>78.934300633780282</v>
      </c>
      <c r="Q26">
        <f t="shared" si="20"/>
        <v>101.07458276199043</v>
      </c>
      <c r="R26">
        <f t="shared" si="20"/>
        <v>89.553639601504869</v>
      </c>
      <c r="S26">
        <f t="shared" si="20"/>
        <v>86.868843512959472</v>
      </c>
      <c r="T26">
        <f t="shared" si="20"/>
        <v>86.83528565467148</v>
      </c>
    </row>
    <row r="27" spans="1:21" x14ac:dyDescent="0.25">
      <c r="A27" t="s">
        <v>167</v>
      </c>
      <c r="C27">
        <f>(C26/10.8)</f>
        <v>9.9104332333669571</v>
      </c>
      <c r="D27">
        <f t="shared" ref="D27:T27" si="21">(D26/10.8)</f>
        <v>9.3495367096620097</v>
      </c>
      <c r="E27">
        <f t="shared" si="21"/>
        <v>9.7612451107456568</v>
      </c>
      <c r="F27">
        <f t="shared" si="21"/>
        <v>9.9875043319334225</v>
      </c>
      <c r="G27">
        <f t="shared" si="21"/>
        <v>9.5401342495619232</v>
      </c>
      <c r="H27">
        <f t="shared" si="21"/>
        <v>7.3777154023877154</v>
      </c>
      <c r="I27">
        <f t="shared" si="21"/>
        <v>8.613750733678474</v>
      </c>
      <c r="J27">
        <f t="shared" si="21"/>
        <v>7.4114296588504152</v>
      </c>
      <c r="K27">
        <f t="shared" si="21"/>
        <v>7.9669261695196072</v>
      </c>
      <c r="L27">
        <f t="shared" si="21"/>
        <v>9.6333468968168585</v>
      </c>
      <c r="M27">
        <f t="shared" si="21"/>
        <v>8.5115963201221945</v>
      </c>
      <c r="N27">
        <f t="shared" si="21"/>
        <v>7.8344664928043892</v>
      </c>
      <c r="O27">
        <f t="shared" si="21"/>
        <v>7.8345410114154941</v>
      </c>
      <c r="P27">
        <f t="shared" si="21"/>
        <v>7.3087315401648407</v>
      </c>
      <c r="Q27">
        <f t="shared" si="21"/>
        <v>9.3587576631472604</v>
      </c>
      <c r="R27">
        <f t="shared" si="21"/>
        <v>8.2920036668060053</v>
      </c>
      <c r="S27">
        <f t="shared" si="21"/>
        <v>8.043411436385135</v>
      </c>
      <c r="T27">
        <f t="shared" si="21"/>
        <v>8.0403042272843965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6" workbookViewId="0">
      <selection sqref="A1:C11"/>
    </sheetView>
  </sheetViews>
  <sheetFormatPr defaultRowHeight="15" x14ac:dyDescent="0.25"/>
  <cols>
    <col min="1" max="1" width="24.42578125" bestFit="1" customWidth="1"/>
  </cols>
  <sheetData>
    <row r="1" spans="1:3" x14ac:dyDescent="0.25">
      <c r="B1" t="s">
        <v>275</v>
      </c>
      <c r="C1" t="s">
        <v>276</v>
      </c>
    </row>
    <row r="2" spans="1:3" x14ac:dyDescent="0.25">
      <c r="A2" t="s">
        <v>277</v>
      </c>
      <c r="B2" t="s">
        <v>278</v>
      </c>
      <c r="C2" t="s">
        <v>279</v>
      </c>
    </row>
    <row r="3" spans="1:3" x14ac:dyDescent="0.25">
      <c r="A3" t="s">
        <v>280</v>
      </c>
      <c r="B3">
        <v>0</v>
      </c>
      <c r="C3">
        <v>2.6640000000000001</v>
      </c>
    </row>
    <row r="4" spans="1:3" x14ac:dyDescent="0.25">
      <c r="A4" t="s">
        <v>281</v>
      </c>
      <c r="B4">
        <v>0</v>
      </c>
      <c r="C4">
        <v>0.63</v>
      </c>
    </row>
    <row r="5" spans="1:3" x14ac:dyDescent="0.25">
      <c r="A5" t="s">
        <v>282</v>
      </c>
      <c r="B5">
        <v>0</v>
      </c>
      <c r="C5">
        <v>0.18</v>
      </c>
    </row>
    <row r="6" spans="1:3" x14ac:dyDescent="0.25">
      <c r="A6" t="s">
        <v>283</v>
      </c>
      <c r="B6">
        <v>0</v>
      </c>
      <c r="C6">
        <v>7.9200000000000007E-2</v>
      </c>
    </row>
    <row r="7" spans="1:3" x14ac:dyDescent="0.25">
      <c r="A7" t="s">
        <v>284</v>
      </c>
      <c r="B7">
        <v>0</v>
      </c>
      <c r="C7">
        <v>1.0800000000000001E-2</v>
      </c>
    </row>
    <row r="8" spans="1:3" x14ac:dyDescent="0.25">
      <c r="A8" t="s">
        <v>285</v>
      </c>
      <c r="B8">
        <v>0</v>
      </c>
      <c r="C8">
        <v>2.1600000000000001E-2</v>
      </c>
    </row>
    <row r="9" spans="1:3" x14ac:dyDescent="0.25">
      <c r="A9" t="s">
        <v>286</v>
      </c>
      <c r="B9">
        <v>0</v>
      </c>
      <c r="C9">
        <v>1.0800000000000001E-2</v>
      </c>
    </row>
    <row r="10" spans="1:3" x14ac:dyDescent="0.25">
      <c r="A10" t="s">
        <v>287</v>
      </c>
      <c r="C10">
        <v>3.5999999999999999E-3</v>
      </c>
    </row>
    <row r="11" spans="1:3" x14ac:dyDescent="0.25">
      <c r="C11">
        <f>SUM(C3:C10)</f>
        <v>3.6000000000000005</v>
      </c>
    </row>
    <row r="16" spans="1:3" x14ac:dyDescent="0.25">
      <c r="A16" t="s">
        <v>239</v>
      </c>
      <c r="B16" t="s">
        <v>240</v>
      </c>
    </row>
    <row r="17" spans="1:2" x14ac:dyDescent="0.25">
      <c r="A17" t="s">
        <v>241</v>
      </c>
      <c r="B17">
        <v>17.8</v>
      </c>
    </row>
    <row r="18" spans="1:2" x14ac:dyDescent="0.25">
      <c r="A18" t="s">
        <v>242</v>
      </c>
      <c r="B18">
        <v>20.8</v>
      </c>
    </row>
    <row r="19" spans="1:2" x14ac:dyDescent="0.25">
      <c r="A19" t="s">
        <v>169</v>
      </c>
      <c r="B19">
        <v>3.01</v>
      </c>
    </row>
    <row r="20" spans="1:2" x14ac:dyDescent="0.25">
      <c r="A20" t="s">
        <v>168</v>
      </c>
      <c r="B20">
        <v>57.4</v>
      </c>
    </row>
    <row r="21" spans="1:2" x14ac:dyDescent="0.25">
      <c r="A21" t="s">
        <v>215</v>
      </c>
      <c r="B21">
        <v>29.3</v>
      </c>
    </row>
    <row r="22" spans="1:2" x14ac:dyDescent="0.25">
      <c r="A22" t="s">
        <v>243</v>
      </c>
      <c r="B22">
        <v>10.4</v>
      </c>
    </row>
    <row r="23" spans="1:2" x14ac:dyDescent="0.25">
      <c r="A23" t="s">
        <v>199</v>
      </c>
      <c r="B23">
        <v>74</v>
      </c>
    </row>
    <row r="24" spans="1:2" x14ac:dyDescent="0.25">
      <c r="A24" t="s">
        <v>244</v>
      </c>
      <c r="B24">
        <v>18</v>
      </c>
    </row>
    <row r="25" spans="1:2" x14ac:dyDescent="0.25">
      <c r="A25" t="s">
        <v>245</v>
      </c>
      <c r="B25">
        <v>10.8</v>
      </c>
    </row>
    <row r="26" spans="1:2" x14ac:dyDescent="0.25">
      <c r="A26" t="s">
        <v>246</v>
      </c>
    </row>
    <row r="27" spans="1:2" x14ac:dyDescent="0.25">
      <c r="A27" t="s">
        <v>247</v>
      </c>
      <c r="B27">
        <v>4.6100000000000003</v>
      </c>
    </row>
    <row r="28" spans="1:2" x14ac:dyDescent="0.25">
      <c r="A28" t="s">
        <v>248</v>
      </c>
      <c r="B28">
        <v>4.2</v>
      </c>
    </row>
    <row r="29" spans="1:2" x14ac:dyDescent="0.25">
      <c r="A29" t="s">
        <v>249</v>
      </c>
      <c r="B29">
        <v>4.97</v>
      </c>
    </row>
    <row r="30" spans="1:2" x14ac:dyDescent="0.25">
      <c r="A30" t="s">
        <v>250</v>
      </c>
      <c r="B30">
        <v>26.1</v>
      </c>
    </row>
    <row r="31" spans="1:2" x14ac:dyDescent="0.25">
      <c r="A31" t="s">
        <v>251</v>
      </c>
      <c r="B31">
        <v>8.25</v>
      </c>
    </row>
    <row r="32" spans="1:2" x14ac:dyDescent="0.25">
      <c r="A32" t="s">
        <v>252</v>
      </c>
      <c r="B32">
        <v>34.700000000000003</v>
      </c>
    </row>
    <row r="33" spans="1:2" x14ac:dyDescent="0.25">
      <c r="A33" t="s">
        <v>253</v>
      </c>
      <c r="B33">
        <v>7.85</v>
      </c>
    </row>
    <row r="34" spans="1:2" x14ac:dyDescent="0.25">
      <c r="A34" t="s">
        <v>254</v>
      </c>
      <c r="B34">
        <v>95.7</v>
      </c>
    </row>
    <row r="35" spans="1:2" x14ac:dyDescent="0.25">
      <c r="A35" t="s">
        <v>255</v>
      </c>
      <c r="B35">
        <v>54.9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0" t="s">
        <v>178</v>
      </c>
      <c r="B9" s="10"/>
      <c r="C9" s="10"/>
      <c r="D9" s="10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183</v>
      </c>
      <c r="B14" s="10"/>
      <c r="C14" s="10"/>
      <c r="D14" s="10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189</v>
      </c>
      <c r="B20" s="10"/>
      <c r="C20" s="10"/>
      <c r="D20" s="10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192</v>
      </c>
      <c r="B26" s="10"/>
      <c r="C26" s="10"/>
      <c r="D26" s="10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2022-12-20T14:35:53Z</dcterms:modified>
</cp:coreProperties>
</file>