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odel Inputs\"/>
    </mc:Choice>
  </mc:AlternateContent>
  <bookViews>
    <workbookView xWindow="0" yWindow="0" windowWidth="21600" windowHeight="9630" firstSheet="2" activeTab="7"/>
  </bookViews>
  <sheets>
    <sheet name="NRC" sheetId="1" r:id="rId1"/>
    <sheet name="CPM Dairy" sheetId="2" r:id="rId2"/>
    <sheet name="AMTS" sheetId="3" r:id="rId3"/>
    <sheet name="NASEM" sheetId="4" r:id="rId4"/>
    <sheet name="Nutrient Inputs " sheetId="5" r:id="rId5"/>
    <sheet name="Weather Data " sheetId="6" r:id="rId6"/>
    <sheet name="Back-Calculation" sheetId="7" r:id="rId7"/>
    <sheet name="Prediction 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5" l="1"/>
  <c r="P4" i="5"/>
  <c r="P5" i="5"/>
  <c r="P6" i="5"/>
  <c r="P7" i="5"/>
  <c r="P8" i="5"/>
  <c r="P9" i="5"/>
  <c r="P10" i="5"/>
  <c r="P11" i="5"/>
  <c r="P12" i="5"/>
  <c r="P13" i="5"/>
  <c r="P14" i="5"/>
  <c r="P2" i="5"/>
  <c r="O3" i="5"/>
  <c r="O4" i="5"/>
  <c r="O5" i="5"/>
  <c r="O6" i="5"/>
  <c r="O7" i="5"/>
  <c r="O8" i="5"/>
  <c r="O9" i="5"/>
  <c r="O10" i="5"/>
  <c r="O11" i="5"/>
  <c r="O12" i="5"/>
  <c r="O13" i="5"/>
  <c r="O14" i="5"/>
  <c r="O2" i="5"/>
  <c r="M3" i="5" l="1"/>
  <c r="M4" i="5"/>
  <c r="M5" i="5"/>
  <c r="M6" i="5"/>
  <c r="M7" i="5"/>
  <c r="M8" i="5"/>
  <c r="M9" i="5"/>
  <c r="M10" i="5"/>
  <c r="M11" i="5"/>
  <c r="M12" i="5"/>
  <c r="M13" i="5"/>
  <c r="M14" i="5"/>
  <c r="M2" i="5"/>
  <c r="L3" i="5"/>
  <c r="L4" i="5"/>
  <c r="L5" i="5"/>
  <c r="L6" i="5"/>
  <c r="L7" i="5"/>
  <c r="L8" i="5"/>
  <c r="L9" i="5"/>
  <c r="L10" i="5"/>
  <c r="L11" i="5"/>
  <c r="L12" i="5"/>
  <c r="L13" i="5"/>
  <c r="L14" i="5"/>
  <c r="L2" i="5"/>
  <c r="G16" i="5" l="1"/>
  <c r="H16" i="5"/>
  <c r="I16" i="5"/>
  <c r="C16" i="5" l="1"/>
  <c r="E16" i="5"/>
  <c r="F16" i="5"/>
  <c r="D16" i="5"/>
  <c r="B16" i="5" l="1"/>
  <c r="B26" i="3"/>
  <c r="C26" i="3"/>
</calcChain>
</file>

<file path=xl/sharedStrings.xml><?xml version="1.0" encoding="utf-8"?>
<sst xmlns="http://schemas.openxmlformats.org/spreadsheetml/2006/main" count="287" uniqueCount="210">
  <si>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</si>
  <si>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</si>
  <si>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</si>
  <si>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</si>
  <si>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</si>
  <si>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</si>
  <si>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</si>
  <si>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</si>
  <si>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</si>
  <si>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</si>
  <si>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</si>
  <si>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</si>
  <si>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</si>
  <si>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</si>
  <si>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</si>
  <si>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</si>
  <si>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</si>
  <si>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</si>
  <si>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</si>
  <si>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</si>
  <si>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</si>
  <si>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</si>
  <si>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</si>
  <si>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</si>
  <si>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</si>
  <si>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</si>
  <si>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</si>
  <si>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Control  </t>
  </si>
  <si>
    <t xml:space="preserve">Monensin </t>
  </si>
  <si>
    <t xml:space="preserve">Lactating </t>
  </si>
  <si>
    <t>Lactating</t>
  </si>
  <si>
    <t>Jersey</t>
  </si>
  <si>
    <t xml:space="preserve">Jersey 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</si>
  <si>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</si>
  <si>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</si>
  <si>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</si>
  <si>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</si>
  <si>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</si>
  <si>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</si>
  <si>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</si>
  <si>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</si>
  <si>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</si>
  <si>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</si>
  <si>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</si>
  <si>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</si>
  <si>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</si>
  <si>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</si>
  <si>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</si>
  <si>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</si>
  <si>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</si>
  <si>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</si>
  <si>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</si>
  <si>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</si>
  <si>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</si>
  <si>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</si>
  <si>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</si>
  <si>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</si>
  <si>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</si>
  <si>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</si>
  <si>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</si>
  <si>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</si>
  <si>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</si>
  <si>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</si>
  <si>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</si>
  <si>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</si>
  <si>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</si>
  <si>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</si>
  <si>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</si>
  <si>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</si>
  <si>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</si>
  <si>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 xml:space="preserve">Control </t>
  </si>
  <si>
    <t>Monensin</t>
  </si>
  <si>
    <t>Yes</t>
  </si>
  <si>
    <t>No mud</t>
  </si>
  <si>
    <t xml:space="preserve">Thin </t>
  </si>
  <si>
    <t>None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</si>
  <si>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</si>
  <si>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</si>
  <si>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</si>
  <si>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</si>
  <si>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</si>
  <si>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</si>
  <si>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</si>
  <si>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</si>
  <si>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</si>
  <si>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</si>
  <si>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</si>
  <si>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</si>
  <si>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</si>
  <si>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</si>
  <si>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</si>
  <si>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</si>
  <si>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</si>
  <si>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</si>
  <si>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</si>
  <si>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</si>
  <si>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</si>
  <si>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</si>
  <si>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</si>
  <si>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</si>
  <si>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</si>
  <si>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</si>
  <si>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</si>
  <si>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</si>
  <si>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</si>
  <si>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</si>
  <si>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</si>
  <si>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</si>
  <si>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</si>
  <si>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</si>
  <si>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</si>
  <si>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</si>
  <si>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</si>
  <si>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</si>
  <si>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</si>
  <si>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</si>
  <si>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</si>
  <si>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</si>
  <si>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</si>
  <si>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</si>
  <si>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</si>
  <si>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</si>
  <si>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</si>
  <si>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</si>
  <si>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</si>
  <si>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</si>
  <si>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</si>
  <si>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</si>
  <si>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</si>
  <si>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</si>
  <si>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</si>
  <si>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>NO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</si>
  <si>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</si>
  <si>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</si>
  <si>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</si>
  <si>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</si>
  <si>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</si>
  <si>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</si>
  <si>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</si>
  <si>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</si>
  <si>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</si>
  <si>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</si>
  <si>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</si>
  <si>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</si>
  <si>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</si>
  <si>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</si>
  <si>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</si>
  <si>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</si>
  <si>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</si>
  <si>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</si>
  <si>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</si>
  <si>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</si>
  <si>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>AveT</t>
  </si>
  <si>
    <t>AveRH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</si>
  <si>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</si>
  <si>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</si>
  <si>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</si>
  <si>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</si>
  <si>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</si>
  <si>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</si>
  <si>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</si>
  <si>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</si>
  <si>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</si>
  <si>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</si>
  <si>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</si>
  <si>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</si>
  <si>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</si>
  <si>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</si>
  <si>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</si>
  <si>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</si>
  <si>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</si>
  <si>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</si>
  <si>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</si>
  <si>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</si>
  <si>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</si>
  <si>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</si>
  <si>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</si>
  <si>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</si>
  <si>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</si>
  <si>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Control</t>
  </si>
  <si>
    <t xml:space="preserve">Using model predicted DMI </t>
  </si>
  <si>
    <t xml:space="preserve">Average </t>
  </si>
  <si>
    <t xml:space="preserve">Ingredient </t>
  </si>
  <si>
    <t>%DM</t>
  </si>
  <si>
    <t xml:space="preserve">Maize Sialge </t>
  </si>
  <si>
    <t>Yellow Maize (finely ground)</t>
  </si>
  <si>
    <t xml:space="preserve">Soybean Oilcake </t>
  </si>
  <si>
    <t xml:space="preserve">Wheat Straw </t>
  </si>
  <si>
    <t xml:space="preserve">Hominy Chop </t>
  </si>
  <si>
    <t xml:space="preserve">Wheat bran </t>
  </si>
  <si>
    <t xml:space="preserve">Canola Oilcake </t>
  </si>
  <si>
    <t xml:space="preserve">Megalac </t>
  </si>
  <si>
    <t xml:space="preserve">Limestone </t>
  </si>
  <si>
    <t>Molasses (liquid)</t>
  </si>
  <si>
    <t>Salt (NaCl)</t>
  </si>
  <si>
    <t>Urea</t>
  </si>
  <si>
    <t xml:space="preserve">ENS Dairy Premix </t>
  </si>
  <si>
    <t>Buffers</t>
  </si>
  <si>
    <t xml:space="preserve">Use average weather data from van der vyver </t>
  </si>
  <si>
    <t>Buffer</t>
  </si>
  <si>
    <t>Control (20.5)</t>
  </si>
  <si>
    <t>Buffer (20.1)</t>
  </si>
  <si>
    <t>Control (16.18)</t>
  </si>
  <si>
    <t xml:space="preserve">Buffer (16) </t>
  </si>
  <si>
    <t>DMI Calculated (Actual)</t>
  </si>
  <si>
    <t>CPM Buffer 15.9</t>
  </si>
  <si>
    <t>&gt;305</t>
  </si>
  <si>
    <t xml:space="preserve">NRC Control </t>
  </si>
  <si>
    <t>Using model predicted DMI (Animal)</t>
  </si>
  <si>
    <t>Using model predicted DMI (animal/fibre)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</si>
</sst>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0" fillId="2" borderId="0" xfId="0" applyFill="1"/>
    <xf numFmtId="0" fontId="0" fillId="0" borderId="0" xfId="0" applyFill="1"/>
    <xf numFmtId="0" fontId="1" fillId="0" borderId="0" xfId="0" applyFont="1"/>
    <xf numFmtId="0" fontId="3" fillId="0" borderId="0" xfId="0" applyFont="1"/>
    <xf numFmtId="0" fontId="0" fillId="3" borderId="0" xfId="0" applyFill="1"/>
    <xf numFmtId="0" fontId="1" fillId="3" borderId="0" xfId="0" applyFont="1" applyFill="1"/>
    <xf numFmtId="0" fontId="4" fillId="3" borderId="0" xfId="0" applyFont="1" applyFill="1"/>
    <xf numFmtId="2" fontId="0" fillId="0" borderId="0" xfId="0" applyNumberFormat="1"/>
    <xf numFmtId="49" fontId="0" fillId="0" borderId="0" xfId="0" applyNumberFormat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3" fontId="0" fillId="0" borderId="0" xfId="0" applyNumberFormat="1"/>
    <xf numFmtId="3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7" workbookViewId="0">
      <selection activeCell="D10" sqref="D10"/>
    </sheetView>
  </sheetViews>
  <sheetFormatPr defaultRowHeight="15" x14ac:dyDescent="0.25"/>
  <cols>
    <col min="1" max="1" width="39" customWidth="1"/>
  </cols>
  <sheetData>
    <row r="1" spans="1:3" x14ac:dyDescent="0.25">
      <c r="B1" s="11"/>
      <c r="C1" s="11"/>
    </row>
    <row r="2" spans="1:3" x14ac:dyDescent="0.25">
      <c r="A2" t="s">
        <v>0</v>
      </c>
      <c r="B2" t="s">
        <v>27</v>
      </c>
      <c r="C2" t="s">
        <v>197</v>
      </c>
    </row>
    <row r="3" spans="1:3" x14ac:dyDescent="0.25">
      <c r="A3" s="1" t="s">
        <v>1</v>
      </c>
    </row>
    <row r="4" spans="1:3" x14ac:dyDescent="0.25">
      <c r="A4" t="s">
        <v>2</v>
      </c>
      <c r="B4" t="s">
        <v>29</v>
      </c>
      <c r="C4" t="s">
        <v>30</v>
      </c>
    </row>
    <row r="5" spans="1:3" x14ac:dyDescent="0.25">
      <c r="A5" t="s">
        <v>3</v>
      </c>
      <c r="B5">
        <v>50.758333333333333</v>
      </c>
      <c r="C5">
        <v>50.758333333333333</v>
      </c>
    </row>
    <row r="6" spans="1:3" x14ac:dyDescent="0.25">
      <c r="A6" t="s">
        <v>4</v>
      </c>
      <c r="B6">
        <v>398</v>
      </c>
      <c r="C6">
        <v>398.3</v>
      </c>
    </row>
    <row r="7" spans="1:3" x14ac:dyDescent="0.25">
      <c r="A7" t="s">
        <v>5</v>
      </c>
      <c r="B7">
        <v>0</v>
      </c>
      <c r="C7">
        <v>0</v>
      </c>
    </row>
    <row r="8" spans="1:3" x14ac:dyDescent="0.25">
      <c r="A8" t="s">
        <v>6</v>
      </c>
      <c r="B8">
        <v>2.25</v>
      </c>
      <c r="C8">
        <v>2.23</v>
      </c>
    </row>
    <row r="9" spans="1:3" x14ac:dyDescent="0.25">
      <c r="A9" t="s">
        <v>7</v>
      </c>
      <c r="B9">
        <v>62.75</v>
      </c>
      <c r="C9">
        <v>62.75</v>
      </c>
    </row>
    <row r="10" spans="1:3" x14ac:dyDescent="0.25">
      <c r="A10" t="s">
        <v>8</v>
      </c>
      <c r="B10">
        <v>3</v>
      </c>
      <c r="C10">
        <v>3</v>
      </c>
    </row>
    <row r="11" spans="1:3" x14ac:dyDescent="0.25">
      <c r="A11" t="s">
        <v>9</v>
      </c>
      <c r="B11">
        <v>24</v>
      </c>
      <c r="C11">
        <v>24</v>
      </c>
    </row>
    <row r="12" spans="1:3" x14ac:dyDescent="0.25">
      <c r="A12" t="s">
        <v>10</v>
      </c>
      <c r="B12">
        <v>13</v>
      </c>
      <c r="C12">
        <v>13</v>
      </c>
    </row>
    <row r="14" spans="1:3" x14ac:dyDescent="0.25">
      <c r="A14" s="1" t="s">
        <v>11</v>
      </c>
    </row>
    <row r="15" spans="1:3" x14ac:dyDescent="0.25">
      <c r="A15" t="s">
        <v>12</v>
      </c>
      <c r="B15">
        <v>398</v>
      </c>
      <c r="C15">
        <v>398.3</v>
      </c>
    </row>
    <row r="16" spans="1:3" x14ac:dyDescent="0.25">
      <c r="A16" t="s">
        <v>13</v>
      </c>
      <c r="B16" t="s">
        <v>31</v>
      </c>
      <c r="C16" t="s">
        <v>32</v>
      </c>
    </row>
    <row r="17" spans="1:3" x14ac:dyDescent="0.25">
      <c r="A17" t="s">
        <v>14</v>
      </c>
      <c r="B17">
        <v>23</v>
      </c>
      <c r="C17">
        <v>23</v>
      </c>
    </row>
    <row r="18" spans="1:3" x14ac:dyDescent="0.25">
      <c r="A18" t="s">
        <v>15</v>
      </c>
      <c r="B18">
        <v>26.9</v>
      </c>
      <c r="C18">
        <v>25.966999999999999</v>
      </c>
    </row>
    <row r="19" spans="1:3" x14ac:dyDescent="0.25">
      <c r="A19" t="s">
        <v>16</v>
      </c>
      <c r="B19">
        <v>4.8499999999999996</v>
      </c>
      <c r="C19">
        <v>4.9870000000000001</v>
      </c>
    </row>
    <row r="20" spans="1:3" x14ac:dyDescent="0.25">
      <c r="A20" t="s">
        <v>17</v>
      </c>
      <c r="B20">
        <v>3.74</v>
      </c>
      <c r="C20">
        <v>3.863</v>
      </c>
    </row>
    <row r="21" spans="1:3" x14ac:dyDescent="0.25">
      <c r="A21" t="s">
        <v>18</v>
      </c>
      <c r="B21">
        <v>5.0599999999999996</v>
      </c>
      <c r="C21">
        <v>4.9800000000000004</v>
      </c>
    </row>
    <row r="23" spans="1:3" x14ac:dyDescent="0.25">
      <c r="A23" s="1" t="s">
        <v>19</v>
      </c>
    </row>
    <row r="24" spans="1:3" x14ac:dyDescent="0.25">
      <c r="A24" s="2" t="s">
        <v>20</v>
      </c>
      <c r="B24" s="3"/>
      <c r="C24" s="3"/>
    </row>
    <row r="25" spans="1:3" x14ac:dyDescent="0.25">
      <c r="A25" t="s">
        <v>21</v>
      </c>
    </row>
    <row r="26" spans="1:3" x14ac:dyDescent="0.25">
      <c r="A26" t="s">
        <v>22</v>
      </c>
    </row>
    <row r="27" spans="1:3" x14ac:dyDescent="0.25">
      <c r="A27" t="s">
        <v>23</v>
      </c>
    </row>
    <row r="28" spans="1:3" x14ac:dyDescent="0.25">
      <c r="A28" t="s">
        <v>24</v>
      </c>
    </row>
    <row r="29" spans="1:3" x14ac:dyDescent="0.25">
      <c r="A29" t="s">
        <v>25</v>
      </c>
    </row>
    <row r="30" spans="1:3" x14ac:dyDescent="0.25">
      <c r="A30" t="s">
        <v>26</v>
      </c>
    </row>
  </sheetData>
  <mergeCells count="1">
    <mergeCell ref="B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selection activeCell="F19" sqref="F19"/>
    </sheetView>
  </sheetViews>
  <sheetFormatPr defaultRowHeight="15" x14ac:dyDescent="0.25"/>
  <cols>
    <col min="1" max="1" width="27.28515625" bestFit="1" customWidth="1"/>
  </cols>
  <sheetData>
    <row r="1" spans="1:4" x14ac:dyDescent="0.25">
      <c r="C1" s="11"/>
      <c r="D1" s="11"/>
    </row>
    <row r="2" spans="1:4" x14ac:dyDescent="0.25">
      <c r="A2" t="s">
        <v>34</v>
      </c>
      <c r="C2" t="s">
        <v>70</v>
      </c>
      <c r="D2" t="s">
        <v>71</v>
      </c>
    </row>
    <row r="3" spans="1:4" x14ac:dyDescent="0.25">
      <c r="A3" s="1" t="s">
        <v>35</v>
      </c>
    </row>
    <row r="4" spans="1:4" x14ac:dyDescent="0.25">
      <c r="A4" t="s">
        <v>36</v>
      </c>
      <c r="C4" t="s">
        <v>29</v>
      </c>
      <c r="D4" t="s">
        <v>29</v>
      </c>
    </row>
    <row r="5" spans="1:4" s="3" customFormat="1" x14ac:dyDescent="0.25">
      <c r="A5" s="3" t="s">
        <v>37</v>
      </c>
    </row>
    <row r="6" spans="1:4" x14ac:dyDescent="0.25">
      <c r="A6" t="s">
        <v>38</v>
      </c>
      <c r="C6">
        <v>3</v>
      </c>
      <c r="D6">
        <v>3</v>
      </c>
    </row>
    <row r="7" spans="1:4" x14ac:dyDescent="0.25">
      <c r="A7" t="s">
        <v>39</v>
      </c>
      <c r="C7">
        <v>50.758333333333333</v>
      </c>
      <c r="D7">
        <v>50.758333333333333</v>
      </c>
    </row>
    <row r="8" spans="1:4" x14ac:dyDescent="0.25">
      <c r="A8" t="s">
        <v>40</v>
      </c>
      <c r="C8">
        <v>24</v>
      </c>
      <c r="D8">
        <v>24</v>
      </c>
    </row>
    <row r="9" spans="1:4" x14ac:dyDescent="0.25">
      <c r="A9" t="s">
        <v>41</v>
      </c>
      <c r="C9">
        <v>398</v>
      </c>
      <c r="D9">
        <v>398.3</v>
      </c>
    </row>
    <row r="10" spans="1:4" x14ac:dyDescent="0.25">
      <c r="A10" t="s">
        <v>42</v>
      </c>
      <c r="C10">
        <v>400</v>
      </c>
      <c r="D10">
        <v>400</v>
      </c>
    </row>
    <row r="11" spans="1:4" x14ac:dyDescent="0.25">
      <c r="A11" t="s">
        <v>14</v>
      </c>
      <c r="C11">
        <v>23</v>
      </c>
      <c r="D11">
        <v>23</v>
      </c>
    </row>
    <row r="12" spans="1:4" x14ac:dyDescent="0.25">
      <c r="A12" t="s">
        <v>43</v>
      </c>
      <c r="C12">
        <v>0</v>
      </c>
      <c r="D12">
        <v>0</v>
      </c>
    </row>
    <row r="13" spans="1:4" x14ac:dyDescent="0.25">
      <c r="A13" t="s">
        <v>44</v>
      </c>
      <c r="C13">
        <v>2.25</v>
      </c>
      <c r="D13">
        <v>2.2400000000000002</v>
      </c>
    </row>
    <row r="15" spans="1:4" x14ac:dyDescent="0.25">
      <c r="A15" s="1" t="s">
        <v>45</v>
      </c>
    </row>
    <row r="16" spans="1:4" x14ac:dyDescent="0.25">
      <c r="A16" t="s">
        <v>46</v>
      </c>
      <c r="C16">
        <v>26.9</v>
      </c>
      <c r="D16">
        <v>25.966999999999999</v>
      </c>
    </row>
    <row r="17" spans="1:4" x14ac:dyDescent="0.25">
      <c r="A17" t="s">
        <v>47</v>
      </c>
    </row>
    <row r="18" spans="1:4" x14ac:dyDescent="0.25">
      <c r="A18" t="s">
        <v>48</v>
      </c>
      <c r="C18">
        <v>4.8499999999999996</v>
      </c>
      <c r="D18">
        <v>4.9870000000000001</v>
      </c>
    </row>
    <row r="19" spans="1:4" x14ac:dyDescent="0.25">
      <c r="A19" t="s">
        <v>7</v>
      </c>
      <c r="C19">
        <v>62.75</v>
      </c>
      <c r="D19">
        <v>62.75</v>
      </c>
    </row>
    <row r="20" spans="1:4" x14ac:dyDescent="0.25">
      <c r="A20" t="s">
        <v>49</v>
      </c>
      <c r="C20">
        <v>3.74</v>
      </c>
      <c r="D20">
        <v>3.863</v>
      </c>
    </row>
    <row r="22" spans="1:4" x14ac:dyDescent="0.25">
      <c r="A22" s="1" t="s">
        <v>50</v>
      </c>
    </row>
    <row r="23" spans="1:4" x14ac:dyDescent="0.25">
      <c r="A23" t="s">
        <v>51</v>
      </c>
      <c r="C23">
        <v>15.58</v>
      </c>
      <c r="D23">
        <v>15.58</v>
      </c>
    </row>
    <row r="24" spans="1:4" x14ac:dyDescent="0.25">
      <c r="A24" t="s">
        <v>52</v>
      </c>
      <c r="C24">
        <v>72.06</v>
      </c>
      <c r="D24">
        <v>72.06</v>
      </c>
    </row>
    <row r="25" spans="1:4" x14ac:dyDescent="0.25">
      <c r="A25" t="s">
        <v>53</v>
      </c>
      <c r="C25">
        <v>15.58</v>
      </c>
      <c r="D25">
        <v>15.58</v>
      </c>
    </row>
    <row r="26" spans="1:4" x14ac:dyDescent="0.25">
      <c r="A26" t="s">
        <v>54</v>
      </c>
      <c r="C26">
        <v>72.06</v>
      </c>
      <c r="D26">
        <v>72.06</v>
      </c>
    </row>
    <row r="27" spans="1:4" x14ac:dyDescent="0.25">
      <c r="A27" t="s">
        <v>55</v>
      </c>
      <c r="C27">
        <v>5.29</v>
      </c>
      <c r="D27">
        <v>5.29</v>
      </c>
    </row>
    <row r="28" spans="1:4" x14ac:dyDescent="0.25">
      <c r="A28" t="s">
        <v>56</v>
      </c>
      <c r="C28">
        <v>12</v>
      </c>
      <c r="D28">
        <v>12</v>
      </c>
    </row>
    <row r="29" spans="1:4" x14ac:dyDescent="0.25">
      <c r="A29" t="s">
        <v>57</v>
      </c>
      <c r="C29" t="s">
        <v>72</v>
      </c>
      <c r="D29" t="s">
        <v>72</v>
      </c>
    </row>
    <row r="30" spans="1:4" x14ac:dyDescent="0.25">
      <c r="A30" t="s">
        <v>58</v>
      </c>
      <c r="C30">
        <v>10.27</v>
      </c>
    </row>
    <row r="31" spans="1:4" x14ac:dyDescent="0.25">
      <c r="A31" t="s">
        <v>59</v>
      </c>
      <c r="C31" s="4">
        <v>0</v>
      </c>
      <c r="D31" s="4">
        <v>0</v>
      </c>
    </row>
    <row r="32" spans="1:4" x14ac:dyDescent="0.25">
      <c r="A32" t="s">
        <v>60</v>
      </c>
      <c r="C32" s="4">
        <v>0.3</v>
      </c>
      <c r="D32" s="4">
        <v>0.3</v>
      </c>
    </row>
    <row r="33" spans="1:4" x14ac:dyDescent="0.25">
      <c r="A33" t="s">
        <v>61</v>
      </c>
      <c r="C33" s="4" t="s">
        <v>73</v>
      </c>
      <c r="D33" s="4" t="s">
        <v>73</v>
      </c>
    </row>
    <row r="34" spans="1:4" x14ac:dyDescent="0.25">
      <c r="A34" t="s">
        <v>62</v>
      </c>
      <c r="C34" s="4" t="s">
        <v>74</v>
      </c>
      <c r="D34" s="4" t="s">
        <v>74</v>
      </c>
    </row>
    <row r="36" spans="1:4" x14ac:dyDescent="0.25">
      <c r="A36" s="1" t="s">
        <v>63</v>
      </c>
    </row>
    <row r="37" spans="1:4" x14ac:dyDescent="0.25">
      <c r="A37" t="s">
        <v>64</v>
      </c>
      <c r="C37" s="5" t="s">
        <v>75</v>
      </c>
      <c r="D37" s="5" t="s">
        <v>33</v>
      </c>
    </row>
    <row r="38" spans="1:4" x14ac:dyDescent="0.25">
      <c r="A38" t="s">
        <v>65</v>
      </c>
      <c r="C38" s="4"/>
      <c r="D38" s="4"/>
    </row>
    <row r="39" spans="1:4" x14ac:dyDescent="0.25">
      <c r="A39" t="s">
        <v>66</v>
      </c>
      <c r="C39" s="4">
        <v>12</v>
      </c>
      <c r="D39" s="4">
        <v>16</v>
      </c>
    </row>
    <row r="40" spans="1:4" x14ac:dyDescent="0.25">
      <c r="A40" t="s">
        <v>67</v>
      </c>
      <c r="C40" s="4">
        <v>9</v>
      </c>
      <c r="D40" s="4">
        <v>6</v>
      </c>
    </row>
    <row r="41" spans="1:4" x14ac:dyDescent="0.25">
      <c r="A41" t="s">
        <v>68</v>
      </c>
      <c r="C41" s="4">
        <v>500</v>
      </c>
      <c r="D41" s="4"/>
    </row>
    <row r="42" spans="1:4" x14ac:dyDescent="0.25">
      <c r="A42" t="s">
        <v>69</v>
      </c>
      <c r="C42" s="4">
        <v>1</v>
      </c>
      <c r="D42" s="4">
        <v>0</v>
      </c>
    </row>
  </sheetData>
  <mergeCells count="1"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workbookViewId="0">
      <selection activeCell="B26" sqref="B26:C26"/>
    </sheetView>
  </sheetViews>
  <sheetFormatPr defaultRowHeight="15" x14ac:dyDescent="0.25"/>
  <cols>
    <col min="1" max="1" width="31.85546875" bestFit="1" customWidth="1"/>
  </cols>
  <sheetData>
    <row r="1" spans="1:15" x14ac:dyDescent="0.25">
      <c r="B1" s="11"/>
      <c r="C1" s="11"/>
    </row>
    <row r="2" spans="1:15" x14ac:dyDescent="0.25">
      <c r="A2" t="s">
        <v>76</v>
      </c>
      <c r="B2" t="s">
        <v>70</v>
      </c>
      <c r="C2" t="s">
        <v>199</v>
      </c>
    </row>
    <row r="3" spans="1:15" x14ac:dyDescent="0.25">
      <c r="A3" s="1" t="s">
        <v>77</v>
      </c>
      <c r="M3">
        <v>370</v>
      </c>
      <c r="N3">
        <v>370</v>
      </c>
      <c r="O3">
        <v>370</v>
      </c>
    </row>
    <row r="4" spans="1:15" x14ac:dyDescent="0.25">
      <c r="A4" t="s">
        <v>2</v>
      </c>
      <c r="B4" t="s">
        <v>30</v>
      </c>
      <c r="C4" t="s">
        <v>29</v>
      </c>
    </row>
    <row r="5" spans="1:15" x14ac:dyDescent="0.25">
      <c r="A5" t="s">
        <v>20</v>
      </c>
      <c r="B5">
        <v>15.58</v>
      </c>
      <c r="C5">
        <v>15.58</v>
      </c>
    </row>
    <row r="6" spans="1:15" x14ac:dyDescent="0.25">
      <c r="A6" t="s">
        <v>78</v>
      </c>
      <c r="B6">
        <v>15.58</v>
      </c>
      <c r="C6">
        <v>15.58</v>
      </c>
    </row>
    <row r="7" spans="1:15" x14ac:dyDescent="0.25">
      <c r="A7" t="s">
        <v>79</v>
      </c>
      <c r="B7">
        <v>72.06</v>
      </c>
      <c r="C7">
        <v>72.06</v>
      </c>
    </row>
    <row r="8" spans="1:15" x14ac:dyDescent="0.25">
      <c r="A8" t="s">
        <v>80</v>
      </c>
      <c r="B8">
        <v>72.06</v>
      </c>
      <c r="C8">
        <v>72.06</v>
      </c>
    </row>
    <row r="9" spans="1:15" x14ac:dyDescent="0.25">
      <c r="A9" t="s">
        <v>81</v>
      </c>
      <c r="B9">
        <v>5.29</v>
      </c>
      <c r="C9">
        <v>5.29</v>
      </c>
    </row>
    <row r="10" spans="1:15" x14ac:dyDescent="0.25">
      <c r="A10" t="s">
        <v>82</v>
      </c>
      <c r="B10">
        <v>5.29</v>
      </c>
      <c r="C10">
        <v>5.29</v>
      </c>
    </row>
    <row r="11" spans="1:15" x14ac:dyDescent="0.25">
      <c r="A11" t="s">
        <v>83</v>
      </c>
      <c r="B11" s="4">
        <v>12</v>
      </c>
      <c r="C11" s="4">
        <v>12</v>
      </c>
    </row>
    <row r="12" spans="1:15" x14ac:dyDescent="0.25">
      <c r="A12" t="s">
        <v>84</v>
      </c>
      <c r="B12" s="4">
        <v>12</v>
      </c>
      <c r="C12" s="4">
        <v>12</v>
      </c>
    </row>
    <row r="13" spans="1:15" x14ac:dyDescent="0.25">
      <c r="A13" t="s">
        <v>85</v>
      </c>
      <c r="B13" s="4" t="s">
        <v>72</v>
      </c>
      <c r="C13" s="4" t="s">
        <v>72</v>
      </c>
    </row>
    <row r="14" spans="1:15" x14ac:dyDescent="0.25">
      <c r="A14" t="s">
        <v>86</v>
      </c>
      <c r="B14" s="4" t="s">
        <v>72</v>
      </c>
      <c r="C14" s="4" t="s">
        <v>72</v>
      </c>
    </row>
    <row r="15" spans="1:15" x14ac:dyDescent="0.25">
      <c r="A15" s="6" t="s">
        <v>87</v>
      </c>
      <c r="B15" s="7">
        <v>14</v>
      </c>
      <c r="C15" s="7">
        <v>14</v>
      </c>
    </row>
    <row r="16" spans="1:15" x14ac:dyDescent="0.25">
      <c r="A16" s="6" t="s">
        <v>88</v>
      </c>
      <c r="B16" s="7">
        <v>6</v>
      </c>
      <c r="C16" s="7">
        <v>6</v>
      </c>
    </row>
    <row r="17" spans="1:3" x14ac:dyDescent="0.25">
      <c r="A17" s="6" t="s">
        <v>89</v>
      </c>
      <c r="B17" s="7">
        <v>196</v>
      </c>
      <c r="C17" s="7">
        <v>196</v>
      </c>
    </row>
    <row r="18" spans="1:3" x14ac:dyDescent="0.25">
      <c r="A18" t="s">
        <v>90</v>
      </c>
      <c r="B18" s="4">
        <v>0</v>
      </c>
      <c r="C18" s="4">
        <v>0</v>
      </c>
    </row>
    <row r="19" spans="1:3" x14ac:dyDescent="0.25">
      <c r="A19" t="s">
        <v>91</v>
      </c>
      <c r="B19" s="4">
        <v>0</v>
      </c>
      <c r="C19" s="4">
        <v>0</v>
      </c>
    </row>
    <row r="20" spans="1:3" x14ac:dyDescent="0.25">
      <c r="A20" t="s">
        <v>92</v>
      </c>
      <c r="B20" s="4">
        <v>154.24</v>
      </c>
      <c r="C20" s="4">
        <v>154.24</v>
      </c>
    </row>
    <row r="22" spans="1:3" x14ac:dyDescent="0.25">
      <c r="A22" s="1" t="s">
        <v>93</v>
      </c>
    </row>
    <row r="23" spans="1:3" x14ac:dyDescent="0.25">
      <c r="A23" t="s">
        <v>94</v>
      </c>
      <c r="B23" t="s">
        <v>29</v>
      </c>
      <c r="C23" t="s">
        <v>29</v>
      </c>
    </row>
    <row r="24" spans="1:3" x14ac:dyDescent="0.25">
      <c r="A24" t="s">
        <v>95</v>
      </c>
    </row>
    <row r="25" spans="1:3" x14ac:dyDescent="0.25">
      <c r="A25" t="s">
        <v>96</v>
      </c>
    </row>
    <row r="26" spans="1:3" x14ac:dyDescent="0.25">
      <c r="A26" t="s">
        <v>97</v>
      </c>
      <c r="B26">
        <f>((((B30-1)*370)+B28)/30)+24</f>
        <v>50.758333333333333</v>
      </c>
      <c r="C26">
        <f>((((C30-1)*370)+C28)/30)+24</f>
        <v>50.758333333333333</v>
      </c>
    </row>
    <row r="27" spans="1:3" x14ac:dyDescent="0.25">
      <c r="A27" t="s">
        <v>98</v>
      </c>
      <c r="B27">
        <v>0</v>
      </c>
      <c r="C27">
        <v>0</v>
      </c>
    </row>
    <row r="28" spans="1:3" x14ac:dyDescent="0.25">
      <c r="A28" t="s">
        <v>99</v>
      </c>
      <c r="B28">
        <v>62.75</v>
      </c>
      <c r="C28">
        <v>62.75</v>
      </c>
    </row>
    <row r="29" spans="1:3" x14ac:dyDescent="0.25">
      <c r="A29" t="s">
        <v>100</v>
      </c>
      <c r="B29">
        <v>13</v>
      </c>
      <c r="C29">
        <v>13</v>
      </c>
    </row>
    <row r="30" spans="1:3" x14ac:dyDescent="0.25">
      <c r="A30" t="s">
        <v>8</v>
      </c>
      <c r="B30">
        <v>3</v>
      </c>
      <c r="C30">
        <v>3</v>
      </c>
    </row>
    <row r="31" spans="1:3" x14ac:dyDescent="0.25">
      <c r="A31" t="s">
        <v>101</v>
      </c>
      <c r="B31">
        <v>23</v>
      </c>
      <c r="C31">
        <v>23</v>
      </c>
    </row>
    <row r="32" spans="1:3" x14ac:dyDescent="0.25">
      <c r="A32" t="s">
        <v>40</v>
      </c>
      <c r="B32">
        <v>24</v>
      </c>
      <c r="C32">
        <v>24</v>
      </c>
    </row>
    <row r="33" spans="1:3" x14ac:dyDescent="0.25">
      <c r="A33" t="s">
        <v>102</v>
      </c>
      <c r="B33">
        <v>26.9</v>
      </c>
      <c r="C33">
        <v>25.966999999999999</v>
      </c>
    </row>
    <row r="34" spans="1:3" x14ac:dyDescent="0.25">
      <c r="A34" t="s">
        <v>16</v>
      </c>
      <c r="B34">
        <v>4.8499999999999996</v>
      </c>
      <c r="C34">
        <v>4.9870000000000001</v>
      </c>
    </row>
    <row r="35" spans="1:3" x14ac:dyDescent="0.25">
      <c r="A35" t="s">
        <v>103</v>
      </c>
    </row>
    <row r="36" spans="1:3" x14ac:dyDescent="0.25">
      <c r="A36" t="s">
        <v>104</v>
      </c>
      <c r="B36">
        <v>3.74</v>
      </c>
      <c r="C36">
        <v>3.863</v>
      </c>
    </row>
    <row r="37" spans="1:3" x14ac:dyDescent="0.25">
      <c r="A37" t="s">
        <v>105</v>
      </c>
      <c r="B37">
        <v>5.0599999999999996</v>
      </c>
      <c r="C37">
        <v>4.9800000000000004</v>
      </c>
    </row>
    <row r="38" spans="1:3" x14ac:dyDescent="0.25">
      <c r="A38" t="s">
        <v>106</v>
      </c>
      <c r="B38" s="4" t="s">
        <v>122</v>
      </c>
      <c r="C38" s="4" t="s">
        <v>122</v>
      </c>
    </row>
    <row r="39" spans="1:3" x14ac:dyDescent="0.25">
      <c r="A39" t="s">
        <v>107</v>
      </c>
      <c r="B39">
        <v>2.25</v>
      </c>
      <c r="C39">
        <v>2.23</v>
      </c>
    </row>
    <row r="40" spans="1:3" x14ac:dyDescent="0.25">
      <c r="A40" t="s">
        <v>108</v>
      </c>
      <c r="B40">
        <v>2.25</v>
      </c>
      <c r="C40">
        <v>2.25</v>
      </c>
    </row>
    <row r="41" spans="1:3" x14ac:dyDescent="0.25">
      <c r="A41" t="s">
        <v>109</v>
      </c>
      <c r="B41" s="4">
        <v>100</v>
      </c>
      <c r="C41" s="4">
        <v>100</v>
      </c>
    </row>
    <row r="42" spans="1:3" x14ac:dyDescent="0.25">
      <c r="A42" t="s">
        <v>110</v>
      </c>
      <c r="B42" s="4" t="s">
        <v>123</v>
      </c>
      <c r="C42" s="4" t="s">
        <v>123</v>
      </c>
    </row>
    <row r="43" spans="1:3" x14ac:dyDescent="0.25">
      <c r="A43" t="s">
        <v>111</v>
      </c>
      <c r="B43" s="4" t="s">
        <v>124</v>
      </c>
      <c r="C43" s="4" t="s">
        <v>124</v>
      </c>
    </row>
    <row r="44" spans="1:3" x14ac:dyDescent="0.25">
      <c r="A44" t="s">
        <v>112</v>
      </c>
      <c r="B44" s="4" t="s">
        <v>32</v>
      </c>
      <c r="C44" s="4" t="s">
        <v>32</v>
      </c>
    </row>
    <row r="45" spans="1:3" x14ac:dyDescent="0.25">
      <c r="A45" t="s">
        <v>113</v>
      </c>
      <c r="B45" s="4" t="s">
        <v>33</v>
      </c>
      <c r="C45" s="5" t="s">
        <v>33</v>
      </c>
    </row>
    <row r="46" spans="1:3" x14ac:dyDescent="0.25">
      <c r="A46" t="s">
        <v>114</v>
      </c>
      <c r="B46" s="4">
        <v>0.6</v>
      </c>
      <c r="C46" s="4">
        <v>0.6</v>
      </c>
    </row>
    <row r="47" spans="1:3" x14ac:dyDescent="0.25">
      <c r="A47" t="s">
        <v>25</v>
      </c>
      <c r="B47" s="4" t="s">
        <v>125</v>
      </c>
      <c r="C47" s="4" t="s">
        <v>125</v>
      </c>
    </row>
    <row r="48" spans="1:3" x14ac:dyDescent="0.25">
      <c r="A48" t="s">
        <v>115</v>
      </c>
      <c r="B48" s="4" t="s">
        <v>33</v>
      </c>
      <c r="C48" s="4" t="s">
        <v>33</v>
      </c>
    </row>
    <row r="49" spans="1:3" x14ac:dyDescent="0.25">
      <c r="A49" t="s">
        <v>116</v>
      </c>
      <c r="B49" s="4" t="b">
        <v>1</v>
      </c>
      <c r="C49" s="4" t="b">
        <v>1</v>
      </c>
    </row>
    <row r="50" spans="1:3" x14ac:dyDescent="0.25">
      <c r="A50" t="s">
        <v>117</v>
      </c>
      <c r="B50" s="4" t="s">
        <v>126</v>
      </c>
      <c r="C50" s="4" t="s">
        <v>126</v>
      </c>
    </row>
    <row r="51" spans="1:3" x14ac:dyDescent="0.25">
      <c r="A51" t="s">
        <v>118</v>
      </c>
      <c r="B51">
        <v>398</v>
      </c>
      <c r="C51">
        <v>398.3</v>
      </c>
    </row>
    <row r="52" spans="1:3" x14ac:dyDescent="0.25">
      <c r="A52" t="s">
        <v>119</v>
      </c>
      <c r="B52">
        <v>400</v>
      </c>
      <c r="C52">
        <v>400</v>
      </c>
    </row>
    <row r="53" spans="1:3" x14ac:dyDescent="0.25">
      <c r="A53" t="s">
        <v>120</v>
      </c>
    </row>
    <row r="54" spans="1:3" x14ac:dyDescent="0.25">
      <c r="A54" t="s">
        <v>121</v>
      </c>
      <c r="B54" t="s">
        <v>75</v>
      </c>
      <c r="C54" t="s">
        <v>33</v>
      </c>
    </row>
  </sheetData>
  <mergeCells count="1"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18" sqref="C18"/>
    </sheetView>
  </sheetViews>
  <sheetFormatPr defaultRowHeight="15" x14ac:dyDescent="0.25"/>
  <cols>
    <col min="1" max="1" width="45.7109375" bestFit="1" customWidth="1"/>
  </cols>
  <sheetData>
    <row r="1" spans="1:3" x14ac:dyDescent="0.25">
      <c r="B1" t="s">
        <v>70</v>
      </c>
      <c r="C1" t="s">
        <v>28</v>
      </c>
    </row>
    <row r="2" spans="1:3" x14ac:dyDescent="0.25">
      <c r="A2" t="s">
        <v>127</v>
      </c>
    </row>
    <row r="3" spans="1:3" x14ac:dyDescent="0.25">
      <c r="A3" t="s">
        <v>128</v>
      </c>
      <c r="B3" t="s">
        <v>30</v>
      </c>
      <c r="C3" t="s">
        <v>29</v>
      </c>
    </row>
    <row r="4" spans="1:3" x14ac:dyDescent="0.25">
      <c r="A4" t="s">
        <v>129</v>
      </c>
      <c r="B4" t="s">
        <v>31</v>
      </c>
      <c r="C4" t="s">
        <v>31</v>
      </c>
    </row>
    <row r="5" spans="1:3" x14ac:dyDescent="0.25">
      <c r="A5" t="s">
        <v>12</v>
      </c>
      <c r="B5">
        <v>400</v>
      </c>
      <c r="C5">
        <v>400</v>
      </c>
    </row>
    <row r="6" spans="1:3" x14ac:dyDescent="0.25">
      <c r="A6" t="s">
        <v>130</v>
      </c>
      <c r="B6" s="11" t="s">
        <v>131</v>
      </c>
      <c r="C6" s="11"/>
    </row>
    <row r="7" spans="1:3" x14ac:dyDescent="0.25">
      <c r="A7" t="s">
        <v>97</v>
      </c>
    </row>
    <row r="8" spans="1:3" x14ac:dyDescent="0.25">
      <c r="A8" t="s">
        <v>132</v>
      </c>
      <c r="B8">
        <v>398</v>
      </c>
      <c r="C8">
        <v>398.3</v>
      </c>
    </row>
    <row r="9" spans="1:3" x14ac:dyDescent="0.25">
      <c r="A9" t="s">
        <v>133</v>
      </c>
      <c r="B9">
        <v>2.25</v>
      </c>
      <c r="C9">
        <v>2.23</v>
      </c>
    </row>
    <row r="10" spans="1:3" x14ac:dyDescent="0.25">
      <c r="A10" t="s">
        <v>134</v>
      </c>
      <c r="B10">
        <v>0</v>
      </c>
      <c r="C10">
        <v>0</v>
      </c>
    </row>
    <row r="11" spans="1:3" x14ac:dyDescent="0.25">
      <c r="A11" t="s">
        <v>135</v>
      </c>
      <c r="B11">
        <v>62.5</v>
      </c>
      <c r="C11">
        <v>62.5</v>
      </c>
    </row>
    <row r="12" spans="1:3" x14ac:dyDescent="0.25">
      <c r="A12" t="s">
        <v>136</v>
      </c>
      <c r="B12">
        <v>24</v>
      </c>
      <c r="C12">
        <v>24</v>
      </c>
    </row>
    <row r="13" spans="1:3" x14ac:dyDescent="0.25">
      <c r="A13" t="s">
        <v>137</v>
      </c>
      <c r="B13">
        <v>0</v>
      </c>
      <c r="C13">
        <v>0</v>
      </c>
    </row>
    <row r="14" spans="1:3" x14ac:dyDescent="0.25">
      <c r="A14" t="s">
        <v>20</v>
      </c>
    </row>
    <row r="15" spans="1:3" x14ac:dyDescent="0.25">
      <c r="A15" s="11" t="s">
        <v>21</v>
      </c>
      <c r="B15" s="11"/>
      <c r="C15" s="11"/>
    </row>
    <row r="16" spans="1:3" x14ac:dyDescent="0.25">
      <c r="A16" t="s">
        <v>21</v>
      </c>
    </row>
    <row r="17" spans="1:3" x14ac:dyDescent="0.25">
      <c r="A17" t="s">
        <v>138</v>
      </c>
      <c r="B17" t="s">
        <v>72</v>
      </c>
      <c r="C17" t="s">
        <v>72</v>
      </c>
    </row>
    <row r="18" spans="1:3" x14ac:dyDescent="0.25">
      <c r="A18" t="s">
        <v>22</v>
      </c>
    </row>
    <row r="19" spans="1:3" x14ac:dyDescent="0.25">
      <c r="A19" t="s">
        <v>139</v>
      </c>
    </row>
    <row r="20" spans="1:3" x14ac:dyDescent="0.25">
      <c r="A20" t="s">
        <v>140</v>
      </c>
    </row>
    <row r="21" spans="1:3" x14ac:dyDescent="0.25">
      <c r="A21" s="11" t="s">
        <v>46</v>
      </c>
      <c r="B21" s="11"/>
      <c r="C21" s="11"/>
    </row>
    <row r="22" spans="1:3" x14ac:dyDescent="0.25">
      <c r="A22" t="s">
        <v>141</v>
      </c>
      <c r="B22">
        <v>23</v>
      </c>
      <c r="C22">
        <v>23</v>
      </c>
    </row>
    <row r="23" spans="1:3" x14ac:dyDescent="0.25">
      <c r="A23" t="s">
        <v>142</v>
      </c>
      <c r="B23" s="11" t="s">
        <v>131</v>
      </c>
      <c r="C23" s="11"/>
    </row>
    <row r="24" spans="1:3" x14ac:dyDescent="0.25">
      <c r="A24" t="s">
        <v>143</v>
      </c>
    </row>
    <row r="25" spans="1:3" x14ac:dyDescent="0.25">
      <c r="A25" t="s">
        <v>144</v>
      </c>
    </row>
    <row r="26" spans="1:3" x14ac:dyDescent="0.25">
      <c r="A26" t="s">
        <v>145</v>
      </c>
      <c r="B26">
        <v>26.9</v>
      </c>
      <c r="C26">
        <v>25.966999999999999</v>
      </c>
    </row>
    <row r="27" spans="1:3" x14ac:dyDescent="0.25">
      <c r="A27" t="s">
        <v>146</v>
      </c>
      <c r="B27">
        <v>2</v>
      </c>
      <c r="C27">
        <v>2</v>
      </c>
    </row>
    <row r="28" spans="1:3" x14ac:dyDescent="0.25">
      <c r="A28" t="s">
        <v>147</v>
      </c>
      <c r="B28" s="11" t="s">
        <v>131</v>
      </c>
      <c r="C28" s="11"/>
    </row>
    <row r="29" spans="1:3" x14ac:dyDescent="0.25">
      <c r="A29" t="s">
        <v>148</v>
      </c>
      <c r="B29">
        <v>4.8499999999999996</v>
      </c>
      <c r="C29">
        <v>4.9870000000000001</v>
      </c>
    </row>
    <row r="30" spans="1:3" x14ac:dyDescent="0.25">
      <c r="A30" t="s">
        <v>149</v>
      </c>
      <c r="B30">
        <v>3.74</v>
      </c>
      <c r="C30">
        <v>3.863</v>
      </c>
    </row>
    <row r="31" spans="1:3" x14ac:dyDescent="0.25">
      <c r="A31" t="s">
        <v>105</v>
      </c>
      <c r="B31">
        <v>5.0599999999999996</v>
      </c>
      <c r="C31">
        <v>4.9800000000000004</v>
      </c>
    </row>
    <row r="32" spans="1:3" x14ac:dyDescent="0.25">
      <c r="A32" t="s">
        <v>150</v>
      </c>
    </row>
    <row r="33" spans="1:1" x14ac:dyDescent="0.25">
      <c r="A33" t="s">
        <v>151</v>
      </c>
    </row>
  </sheetData>
  <mergeCells count="5">
    <mergeCell ref="B6:C6"/>
    <mergeCell ref="A15:C15"/>
    <mergeCell ref="A21:C21"/>
    <mergeCell ref="B23:C23"/>
    <mergeCell ref="B28:C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selection activeCell="P9" sqref="P9"/>
    </sheetView>
  </sheetViews>
  <sheetFormatPr defaultRowHeight="15" x14ac:dyDescent="0.25"/>
  <cols>
    <col min="1" max="1" width="17.5703125" bestFit="1" customWidth="1"/>
    <col min="2" max="2" width="8.85546875" style="9" bestFit="1" customWidth="1"/>
    <col min="3" max="3" width="26.85546875" style="9" bestFit="1" customWidth="1"/>
  </cols>
  <sheetData>
    <row r="1" spans="1:16" x14ac:dyDescent="0.25">
      <c r="A1" t="s">
        <v>182</v>
      </c>
      <c r="B1" s="9" t="s">
        <v>183</v>
      </c>
      <c r="C1" s="9" t="s">
        <v>200</v>
      </c>
      <c r="D1" t="s">
        <v>201</v>
      </c>
      <c r="E1" t="s">
        <v>202</v>
      </c>
      <c r="F1" t="s">
        <v>203</v>
      </c>
      <c r="I1" t="s">
        <v>205</v>
      </c>
      <c r="L1" t="s">
        <v>207</v>
      </c>
      <c r="M1" t="s">
        <v>199</v>
      </c>
      <c r="O1" t="s">
        <v>175</v>
      </c>
      <c r="P1" t="s">
        <v>199</v>
      </c>
    </row>
    <row r="2" spans="1:16" x14ac:dyDescent="0.25">
      <c r="A2" t="s">
        <v>184</v>
      </c>
      <c r="B2" s="9">
        <v>26.4</v>
      </c>
      <c r="C2" s="9">
        <v>5.4119999999999999</v>
      </c>
      <c r="D2">
        <v>5.3064</v>
      </c>
      <c r="E2">
        <v>4.2715199999999998</v>
      </c>
      <c r="F2">
        <v>4.2240000000000002</v>
      </c>
      <c r="I2">
        <v>4.1976000000000004</v>
      </c>
      <c r="K2" t="s">
        <v>184</v>
      </c>
      <c r="L2">
        <f>((B2/100)*17.89)</f>
        <v>4.7229600000000005</v>
      </c>
      <c r="M2">
        <f>((B2/100)*17.73)</f>
        <v>4.68072</v>
      </c>
      <c r="O2">
        <f>((B2/100)*21.692)</f>
        <v>5.7266880000000002</v>
      </c>
      <c r="P2">
        <f>((B2/100)*21.486)</f>
        <v>5.6723040000000005</v>
      </c>
    </row>
    <row r="3" spans="1:16" x14ac:dyDescent="0.25">
      <c r="A3" t="s">
        <v>185</v>
      </c>
      <c r="B3" s="9">
        <v>18.7</v>
      </c>
      <c r="C3" s="9">
        <v>3.8334999999999999</v>
      </c>
      <c r="D3">
        <v>3.7587000000000002</v>
      </c>
      <c r="E3">
        <v>3.0256599999999998</v>
      </c>
      <c r="F3">
        <v>2.992</v>
      </c>
      <c r="I3">
        <v>2.9733000000000001</v>
      </c>
      <c r="K3" t="s">
        <v>185</v>
      </c>
      <c r="L3">
        <f t="shared" ref="L3:L14" si="0">((B3/100)*17.89)</f>
        <v>3.3454299999999999</v>
      </c>
      <c r="M3">
        <f t="shared" ref="M3:M14" si="1">((B3/100)*17.73)</f>
        <v>3.3155100000000002</v>
      </c>
      <c r="O3">
        <f t="shared" ref="O3:O14" si="2">((B3/100)*21.692)</f>
        <v>4.0564039999999997</v>
      </c>
      <c r="P3">
        <f t="shared" ref="P3:P14" si="3">((B3/100)*21.486)</f>
        <v>4.0178820000000002</v>
      </c>
    </row>
    <row r="4" spans="1:16" x14ac:dyDescent="0.25">
      <c r="A4" t="s">
        <v>186</v>
      </c>
      <c r="B4" s="9">
        <v>13.9</v>
      </c>
      <c r="C4" s="9">
        <v>2.8494999999999999</v>
      </c>
      <c r="D4">
        <v>2.7938999999999998</v>
      </c>
      <c r="E4">
        <v>2.242902</v>
      </c>
      <c r="F4">
        <v>2.2240000000000002</v>
      </c>
      <c r="I4">
        <v>2.2101000000000002</v>
      </c>
      <c r="K4" t="s">
        <v>186</v>
      </c>
      <c r="L4">
        <f t="shared" si="0"/>
        <v>2.4867100000000004</v>
      </c>
      <c r="M4">
        <f t="shared" si="1"/>
        <v>2.4644700000000004</v>
      </c>
      <c r="O4">
        <f t="shared" si="2"/>
        <v>3.0151880000000002</v>
      </c>
      <c r="P4">
        <f t="shared" si="3"/>
        <v>2.9865540000000004</v>
      </c>
    </row>
    <row r="5" spans="1:16" x14ac:dyDescent="0.25">
      <c r="A5" t="s">
        <v>187</v>
      </c>
      <c r="B5" s="9">
        <v>13.6</v>
      </c>
      <c r="C5" s="9">
        <v>2.7879999999999998</v>
      </c>
      <c r="D5">
        <v>2.7336</v>
      </c>
      <c r="E5">
        <v>2.2000000000000002</v>
      </c>
      <c r="F5">
        <v>2.1760000000000002</v>
      </c>
      <c r="I5">
        <v>2.1623999999999999</v>
      </c>
      <c r="K5" t="s">
        <v>187</v>
      </c>
      <c r="L5">
        <f t="shared" si="0"/>
        <v>2.4330400000000001</v>
      </c>
      <c r="M5">
        <f t="shared" si="1"/>
        <v>2.4112800000000001</v>
      </c>
      <c r="O5">
        <f t="shared" si="2"/>
        <v>2.9501120000000003</v>
      </c>
      <c r="P5">
        <f t="shared" si="3"/>
        <v>2.9220960000000002</v>
      </c>
    </row>
    <row r="6" spans="1:16" x14ac:dyDescent="0.25">
      <c r="A6" t="s">
        <v>188</v>
      </c>
      <c r="B6" s="9">
        <v>9.5</v>
      </c>
      <c r="C6" s="9">
        <v>1.9475</v>
      </c>
      <c r="D6">
        <v>1.9095</v>
      </c>
      <c r="E6">
        <v>1.5370999999999999</v>
      </c>
      <c r="F6">
        <v>1.52</v>
      </c>
      <c r="I6">
        <v>1.5105</v>
      </c>
      <c r="K6" t="s">
        <v>188</v>
      </c>
      <c r="L6">
        <f t="shared" si="0"/>
        <v>1.6995500000000001</v>
      </c>
      <c r="M6">
        <f t="shared" si="1"/>
        <v>1.68435</v>
      </c>
      <c r="O6">
        <f t="shared" si="2"/>
        <v>2.06074</v>
      </c>
      <c r="P6">
        <f t="shared" si="3"/>
        <v>2.0411700000000002</v>
      </c>
    </row>
    <row r="7" spans="1:16" x14ac:dyDescent="0.25">
      <c r="A7" t="s">
        <v>189</v>
      </c>
      <c r="B7" s="9">
        <v>8.4</v>
      </c>
      <c r="C7" s="9">
        <v>1.722</v>
      </c>
      <c r="D7">
        <v>1.6883999999999999</v>
      </c>
      <c r="E7">
        <v>1.359</v>
      </c>
      <c r="F7">
        <v>1.3440000000000001</v>
      </c>
      <c r="I7">
        <v>1.3355999999999999</v>
      </c>
      <c r="K7" t="s">
        <v>189</v>
      </c>
      <c r="L7">
        <f t="shared" si="0"/>
        <v>1.5027600000000001</v>
      </c>
      <c r="M7">
        <f t="shared" si="1"/>
        <v>1.4893200000000002</v>
      </c>
      <c r="O7">
        <f t="shared" si="2"/>
        <v>1.8221280000000002</v>
      </c>
      <c r="P7">
        <f t="shared" si="3"/>
        <v>1.8048240000000002</v>
      </c>
    </row>
    <row r="8" spans="1:16" x14ac:dyDescent="0.25">
      <c r="A8" t="s">
        <v>190</v>
      </c>
      <c r="B8" s="9">
        <v>5.2</v>
      </c>
      <c r="C8" s="9">
        <v>1.0660000000000001</v>
      </c>
      <c r="D8">
        <v>1.0451999999999999</v>
      </c>
      <c r="E8">
        <v>0.84099999999999997</v>
      </c>
      <c r="F8">
        <v>0.83199999999999996</v>
      </c>
      <c r="I8">
        <v>0.82679999999999998</v>
      </c>
      <c r="K8" t="s">
        <v>190</v>
      </c>
      <c r="L8">
        <f t="shared" si="0"/>
        <v>0.93028000000000011</v>
      </c>
      <c r="M8">
        <f t="shared" si="1"/>
        <v>0.92196000000000011</v>
      </c>
      <c r="O8">
        <f t="shared" si="2"/>
        <v>1.1279840000000001</v>
      </c>
      <c r="P8">
        <f t="shared" si="3"/>
        <v>1.117272</v>
      </c>
    </row>
    <row r="9" spans="1:16" x14ac:dyDescent="0.25">
      <c r="A9" t="s">
        <v>191</v>
      </c>
      <c r="B9" s="9">
        <v>1.9</v>
      </c>
      <c r="C9" s="9">
        <v>0.38950000000000001</v>
      </c>
      <c r="D9">
        <v>0.38190000000000002</v>
      </c>
      <c r="E9">
        <v>0.307</v>
      </c>
      <c r="F9">
        <v>0.30399999999999999</v>
      </c>
      <c r="I9">
        <v>0.30209999999999998</v>
      </c>
      <c r="K9" t="s">
        <v>191</v>
      </c>
      <c r="L9">
        <f t="shared" si="0"/>
        <v>0.33990999999999999</v>
      </c>
      <c r="M9">
        <f t="shared" si="1"/>
        <v>0.33687</v>
      </c>
      <c r="O9">
        <f t="shared" si="2"/>
        <v>0.41214800000000001</v>
      </c>
      <c r="P9">
        <f t="shared" si="3"/>
        <v>0.40823399999999999</v>
      </c>
    </row>
    <row r="10" spans="1:16" x14ac:dyDescent="0.25">
      <c r="A10" t="s">
        <v>192</v>
      </c>
      <c r="B10" s="9">
        <v>1.3</v>
      </c>
      <c r="C10" s="9">
        <v>0.26650000000000001</v>
      </c>
      <c r="D10">
        <v>0.26129999999999998</v>
      </c>
      <c r="E10">
        <v>0.21034</v>
      </c>
      <c r="F10">
        <v>0.20799999999999999</v>
      </c>
      <c r="I10">
        <v>0.20669999999999999</v>
      </c>
      <c r="K10" t="s">
        <v>192</v>
      </c>
      <c r="L10">
        <f t="shared" si="0"/>
        <v>0.23257000000000003</v>
      </c>
      <c r="M10">
        <f t="shared" si="1"/>
        <v>0.23049000000000003</v>
      </c>
      <c r="O10">
        <f t="shared" si="2"/>
        <v>0.28199600000000002</v>
      </c>
      <c r="P10">
        <f t="shared" si="3"/>
        <v>0.27931800000000001</v>
      </c>
    </row>
    <row r="11" spans="1:16" x14ac:dyDescent="0.25">
      <c r="A11" t="s">
        <v>193</v>
      </c>
      <c r="B11" s="9">
        <v>0.4</v>
      </c>
      <c r="C11" s="9">
        <v>8.2000000000000003E-2</v>
      </c>
      <c r="D11">
        <v>8.0399999999999999E-2</v>
      </c>
      <c r="E11">
        <v>6.4699999999999994E-2</v>
      </c>
      <c r="F11">
        <v>6.4000000000000001E-2</v>
      </c>
      <c r="I11">
        <v>6.3600000000000004E-2</v>
      </c>
      <c r="K11" t="s">
        <v>193</v>
      </c>
      <c r="L11">
        <f t="shared" si="0"/>
        <v>7.1559999999999999E-2</v>
      </c>
      <c r="M11">
        <f t="shared" si="1"/>
        <v>7.0919999999999997E-2</v>
      </c>
      <c r="O11">
        <f t="shared" si="2"/>
        <v>8.6767999999999998E-2</v>
      </c>
      <c r="P11">
        <f t="shared" si="3"/>
        <v>8.5944000000000007E-2</v>
      </c>
    </row>
    <row r="12" spans="1:16" x14ac:dyDescent="0.25">
      <c r="A12" t="s">
        <v>194</v>
      </c>
      <c r="B12" s="9">
        <v>0.4</v>
      </c>
      <c r="C12" s="9">
        <v>8.2000000000000003E-2</v>
      </c>
      <c r="D12">
        <v>8.0399999999999999E-2</v>
      </c>
      <c r="E12">
        <v>6.4699999999999994E-2</v>
      </c>
      <c r="F12">
        <v>6.4000000000000001E-2</v>
      </c>
      <c r="I12">
        <v>6.3600000000000004E-2</v>
      </c>
      <c r="K12" t="s">
        <v>194</v>
      </c>
      <c r="L12">
        <f t="shared" si="0"/>
        <v>7.1559999999999999E-2</v>
      </c>
      <c r="M12">
        <f t="shared" si="1"/>
        <v>7.0919999999999997E-2</v>
      </c>
      <c r="O12">
        <f t="shared" si="2"/>
        <v>8.6767999999999998E-2</v>
      </c>
      <c r="P12">
        <f t="shared" si="3"/>
        <v>8.5944000000000007E-2</v>
      </c>
    </row>
    <row r="13" spans="1:16" x14ac:dyDescent="0.25">
      <c r="A13" t="s">
        <v>195</v>
      </c>
      <c r="B13" s="9">
        <v>0.3</v>
      </c>
      <c r="C13" s="9">
        <v>6.1499999999999999E-2</v>
      </c>
      <c r="D13">
        <v>6.0299999999999999E-2</v>
      </c>
      <c r="E13">
        <v>4.854E-2</v>
      </c>
      <c r="F13">
        <v>4.8000000000000001E-2</v>
      </c>
      <c r="I13">
        <v>4.7699999999999999E-2</v>
      </c>
      <c r="K13" t="s">
        <v>195</v>
      </c>
      <c r="L13">
        <f t="shared" si="0"/>
        <v>5.3670000000000002E-2</v>
      </c>
      <c r="M13">
        <f t="shared" si="1"/>
        <v>5.3190000000000001E-2</v>
      </c>
      <c r="O13">
        <f t="shared" si="2"/>
        <v>6.5075999999999995E-2</v>
      </c>
      <c r="P13">
        <f t="shared" si="3"/>
        <v>6.4458000000000001E-2</v>
      </c>
    </row>
    <row r="14" spans="1:16" x14ac:dyDescent="0.25">
      <c r="A14" t="s">
        <v>196</v>
      </c>
      <c r="B14" s="9">
        <v>0.01</v>
      </c>
      <c r="C14" s="10">
        <v>2.0500000000000002E-3</v>
      </c>
      <c r="D14">
        <v>2.0100000000000001E-3</v>
      </c>
      <c r="E14">
        <v>1.6199999999999999E-3</v>
      </c>
      <c r="F14">
        <v>1.6000000000000001E-3</v>
      </c>
      <c r="I14">
        <v>1.5900000000000001E-3</v>
      </c>
      <c r="K14" t="s">
        <v>196</v>
      </c>
      <c r="L14">
        <f t="shared" si="0"/>
        <v>1.7890000000000002E-3</v>
      </c>
      <c r="M14">
        <f t="shared" si="1"/>
        <v>1.7730000000000001E-3</v>
      </c>
      <c r="O14">
        <f t="shared" si="2"/>
        <v>2.1692E-3</v>
      </c>
      <c r="P14">
        <f t="shared" si="3"/>
        <v>2.1486000000000001E-3</v>
      </c>
    </row>
    <row r="16" spans="1:16" x14ac:dyDescent="0.25">
      <c r="B16" s="9">
        <f>SUM(B2:B14)</f>
        <v>100.01000000000002</v>
      </c>
      <c r="C16">
        <f>SUM(C2:C14)</f>
        <v>20.502050000000004</v>
      </c>
      <c r="D16">
        <f>SUM(D2:D14)</f>
        <v>20.102010000000007</v>
      </c>
      <c r="E16">
        <f t="shared" ref="E16:I16" si="4">SUM(E2:E14)</f>
        <v>16.174081999999995</v>
      </c>
      <c r="F16">
        <f t="shared" si="4"/>
        <v>16.0016</v>
      </c>
      <c r="G16">
        <f t="shared" si="4"/>
        <v>0</v>
      </c>
      <c r="H16">
        <f t="shared" si="4"/>
        <v>0</v>
      </c>
      <c r="I16">
        <f t="shared" si="4"/>
        <v>15.901589999999999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J16" sqref="J16"/>
    </sheetView>
  </sheetViews>
  <sheetFormatPr defaultRowHeight="15" x14ac:dyDescent="0.25"/>
  <sheetData>
    <row r="1" spans="1:9" x14ac:dyDescent="0.25">
      <c r="H1" t="s">
        <v>152</v>
      </c>
      <c r="I1" t="s">
        <v>153</v>
      </c>
    </row>
    <row r="2" spans="1:9" x14ac:dyDescent="0.25">
      <c r="A2" s="12"/>
      <c r="B2" s="12"/>
      <c r="C2" s="12"/>
      <c r="D2" s="12"/>
      <c r="E2" s="12"/>
      <c r="F2" s="12"/>
      <c r="G2" s="12"/>
    </row>
    <row r="3" spans="1:9" x14ac:dyDescent="0.25">
      <c r="D3" s="4"/>
    </row>
    <row r="4" spans="1:9" x14ac:dyDescent="0.25">
      <c r="A4" t="s">
        <v>198</v>
      </c>
      <c r="D4" s="4"/>
    </row>
    <row r="5" spans="1:9" x14ac:dyDescent="0.25">
      <c r="A5" s="6"/>
      <c r="B5" s="8"/>
      <c r="C5" s="8"/>
      <c r="D5" s="6"/>
      <c r="E5" s="6"/>
      <c r="F5" s="6"/>
      <c r="G5" s="6"/>
    </row>
  </sheetData>
  <mergeCells count="1">
    <mergeCell ref="A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" sqref="B3"/>
    </sheetView>
  </sheetViews>
  <sheetFormatPr defaultRowHeight="15" x14ac:dyDescent="0.25"/>
  <sheetData>
    <row r="1" spans="1:2" x14ac:dyDescent="0.25">
      <c r="A1" t="s">
        <v>70</v>
      </c>
      <c r="B1" t="s">
        <v>181</v>
      </c>
    </row>
    <row r="2" spans="1:2" x14ac:dyDescent="0.25">
      <c r="A2">
        <v>20.5</v>
      </c>
      <c r="B2">
        <v>20.100000000000001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10" workbookViewId="0">
      <selection activeCell="J31" sqref="J31"/>
    </sheetView>
  </sheetViews>
  <sheetFormatPr defaultRowHeight="15" x14ac:dyDescent="0.25"/>
  <cols>
    <col min="1" max="1" width="42.28515625" bestFit="1" customWidth="1"/>
  </cols>
  <sheetData>
    <row r="1" spans="1:6" x14ac:dyDescent="0.25">
      <c r="A1" t="s">
        <v>154</v>
      </c>
      <c r="B1" t="s">
        <v>179</v>
      </c>
      <c r="C1" t="s">
        <v>197</v>
      </c>
    </row>
    <row r="2" spans="1:6" x14ac:dyDescent="0.25">
      <c r="A2" t="s">
        <v>155</v>
      </c>
      <c r="B2">
        <v>26.9</v>
      </c>
      <c r="C2">
        <v>25.93</v>
      </c>
    </row>
    <row r="3" spans="1:6" x14ac:dyDescent="0.25">
      <c r="A3" t="s">
        <v>156</v>
      </c>
      <c r="B3">
        <v>4.8499999999999996</v>
      </c>
      <c r="C3">
        <v>4.87</v>
      </c>
    </row>
    <row r="4" spans="1:6" x14ac:dyDescent="0.25">
      <c r="A4" t="s">
        <v>157</v>
      </c>
      <c r="B4">
        <v>3.74</v>
      </c>
      <c r="C4">
        <v>3.863</v>
      </c>
    </row>
    <row r="5" spans="1:6" x14ac:dyDescent="0.25">
      <c r="A5" t="s">
        <v>158</v>
      </c>
      <c r="B5">
        <v>5.0599999999999996</v>
      </c>
      <c r="C5">
        <v>4.9800000000000004</v>
      </c>
    </row>
    <row r="6" spans="1:6" x14ac:dyDescent="0.25">
      <c r="A6" t="s">
        <v>159</v>
      </c>
      <c r="B6">
        <v>13.5</v>
      </c>
      <c r="C6">
        <v>14.967000000000001</v>
      </c>
    </row>
    <row r="7" spans="1:6" x14ac:dyDescent="0.25">
      <c r="A7" t="s">
        <v>160</v>
      </c>
      <c r="B7">
        <v>20.2</v>
      </c>
      <c r="C7">
        <v>20.100000000000001</v>
      </c>
    </row>
    <row r="8" spans="1:6" x14ac:dyDescent="0.25">
      <c r="A8" t="s">
        <v>204</v>
      </c>
      <c r="B8">
        <v>20.5</v>
      </c>
      <c r="C8">
        <v>20.329999999999998</v>
      </c>
    </row>
    <row r="9" spans="1:6" x14ac:dyDescent="0.25">
      <c r="A9" s="11" t="s">
        <v>161</v>
      </c>
      <c r="B9" s="11"/>
      <c r="C9" s="11"/>
      <c r="D9" s="11"/>
      <c r="E9" t="s">
        <v>180</v>
      </c>
    </row>
    <row r="10" spans="1:6" x14ac:dyDescent="0.25">
      <c r="A10" t="s">
        <v>162</v>
      </c>
      <c r="B10">
        <v>27</v>
      </c>
      <c r="C10">
        <v>25.9</v>
      </c>
      <c r="E10">
        <v>23.4</v>
      </c>
      <c r="F10">
        <v>22.8</v>
      </c>
    </row>
    <row r="11" spans="1:6" x14ac:dyDescent="0.25">
      <c r="A11" t="s">
        <v>163</v>
      </c>
      <c r="B11">
        <v>29.1</v>
      </c>
      <c r="C11">
        <v>27.5</v>
      </c>
      <c r="E11">
        <v>24.8</v>
      </c>
      <c r="F11">
        <v>23.8</v>
      </c>
    </row>
    <row r="12" spans="1:6" x14ac:dyDescent="0.25">
      <c r="A12" t="s">
        <v>164</v>
      </c>
      <c r="B12" t="s">
        <v>206</v>
      </c>
      <c r="C12" t="s">
        <v>206</v>
      </c>
      <c r="E12">
        <v>80</v>
      </c>
      <c r="F12">
        <v>82</v>
      </c>
    </row>
    <row r="13" spans="1:6" x14ac:dyDescent="0.25">
      <c r="A13" t="s">
        <v>165</v>
      </c>
      <c r="B13">
        <v>17.89</v>
      </c>
      <c r="C13">
        <v>17.73</v>
      </c>
      <c r="E13">
        <v>17.55</v>
      </c>
      <c r="F13">
        <v>17.39</v>
      </c>
    </row>
    <row r="14" spans="1:6" x14ac:dyDescent="0.25">
      <c r="A14" s="11" t="s">
        <v>166</v>
      </c>
      <c r="B14" s="11"/>
      <c r="C14" s="11"/>
      <c r="D14" s="11"/>
      <c r="E14" t="s">
        <v>180</v>
      </c>
    </row>
    <row r="15" spans="1:6" x14ac:dyDescent="0.25">
      <c r="A15" t="s">
        <v>167</v>
      </c>
      <c r="B15">
        <v>29</v>
      </c>
      <c r="C15">
        <v>27.8</v>
      </c>
      <c r="E15">
        <v>21.6</v>
      </c>
      <c r="F15">
        <v>20.8</v>
      </c>
    </row>
    <row r="16" spans="1:6" x14ac:dyDescent="0.25">
      <c r="A16" t="s">
        <v>168</v>
      </c>
      <c r="B16">
        <v>22.7</v>
      </c>
      <c r="C16">
        <v>21.4</v>
      </c>
      <c r="E16">
        <v>17.100000000000001</v>
      </c>
      <c r="F16">
        <v>16.100000000000001</v>
      </c>
    </row>
    <row r="17" spans="1:10" x14ac:dyDescent="0.25">
      <c r="A17" t="s">
        <v>169</v>
      </c>
      <c r="B17">
        <v>173</v>
      </c>
      <c r="C17">
        <v>191</v>
      </c>
      <c r="E17">
        <v>16.2</v>
      </c>
      <c r="F17">
        <v>15.9</v>
      </c>
    </row>
    <row r="18" spans="1:10" x14ac:dyDescent="0.25">
      <c r="A18" t="s">
        <v>170</v>
      </c>
      <c r="B18">
        <v>16.100000000000001</v>
      </c>
      <c r="C18">
        <v>15.9</v>
      </c>
      <c r="E18">
        <v>54</v>
      </c>
      <c r="F18">
        <v>53</v>
      </c>
    </row>
    <row r="19" spans="1:10" x14ac:dyDescent="0.25">
      <c r="A19" t="s">
        <v>171</v>
      </c>
      <c r="B19">
        <v>14</v>
      </c>
      <c r="C19">
        <v>13</v>
      </c>
      <c r="E19">
        <v>11</v>
      </c>
      <c r="F19">
        <v>10</v>
      </c>
    </row>
    <row r="20" spans="1:10" x14ac:dyDescent="0.25">
      <c r="A20" s="11" t="s">
        <v>172</v>
      </c>
      <c r="B20" s="11"/>
      <c r="C20" s="11"/>
      <c r="D20" s="11"/>
      <c r="E20" t="s">
        <v>180</v>
      </c>
    </row>
    <row r="21" spans="1:10" x14ac:dyDescent="0.25">
      <c r="A21" t="s">
        <v>167</v>
      </c>
      <c r="B21">
        <v>31.5</v>
      </c>
      <c r="C21">
        <v>30.6</v>
      </c>
      <c r="E21">
        <v>23</v>
      </c>
      <c r="F21">
        <v>23.9</v>
      </c>
    </row>
    <row r="22" spans="1:10" x14ac:dyDescent="0.25">
      <c r="A22" t="s">
        <v>168</v>
      </c>
      <c r="B22">
        <v>31.7</v>
      </c>
      <c r="C22">
        <v>30.4</v>
      </c>
      <c r="E22">
        <v>22.7</v>
      </c>
      <c r="F22">
        <v>23.8</v>
      </c>
    </row>
    <row r="23" spans="1:10" x14ac:dyDescent="0.25">
      <c r="A23" t="s">
        <v>170</v>
      </c>
      <c r="B23">
        <v>16.18</v>
      </c>
      <c r="C23">
        <v>16</v>
      </c>
      <c r="E23">
        <v>16</v>
      </c>
      <c r="F23">
        <v>16.2</v>
      </c>
    </row>
    <row r="24" spans="1:10" x14ac:dyDescent="0.25">
      <c r="A24" t="s">
        <v>173</v>
      </c>
      <c r="B24">
        <v>11.1</v>
      </c>
      <c r="C24">
        <v>11.1</v>
      </c>
      <c r="E24">
        <v>6.2</v>
      </c>
      <c r="F24">
        <v>6.3</v>
      </c>
    </row>
    <row r="25" spans="1:10" x14ac:dyDescent="0.25">
      <c r="A25" t="s">
        <v>174</v>
      </c>
      <c r="B25">
        <v>53</v>
      </c>
      <c r="C25">
        <v>51</v>
      </c>
      <c r="E25">
        <v>66</v>
      </c>
      <c r="F25">
        <v>63</v>
      </c>
    </row>
    <row r="26" spans="1:10" x14ac:dyDescent="0.25">
      <c r="A26" s="11" t="s">
        <v>175</v>
      </c>
      <c r="B26" s="11"/>
      <c r="C26" s="11"/>
      <c r="D26" s="11"/>
      <c r="E26" t="s">
        <v>208</v>
      </c>
      <c r="I26" t="s">
        <v>209</v>
      </c>
    </row>
    <row r="27" spans="1:10" x14ac:dyDescent="0.25">
      <c r="A27" t="s">
        <v>176</v>
      </c>
      <c r="B27">
        <v>38.479999999999997</v>
      </c>
      <c r="C27" s="3">
        <v>37.53</v>
      </c>
      <c r="D27" s="3"/>
      <c r="E27">
        <v>35.33</v>
      </c>
      <c r="F27">
        <v>35.21</v>
      </c>
      <c r="I27">
        <v>41.31</v>
      </c>
      <c r="J27">
        <v>40.520000000000003</v>
      </c>
    </row>
    <row r="28" spans="1:10" x14ac:dyDescent="0.25">
      <c r="A28" t="s">
        <v>163</v>
      </c>
      <c r="B28">
        <v>29.11</v>
      </c>
      <c r="C28" s="3">
        <v>27.67</v>
      </c>
      <c r="E28">
        <v>27.4</v>
      </c>
      <c r="F28">
        <v>26.46</v>
      </c>
      <c r="I28">
        <v>30.61</v>
      </c>
      <c r="J28">
        <v>29.45</v>
      </c>
    </row>
    <row r="29" spans="1:10" x14ac:dyDescent="0.25">
      <c r="A29" t="s">
        <v>177</v>
      </c>
      <c r="B29" s="13">
        <v>19183</v>
      </c>
      <c r="C29" s="14">
        <v>19129</v>
      </c>
      <c r="E29" s="13">
        <v>18816</v>
      </c>
      <c r="F29" s="13">
        <v>18768</v>
      </c>
    </row>
    <row r="30" spans="1:10" x14ac:dyDescent="0.25">
      <c r="A30" t="s">
        <v>178</v>
      </c>
      <c r="B30" s="13">
        <v>21692</v>
      </c>
      <c r="C30" s="14">
        <v>21486</v>
      </c>
      <c r="E30" s="13">
        <v>21690</v>
      </c>
      <c r="F30" s="13">
        <v>21486</v>
      </c>
      <c r="I30" s="13">
        <v>21288</v>
      </c>
      <c r="J30" s="13">
        <v>21853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Nutrient Inputs </vt:lpstr>
      <vt:lpstr>Weather Data </vt:lpstr>
      <vt:lpstr>Back-Calculation</vt:lpstr>
      <vt:lpstr>Prediction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user</cp:lastModifiedBy>
  <dcterms:created xsi:type="dcterms:W3CDTF">2022-02-04T11:35:38Z</dcterms:created>
  <dcterms:modified xsi:type="dcterms:W3CDTF">2022-03-05T09:09:08Z</dcterms:modified>
</cp:coreProperties>
</file>