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D7" i="8"/>
  <c r="E7" i="8"/>
  <c r="B7" i="8"/>
  <c r="C26" i="3" l="1"/>
  <c r="D26" i="3"/>
  <c r="E26" i="3"/>
  <c r="B26" i="3"/>
  <c r="E7" i="5" l="1"/>
  <c r="F7" i="5"/>
  <c r="B7" i="5"/>
  <c r="C6" i="5"/>
  <c r="D6" i="5"/>
  <c r="E6" i="5"/>
  <c r="F6" i="5"/>
  <c r="G6" i="5"/>
  <c r="B6" i="5"/>
  <c r="D5" i="5"/>
  <c r="F24" i="6" l="1"/>
  <c r="E24" i="6"/>
  <c r="D24" i="6"/>
  <c r="C24" i="6"/>
  <c r="F19" i="6"/>
  <c r="F20" i="6" s="1"/>
  <c r="F21" i="6" s="1"/>
  <c r="E19" i="6"/>
  <c r="E20" i="6" s="1"/>
  <c r="E21" i="6" s="1"/>
  <c r="D19" i="6"/>
  <c r="D20" i="6" s="1"/>
  <c r="D21" i="6" s="1"/>
  <c r="C19" i="6"/>
  <c r="C20" i="6" s="1"/>
  <c r="C21" i="6" s="1"/>
  <c r="F15" i="6"/>
  <c r="F16" i="6" s="1"/>
  <c r="F17" i="6" s="1"/>
  <c r="E15" i="6"/>
  <c r="E16" i="6" s="1"/>
  <c r="E17" i="6" s="1"/>
  <c r="D15" i="6"/>
  <c r="D16" i="6" s="1"/>
  <c r="D17" i="6" s="1"/>
  <c r="C15" i="6"/>
  <c r="C16" i="6" s="1"/>
  <c r="C17" i="6" s="1"/>
  <c r="F11" i="6"/>
  <c r="F12" i="6" s="1"/>
  <c r="F13" i="6" s="1"/>
  <c r="E11" i="6"/>
  <c r="E12" i="6" s="1"/>
  <c r="E13" i="6" s="1"/>
  <c r="D11" i="6"/>
  <c r="D12" i="6" s="1"/>
  <c r="D13" i="6" s="1"/>
  <c r="C11" i="6"/>
  <c r="C12" i="6" s="1"/>
  <c r="C13" i="6" s="1"/>
  <c r="F6" i="6"/>
  <c r="F7" i="6" s="1"/>
  <c r="F8" i="6" s="1"/>
  <c r="E6" i="6"/>
  <c r="E7" i="6" s="1"/>
  <c r="E8" i="6" s="1"/>
  <c r="E23" i="6" s="1"/>
  <c r="D6" i="6"/>
  <c r="D7" i="6" s="1"/>
  <c r="D8" i="6" s="1"/>
  <c r="C6" i="6"/>
  <c r="C7" i="6" s="1"/>
  <c r="C8" i="6" s="1"/>
  <c r="F23" i="6" l="1"/>
  <c r="F25" i="6" s="1"/>
  <c r="F26" i="6" s="1"/>
  <c r="E25" i="6"/>
  <c r="E26" i="6" s="1"/>
  <c r="C23" i="6"/>
  <c r="C25" i="6" s="1"/>
  <c r="C26" i="6" s="1"/>
  <c r="D23" i="6"/>
  <c r="D25" i="6" s="1"/>
  <c r="D26" i="6" s="1"/>
</calcChain>
</file>

<file path=xl/sharedStrings.xml><?xml version="1.0" encoding="utf-8"?>
<sst xmlns="http://schemas.openxmlformats.org/spreadsheetml/2006/main" count="467" uniqueCount="289">
  <si>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</si>
  <si>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</si>
  <si>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</si>
  <si>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</si>
  <si>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</si>
  <si>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</si>
  <si>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</si>
  <si>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</si>
  <si>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</si>
  <si>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</si>
  <si>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</si>
  <si>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</si>
  <si>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</si>
  <si>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</si>
  <si>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</si>
  <si>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</si>
  <si>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</si>
  <si>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</si>
  <si>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</si>
  <si>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</si>
  <si>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</si>
  <si>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</si>
  <si>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</si>
  <si>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</si>
  <si>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</si>
  <si>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</si>
  <si>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</si>
  <si>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Steyn PhD</t>
  </si>
  <si>
    <t>NDCP</t>
  </si>
  <si>
    <t>LDCP</t>
  </si>
  <si>
    <t>MDCP</t>
  </si>
  <si>
    <t>HDCP</t>
  </si>
  <si>
    <t>Lactating</t>
  </si>
  <si>
    <t xml:space="preserve">Lactating </t>
  </si>
  <si>
    <t xml:space="preserve">Jersey </t>
  </si>
  <si>
    <t>Jersey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</si>
  <si>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</si>
  <si>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</si>
  <si>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</si>
  <si>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</si>
  <si>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</si>
  <si>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</si>
  <si>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</si>
  <si>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</si>
  <si>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</si>
  <si>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</si>
  <si>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</si>
  <si>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</si>
  <si>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</si>
  <si>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</si>
  <si>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</si>
  <si>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</si>
  <si>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</si>
  <si>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</si>
  <si>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</si>
  <si>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</si>
  <si>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</si>
  <si>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</si>
  <si>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</si>
  <si>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</si>
  <si>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</si>
  <si>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</si>
  <si>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</si>
  <si>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</si>
  <si>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</si>
  <si>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</si>
  <si>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</si>
  <si>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</si>
  <si>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</si>
  <si>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</si>
  <si>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</si>
  <si>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</si>
  <si>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</si>
  <si>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</si>
  <si>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</si>
  <si>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</si>
  <si>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</si>
  <si>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</si>
  <si>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</si>
  <si>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</si>
  <si>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</si>
  <si>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</si>
  <si>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</si>
  <si>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</si>
  <si>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</si>
  <si>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</si>
  <si>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</si>
  <si>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</si>
  <si>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</si>
  <si>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</si>
  <si>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</si>
  <si>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</si>
  <si>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</si>
  <si>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</si>
  <si>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</si>
  <si>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</si>
  <si>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</si>
  <si>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</si>
  <si>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</si>
  <si>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</si>
  <si>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</si>
  <si>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</si>
  <si>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</si>
  <si>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</si>
  <si>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</si>
  <si>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</si>
  <si>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</si>
  <si>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</si>
  <si>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</si>
  <si>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</si>
  <si>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</si>
  <si>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</si>
  <si>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</si>
  <si>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</si>
  <si>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</si>
  <si>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</si>
  <si>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</si>
  <si>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</si>
  <si>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</si>
  <si>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</si>
  <si>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</si>
  <si>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</si>
  <si>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</si>
  <si>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</si>
  <si>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</si>
  <si>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</si>
  <si>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</si>
  <si>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</si>
  <si>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</si>
  <si>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</si>
  <si>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</si>
  <si>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</si>
  <si>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</si>
  <si>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>NDCP (5.35kg)</t>
  </si>
  <si>
    <t>LDCP(5.33kg)</t>
  </si>
  <si>
    <t>MDCP (5.36kg)</t>
  </si>
  <si>
    <t>HDCP (5.4)</t>
  </si>
  <si>
    <t>DCP</t>
  </si>
  <si>
    <t>Pasture</t>
  </si>
  <si>
    <t>Nutrient (%DM)</t>
  </si>
  <si>
    <t>DAP</t>
  </si>
  <si>
    <t>DM</t>
  </si>
  <si>
    <t>OM</t>
  </si>
  <si>
    <t>CP</t>
  </si>
  <si>
    <t>EE</t>
  </si>
  <si>
    <t>NFC</t>
  </si>
  <si>
    <t>Total Sugar</t>
  </si>
  <si>
    <t>Fructose</t>
  </si>
  <si>
    <t>Glucose</t>
  </si>
  <si>
    <t>Sucrose</t>
  </si>
  <si>
    <t xml:space="preserve">Starch </t>
  </si>
  <si>
    <t>NDF</t>
  </si>
  <si>
    <t>ADF</t>
  </si>
  <si>
    <t>ADL</t>
  </si>
  <si>
    <t>ME</t>
  </si>
  <si>
    <t>Ca</t>
  </si>
  <si>
    <t>P</t>
  </si>
  <si>
    <t>4mg/kg</t>
  </si>
  <si>
    <t>Mg</t>
  </si>
  <si>
    <t>10mg/kg</t>
  </si>
  <si>
    <t>K</t>
  </si>
  <si>
    <t>20mg/kg</t>
  </si>
  <si>
    <t>0.34mg/kg</t>
  </si>
  <si>
    <t>0.2mg/kg</t>
  </si>
  <si>
    <t>0.06mg/kg</t>
  </si>
  <si>
    <t>6x10^6 IU</t>
  </si>
  <si>
    <t>1x10^6 IU</t>
  </si>
  <si>
    <t>8x10^3 IU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</si>
  <si>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</si>
  <si>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</si>
  <si>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</si>
  <si>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</si>
  <si>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</si>
  <si>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</si>
  <si>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</si>
  <si>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</si>
  <si>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</si>
  <si>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</si>
  <si>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</si>
  <si>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</si>
  <si>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</si>
  <si>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</si>
  <si>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</si>
  <si>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</si>
  <si>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</si>
  <si>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</si>
  <si>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</si>
  <si>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</si>
  <si>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</si>
  <si>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</si>
  <si>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</si>
  <si>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</si>
  <si>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Premix</t>
  </si>
  <si>
    <t>Cu</t>
  </si>
  <si>
    <t>Mn</t>
  </si>
  <si>
    <t>Zn</t>
  </si>
  <si>
    <t>I</t>
  </si>
  <si>
    <t>Co</t>
  </si>
  <si>
    <t>Se</t>
  </si>
  <si>
    <t>Vit A</t>
  </si>
  <si>
    <t>Vit D</t>
  </si>
  <si>
    <t>Vit E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</si>
  <si>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</si>
  <si>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</si>
  <si>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</si>
  <si>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</si>
  <si>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</si>
  <si>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</si>
  <si>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</si>
  <si>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</si>
  <si>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</si>
  <si>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</si>
  <si>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</si>
  <si>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</si>
  <si>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</si>
  <si>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</si>
  <si>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</si>
  <si>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</si>
  <si>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</si>
  <si>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</si>
  <si>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</si>
  <si>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</si>
  <si>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</si>
  <si>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</si>
  <si>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</si>
  <si>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</si>
  <si>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</si>
  <si>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</si>
  <si>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</si>
  <si>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</si>
  <si>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</si>
  <si>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</si>
  <si>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</si>
  <si>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</si>
  <si>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</si>
  <si>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</si>
  <si>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</si>
  <si>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</si>
  <si>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</si>
  <si>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</si>
  <si>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</si>
  <si>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</si>
  <si>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</si>
  <si>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</si>
  <si>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</si>
  <si>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</si>
  <si>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</si>
  <si>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</si>
  <si>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</si>
  <si>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</si>
  <si>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</si>
  <si>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</si>
  <si>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</si>
  <si>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 xml:space="preserve">ME Remaining </t>
  </si>
  <si>
    <t xml:space="preserve">Pasture Intake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</si>
  <si>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</si>
  <si>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</si>
  <si>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</si>
  <si>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</si>
  <si>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</si>
  <si>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</si>
  <si>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</si>
  <si>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</si>
  <si>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September </t>
  </si>
  <si>
    <t>November</t>
  </si>
  <si>
    <t>Total</t>
  </si>
  <si>
    <t xml:space="preserve">Average </t>
  </si>
  <si>
    <t xml:space="preserve">Ingredient </t>
  </si>
  <si>
    <t>Ground Maize</t>
  </si>
  <si>
    <t>DCP/DAP</t>
  </si>
  <si>
    <t>Soybean Oilcake</t>
  </si>
  <si>
    <t>Wheat bran</t>
  </si>
  <si>
    <t>Molasses</t>
  </si>
  <si>
    <t>Feedlime</t>
  </si>
  <si>
    <t xml:space="preserve">Salt </t>
  </si>
  <si>
    <t>MgO</t>
  </si>
  <si>
    <t>MonoCaP</t>
  </si>
  <si>
    <t>Urea</t>
  </si>
  <si>
    <t>NDIN</t>
  </si>
  <si>
    <t>ADIN</t>
  </si>
  <si>
    <t xml:space="preserve">HDCP </t>
  </si>
  <si>
    <t>No</t>
  </si>
  <si>
    <t>Mild</t>
  </si>
  <si>
    <t>NO</t>
  </si>
  <si>
    <t xml:space="preserve">Using model predicted DMI </t>
  </si>
  <si>
    <t xml:space="preserve">Using model prediced DMI </t>
  </si>
  <si>
    <t>&gt;305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</si>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</sst>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E16" sqref="E16"/>
    </sheetView>
  </sheetViews>
  <sheetFormatPr defaultRowHeight="15" x14ac:dyDescent="0.25"/>
  <cols>
    <col min="1" max="1" width="39" customWidth="1"/>
  </cols>
  <sheetData>
    <row r="1" spans="1:9" x14ac:dyDescent="0.25">
      <c r="B1" s="7" t="s">
        <v>27</v>
      </c>
      <c r="C1" s="7"/>
      <c r="D1" s="7"/>
      <c r="E1" s="7"/>
      <c r="F1" s="7"/>
      <c r="G1" s="7"/>
      <c r="H1" s="7"/>
      <c r="I1" s="7"/>
    </row>
    <row r="2" spans="1:9" x14ac:dyDescent="0.25">
      <c r="A2" t="s">
        <v>0</v>
      </c>
      <c r="B2" t="s">
        <v>28</v>
      </c>
      <c r="C2" t="s">
        <v>29</v>
      </c>
      <c r="D2" t="s">
        <v>30</v>
      </c>
      <c r="E2" t="s">
        <v>31</v>
      </c>
    </row>
    <row r="3" spans="1:9" x14ac:dyDescent="0.25">
      <c r="A3" s="1" t="s">
        <v>1</v>
      </c>
    </row>
    <row r="4" spans="1:9" x14ac:dyDescent="0.25">
      <c r="A4" t="s">
        <v>2</v>
      </c>
      <c r="B4" t="s">
        <v>32</v>
      </c>
      <c r="C4" t="s">
        <v>33</v>
      </c>
      <c r="D4" t="s">
        <v>32</v>
      </c>
      <c r="E4" t="s">
        <v>32</v>
      </c>
    </row>
    <row r="5" spans="1:9" x14ac:dyDescent="0.25">
      <c r="A5" t="s">
        <v>3</v>
      </c>
      <c r="B5">
        <v>69.983333333333334</v>
      </c>
      <c r="C5">
        <v>69.983333333333334</v>
      </c>
      <c r="D5">
        <v>69.983333333333334</v>
      </c>
      <c r="E5">
        <v>69.983333333333334</v>
      </c>
    </row>
    <row r="6" spans="1:9" x14ac:dyDescent="0.25">
      <c r="A6" t="s">
        <v>4</v>
      </c>
      <c r="B6">
        <v>398</v>
      </c>
      <c r="C6">
        <v>386</v>
      </c>
      <c r="D6">
        <v>404</v>
      </c>
      <c r="E6">
        <v>396</v>
      </c>
    </row>
    <row r="7" spans="1:9" x14ac:dyDescent="0.25">
      <c r="A7" t="s">
        <v>5</v>
      </c>
      <c r="B7">
        <v>0</v>
      </c>
      <c r="C7">
        <v>0</v>
      </c>
      <c r="D7">
        <v>0</v>
      </c>
      <c r="E7">
        <v>0</v>
      </c>
    </row>
    <row r="8" spans="1:9" x14ac:dyDescent="0.25">
      <c r="A8" t="s">
        <v>6</v>
      </c>
      <c r="B8">
        <v>2.15</v>
      </c>
      <c r="C8">
        <v>2.15</v>
      </c>
      <c r="D8">
        <v>2.13</v>
      </c>
      <c r="E8">
        <v>2.16</v>
      </c>
    </row>
    <row r="9" spans="1:9" x14ac:dyDescent="0.25">
      <c r="A9" t="s">
        <v>7</v>
      </c>
      <c r="B9">
        <v>84.5</v>
      </c>
      <c r="C9">
        <v>84.5</v>
      </c>
      <c r="D9">
        <v>84.5</v>
      </c>
      <c r="E9">
        <v>84.5</v>
      </c>
    </row>
    <row r="10" spans="1:9" x14ac:dyDescent="0.25">
      <c r="A10" t="s">
        <v>8</v>
      </c>
      <c r="B10">
        <v>4.5</v>
      </c>
      <c r="C10">
        <v>4.5</v>
      </c>
      <c r="D10">
        <v>4.5</v>
      </c>
      <c r="E10">
        <v>4.5</v>
      </c>
    </row>
    <row r="11" spans="1:9" x14ac:dyDescent="0.25">
      <c r="A11" t="s">
        <v>9</v>
      </c>
      <c r="B11">
        <v>24</v>
      </c>
      <c r="C11">
        <v>24</v>
      </c>
      <c r="D11">
        <v>24</v>
      </c>
      <c r="E11">
        <v>24</v>
      </c>
    </row>
    <row r="12" spans="1:9" x14ac:dyDescent="0.25">
      <c r="A12" t="s">
        <v>10</v>
      </c>
      <c r="B12">
        <v>13</v>
      </c>
      <c r="C12">
        <v>13</v>
      </c>
      <c r="D12">
        <v>13</v>
      </c>
      <c r="E12">
        <v>13</v>
      </c>
    </row>
    <row r="14" spans="1:9" x14ac:dyDescent="0.25">
      <c r="A14" s="1" t="s">
        <v>11</v>
      </c>
    </row>
    <row r="15" spans="1:9" x14ac:dyDescent="0.25">
      <c r="A15" t="s">
        <v>12</v>
      </c>
      <c r="B15">
        <v>398</v>
      </c>
      <c r="C15">
        <v>386</v>
      </c>
      <c r="D15">
        <v>404</v>
      </c>
      <c r="E15">
        <v>396</v>
      </c>
    </row>
    <row r="16" spans="1:9" x14ac:dyDescent="0.25">
      <c r="A16" t="s">
        <v>13</v>
      </c>
      <c r="B16" t="s">
        <v>34</v>
      </c>
      <c r="C16" t="s">
        <v>35</v>
      </c>
      <c r="D16" t="s">
        <v>35</v>
      </c>
      <c r="E16" t="s">
        <v>34</v>
      </c>
    </row>
    <row r="17" spans="1:9" x14ac:dyDescent="0.25">
      <c r="A17" t="s">
        <v>14</v>
      </c>
      <c r="B17">
        <v>23</v>
      </c>
      <c r="C17">
        <v>23</v>
      </c>
      <c r="D17">
        <v>23</v>
      </c>
      <c r="E17">
        <v>23</v>
      </c>
    </row>
    <row r="18" spans="1:9" x14ac:dyDescent="0.25">
      <c r="A18" t="s">
        <v>15</v>
      </c>
      <c r="B18">
        <v>21.1</v>
      </c>
      <c r="C18">
        <v>19</v>
      </c>
      <c r="D18">
        <v>18.899999999999999</v>
      </c>
      <c r="E18">
        <v>17.899999999999999</v>
      </c>
    </row>
    <row r="19" spans="1:9" x14ac:dyDescent="0.25">
      <c r="A19" t="s">
        <v>16</v>
      </c>
      <c r="B19">
        <v>4.4800000000000004</v>
      </c>
      <c r="C19">
        <v>4.49</v>
      </c>
      <c r="D19">
        <v>4.45</v>
      </c>
      <c r="E19">
        <v>4.5599999999999996</v>
      </c>
    </row>
    <row r="20" spans="1:9" x14ac:dyDescent="0.25">
      <c r="A20" t="s">
        <v>17</v>
      </c>
      <c r="B20">
        <v>3.49</v>
      </c>
      <c r="C20">
        <v>3.58</v>
      </c>
      <c r="D20">
        <v>3.56</v>
      </c>
      <c r="E20">
        <v>3.44</v>
      </c>
    </row>
    <row r="21" spans="1:9" x14ac:dyDescent="0.25">
      <c r="A21" t="s">
        <v>18</v>
      </c>
      <c r="B21">
        <v>4.6500000000000004</v>
      </c>
      <c r="C21">
        <v>4.7</v>
      </c>
      <c r="D21">
        <v>4.7</v>
      </c>
      <c r="E21">
        <v>4.5599999999999996</v>
      </c>
    </row>
    <row r="23" spans="1:9" x14ac:dyDescent="0.25">
      <c r="A23" s="1" t="s">
        <v>19</v>
      </c>
    </row>
    <row r="24" spans="1:9" x14ac:dyDescent="0.25">
      <c r="A24" s="2" t="s">
        <v>20</v>
      </c>
      <c r="B24">
        <v>15.23</v>
      </c>
      <c r="C24">
        <v>15.23</v>
      </c>
      <c r="D24">
        <v>15.23</v>
      </c>
      <c r="E24">
        <v>15.23</v>
      </c>
      <c r="F24" s="2"/>
      <c r="G24" s="2"/>
      <c r="H24" s="2"/>
      <c r="I24" s="2"/>
    </row>
    <row r="25" spans="1:9" x14ac:dyDescent="0.25">
      <c r="A25" t="s">
        <v>21</v>
      </c>
      <c r="B25" t="s">
        <v>36</v>
      </c>
      <c r="C25" t="s">
        <v>36</v>
      </c>
      <c r="D25" t="s">
        <v>36</v>
      </c>
      <c r="E25" t="s">
        <v>36</v>
      </c>
    </row>
    <row r="26" spans="1:9" x14ac:dyDescent="0.25">
      <c r="A26" t="s">
        <v>22</v>
      </c>
      <c r="B26" t="s">
        <v>37</v>
      </c>
      <c r="C26" t="s">
        <v>37</v>
      </c>
      <c r="D26" t="s">
        <v>37</v>
      </c>
      <c r="E26" t="s">
        <v>37</v>
      </c>
    </row>
    <row r="27" spans="1:9" x14ac:dyDescent="0.25">
      <c r="A27" t="s">
        <v>23</v>
      </c>
      <c r="B27" t="s">
        <v>38</v>
      </c>
      <c r="C27" t="s">
        <v>38</v>
      </c>
      <c r="D27" t="s">
        <v>38</v>
      </c>
      <c r="E27" t="s">
        <v>38</v>
      </c>
    </row>
    <row r="28" spans="1:9" x14ac:dyDescent="0.25">
      <c r="A28" t="s">
        <v>24</v>
      </c>
      <c r="B28">
        <v>4</v>
      </c>
      <c r="C28">
        <v>4</v>
      </c>
      <c r="D28">
        <v>4</v>
      </c>
      <c r="E28">
        <v>4</v>
      </c>
    </row>
    <row r="29" spans="1:9" x14ac:dyDescent="0.25">
      <c r="A29" t="s">
        <v>25</v>
      </c>
      <c r="B29" t="s">
        <v>39</v>
      </c>
      <c r="C29" t="s">
        <v>39</v>
      </c>
      <c r="D29" t="s">
        <v>39</v>
      </c>
      <c r="E29" t="s">
        <v>39</v>
      </c>
    </row>
    <row r="30" spans="1:9" x14ac:dyDescent="0.25">
      <c r="A30" t="s">
        <v>26</v>
      </c>
      <c r="B30" t="s">
        <v>40</v>
      </c>
      <c r="C30" t="s">
        <v>40</v>
      </c>
      <c r="D30" t="s">
        <v>40</v>
      </c>
      <c r="E30" t="s">
        <v>40</v>
      </c>
    </row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E10" sqref="E10"/>
    </sheetView>
  </sheetViews>
  <sheetFormatPr defaultRowHeight="15" x14ac:dyDescent="0.25"/>
  <cols>
    <col min="1" max="1" width="26.28515625" customWidth="1"/>
  </cols>
  <sheetData>
    <row r="1" spans="1:9" x14ac:dyDescent="0.25">
      <c r="B1" s="7" t="s">
        <v>27</v>
      </c>
      <c r="C1" s="7"/>
      <c r="D1" s="7"/>
      <c r="E1" s="7"/>
      <c r="F1" s="7"/>
      <c r="G1" s="7"/>
      <c r="H1" s="7"/>
      <c r="I1" s="7"/>
    </row>
    <row r="2" spans="1:9" x14ac:dyDescent="0.25">
      <c r="A2" t="s">
        <v>41</v>
      </c>
      <c r="B2" t="s">
        <v>28</v>
      </c>
      <c r="C2" t="s">
        <v>29</v>
      </c>
      <c r="D2" t="s">
        <v>30</v>
      </c>
      <c r="E2" t="s">
        <v>31</v>
      </c>
    </row>
    <row r="3" spans="1:9" x14ac:dyDescent="0.25">
      <c r="A3" s="1" t="s">
        <v>42</v>
      </c>
    </row>
    <row r="4" spans="1:9" x14ac:dyDescent="0.25">
      <c r="A4" t="s">
        <v>43</v>
      </c>
      <c r="B4" t="s">
        <v>33</v>
      </c>
      <c r="C4" t="s">
        <v>33</v>
      </c>
      <c r="D4" t="s">
        <v>33</v>
      </c>
      <c r="E4" t="s">
        <v>33</v>
      </c>
    </row>
    <row r="5" spans="1:9" x14ac:dyDescent="0.25">
      <c r="A5" s="2" t="s">
        <v>44</v>
      </c>
      <c r="B5" s="2"/>
      <c r="C5" s="2"/>
      <c r="D5" s="2"/>
      <c r="E5" s="2"/>
      <c r="F5" s="2"/>
      <c r="G5" s="2"/>
      <c r="H5" s="2"/>
      <c r="I5" s="2"/>
    </row>
    <row r="6" spans="1:9" x14ac:dyDescent="0.25">
      <c r="A6" t="s">
        <v>45</v>
      </c>
      <c r="B6">
        <v>4.5</v>
      </c>
      <c r="C6">
        <v>4.5</v>
      </c>
      <c r="D6">
        <v>4.5</v>
      </c>
      <c r="E6">
        <v>4.5</v>
      </c>
    </row>
    <row r="7" spans="1:9" x14ac:dyDescent="0.25">
      <c r="A7" t="s">
        <v>46</v>
      </c>
      <c r="B7">
        <v>69.983333333333334</v>
      </c>
      <c r="C7">
        <v>69.983333333333334</v>
      </c>
      <c r="D7">
        <v>69.983333333333334</v>
      </c>
      <c r="E7">
        <v>69.983333333333334</v>
      </c>
    </row>
    <row r="8" spans="1:9" x14ac:dyDescent="0.25">
      <c r="A8" t="s">
        <v>47</v>
      </c>
      <c r="B8">
        <v>24</v>
      </c>
      <c r="C8">
        <v>24</v>
      </c>
      <c r="D8">
        <v>24</v>
      </c>
      <c r="E8">
        <v>24</v>
      </c>
    </row>
    <row r="9" spans="1:9" x14ac:dyDescent="0.25">
      <c r="A9" t="s">
        <v>48</v>
      </c>
      <c r="B9">
        <v>398</v>
      </c>
      <c r="C9">
        <v>386</v>
      </c>
      <c r="D9">
        <v>404</v>
      </c>
      <c r="E9">
        <v>396</v>
      </c>
    </row>
    <row r="10" spans="1:9" x14ac:dyDescent="0.25">
      <c r="A10" t="s">
        <v>49</v>
      </c>
      <c r="B10">
        <v>398</v>
      </c>
      <c r="C10">
        <v>386</v>
      </c>
      <c r="D10">
        <v>404</v>
      </c>
      <c r="E10">
        <v>396</v>
      </c>
    </row>
    <row r="11" spans="1:9" x14ac:dyDescent="0.25">
      <c r="A11" t="s">
        <v>14</v>
      </c>
      <c r="B11">
        <v>23</v>
      </c>
      <c r="C11">
        <v>23</v>
      </c>
      <c r="D11">
        <v>23</v>
      </c>
      <c r="E11">
        <v>23</v>
      </c>
    </row>
    <row r="12" spans="1:9" x14ac:dyDescent="0.25">
      <c r="A12" t="s">
        <v>50</v>
      </c>
      <c r="B12">
        <v>0</v>
      </c>
      <c r="C12">
        <v>0</v>
      </c>
      <c r="D12">
        <v>0</v>
      </c>
      <c r="E12">
        <v>0</v>
      </c>
    </row>
    <row r="13" spans="1:9" x14ac:dyDescent="0.25">
      <c r="A13" t="s">
        <v>51</v>
      </c>
      <c r="B13">
        <v>2.15</v>
      </c>
      <c r="C13">
        <v>2.15</v>
      </c>
      <c r="D13">
        <v>2.13</v>
      </c>
      <c r="E13">
        <v>2.16</v>
      </c>
    </row>
    <row r="15" spans="1:9" x14ac:dyDescent="0.25">
      <c r="A15" s="1" t="s">
        <v>52</v>
      </c>
    </row>
    <row r="16" spans="1:9" x14ac:dyDescent="0.25">
      <c r="A16" t="s">
        <v>53</v>
      </c>
      <c r="B16">
        <v>21.1</v>
      </c>
      <c r="C16">
        <v>19</v>
      </c>
      <c r="D16">
        <v>18.899999999999999</v>
      </c>
      <c r="E16">
        <v>17.899999999999999</v>
      </c>
    </row>
    <row r="17" spans="1:9" x14ac:dyDescent="0.25">
      <c r="A17" t="s">
        <v>54</v>
      </c>
    </row>
    <row r="18" spans="1:9" x14ac:dyDescent="0.25">
      <c r="A18" t="s">
        <v>55</v>
      </c>
      <c r="B18">
        <v>4.4800000000000004</v>
      </c>
      <c r="C18">
        <v>4.49</v>
      </c>
      <c r="D18">
        <v>4.45</v>
      </c>
      <c r="E18">
        <v>4.5599999999999996</v>
      </c>
    </row>
    <row r="19" spans="1:9" x14ac:dyDescent="0.25">
      <c r="A19" t="s">
        <v>7</v>
      </c>
      <c r="B19">
        <v>84.5</v>
      </c>
      <c r="C19">
        <v>84.5</v>
      </c>
      <c r="D19">
        <v>84.5</v>
      </c>
      <c r="E19">
        <v>84.5</v>
      </c>
    </row>
    <row r="20" spans="1:9" x14ac:dyDescent="0.25">
      <c r="A20" t="s">
        <v>56</v>
      </c>
      <c r="B20">
        <v>3.49</v>
      </c>
      <c r="C20">
        <v>3.58</v>
      </c>
      <c r="D20">
        <v>3.56</v>
      </c>
      <c r="E20">
        <v>3.44</v>
      </c>
    </row>
    <row r="22" spans="1:9" x14ac:dyDescent="0.25">
      <c r="A22" s="1" t="s">
        <v>57</v>
      </c>
    </row>
    <row r="23" spans="1:9" x14ac:dyDescent="0.25">
      <c r="A23" t="s">
        <v>58</v>
      </c>
      <c r="B23">
        <v>15.23</v>
      </c>
      <c r="C23">
        <v>15.23</v>
      </c>
      <c r="D23">
        <v>15.23</v>
      </c>
      <c r="E23">
        <v>15.23</v>
      </c>
    </row>
    <row r="24" spans="1:9" x14ac:dyDescent="0.25">
      <c r="A24" t="s">
        <v>59</v>
      </c>
      <c r="B24">
        <v>73.25</v>
      </c>
      <c r="C24">
        <v>73.25</v>
      </c>
      <c r="D24">
        <v>73.25</v>
      </c>
      <c r="E24">
        <v>73.25</v>
      </c>
    </row>
    <row r="25" spans="1:9" x14ac:dyDescent="0.25">
      <c r="A25" t="s">
        <v>60</v>
      </c>
      <c r="B25">
        <v>15.23</v>
      </c>
      <c r="C25">
        <v>15.23</v>
      </c>
      <c r="D25">
        <v>15.23</v>
      </c>
      <c r="E25">
        <v>15.23</v>
      </c>
    </row>
    <row r="26" spans="1:9" x14ac:dyDescent="0.25">
      <c r="A26" t="s">
        <v>61</v>
      </c>
      <c r="B26">
        <v>73.25</v>
      </c>
      <c r="C26">
        <v>73.25</v>
      </c>
      <c r="D26">
        <v>73.25</v>
      </c>
      <c r="E26">
        <v>73.25</v>
      </c>
    </row>
    <row r="27" spans="1:9" x14ac:dyDescent="0.25">
      <c r="A27" t="s">
        <v>62</v>
      </c>
      <c r="B27">
        <v>5.45</v>
      </c>
      <c r="C27">
        <v>5.45</v>
      </c>
      <c r="D27">
        <v>5.45</v>
      </c>
      <c r="E27">
        <v>5.45</v>
      </c>
    </row>
    <row r="28" spans="1:9" x14ac:dyDescent="0.25">
      <c r="A28" t="s">
        <v>63</v>
      </c>
      <c r="B28">
        <v>12</v>
      </c>
      <c r="C28">
        <v>12</v>
      </c>
      <c r="D28">
        <v>12</v>
      </c>
      <c r="E28">
        <v>12</v>
      </c>
    </row>
    <row r="29" spans="1:9" x14ac:dyDescent="0.25">
      <c r="A29" t="s">
        <v>64</v>
      </c>
      <c r="B29" t="s">
        <v>77</v>
      </c>
      <c r="C29" t="s">
        <v>77</v>
      </c>
      <c r="D29" t="s">
        <v>77</v>
      </c>
      <c r="E29" t="s">
        <v>77</v>
      </c>
    </row>
    <row r="30" spans="1:9" x14ac:dyDescent="0.25">
      <c r="A30" t="s">
        <v>65</v>
      </c>
      <c r="B30">
        <v>9.9499999999999993</v>
      </c>
      <c r="C30">
        <v>9.9499999999999993</v>
      </c>
      <c r="D30">
        <v>9.9499999999999993</v>
      </c>
      <c r="E30">
        <v>9.9499999999999993</v>
      </c>
    </row>
    <row r="31" spans="1:9" x14ac:dyDescent="0.25">
      <c r="A31" t="s">
        <v>66</v>
      </c>
      <c r="B31" s="3">
        <v>0</v>
      </c>
      <c r="C31" s="3">
        <v>0</v>
      </c>
      <c r="D31" s="3">
        <v>0</v>
      </c>
      <c r="E31" s="3">
        <v>0</v>
      </c>
      <c r="F31" s="3"/>
      <c r="G31" s="3"/>
      <c r="H31" s="3"/>
      <c r="I31" s="3"/>
    </row>
    <row r="32" spans="1:9" x14ac:dyDescent="0.25">
      <c r="A32" t="s">
        <v>67</v>
      </c>
      <c r="B32" s="3">
        <v>0.3</v>
      </c>
      <c r="C32" s="3">
        <v>0.3</v>
      </c>
      <c r="D32" s="3">
        <v>0.3</v>
      </c>
      <c r="E32" s="3">
        <v>0.3</v>
      </c>
      <c r="F32" s="3"/>
      <c r="G32" s="3"/>
      <c r="H32" s="3"/>
      <c r="I32" s="3"/>
    </row>
    <row r="33" spans="1:9" x14ac:dyDescent="0.25">
      <c r="A33" t="s">
        <v>68</v>
      </c>
      <c r="B33" s="3" t="s">
        <v>78</v>
      </c>
      <c r="C33" s="3" t="s">
        <v>78</v>
      </c>
      <c r="D33" s="3" t="s">
        <v>78</v>
      </c>
      <c r="E33" s="3" t="s">
        <v>78</v>
      </c>
      <c r="F33" s="3"/>
      <c r="G33" s="3"/>
      <c r="H33" s="3"/>
      <c r="I33" s="3"/>
    </row>
    <row r="34" spans="1:9" x14ac:dyDescent="0.25">
      <c r="A34" t="s">
        <v>69</v>
      </c>
      <c r="B34" s="3" t="s">
        <v>79</v>
      </c>
      <c r="C34" s="3" t="s">
        <v>79</v>
      </c>
      <c r="D34" s="3" t="s">
        <v>79</v>
      </c>
      <c r="E34" s="3" t="s">
        <v>79</v>
      </c>
      <c r="F34" s="3"/>
      <c r="G34" s="3"/>
      <c r="H34" s="3"/>
      <c r="I34" s="3"/>
    </row>
    <row r="36" spans="1:9" x14ac:dyDescent="0.25">
      <c r="A36" s="1" t="s">
        <v>70</v>
      </c>
    </row>
    <row r="37" spans="1:9" x14ac:dyDescent="0.25">
      <c r="A37" t="s">
        <v>71</v>
      </c>
      <c r="B37" s="3" t="s">
        <v>80</v>
      </c>
      <c r="C37" s="3" t="s">
        <v>80</v>
      </c>
      <c r="D37" s="3" t="s">
        <v>80</v>
      </c>
      <c r="E37" s="3" t="s">
        <v>80</v>
      </c>
      <c r="F37" s="3"/>
      <c r="G37" s="3"/>
      <c r="H37" s="3"/>
      <c r="I37" s="3"/>
    </row>
    <row r="38" spans="1:9" x14ac:dyDescent="0.25">
      <c r="A38" t="s">
        <v>72</v>
      </c>
      <c r="B38" s="3" t="s">
        <v>81</v>
      </c>
      <c r="C38" s="3" t="s">
        <v>81</v>
      </c>
      <c r="D38" s="3" t="s">
        <v>81</v>
      </c>
      <c r="E38" s="3" t="s">
        <v>81</v>
      </c>
      <c r="F38" s="3"/>
      <c r="G38" s="3"/>
      <c r="H38" s="3"/>
      <c r="I38" s="3"/>
    </row>
    <row r="39" spans="1:9" x14ac:dyDescent="0.25">
      <c r="A39" t="s">
        <v>73</v>
      </c>
      <c r="B39" s="3">
        <v>16</v>
      </c>
      <c r="C39" s="3">
        <v>16</v>
      </c>
      <c r="D39" s="3">
        <v>16</v>
      </c>
      <c r="E39" s="3">
        <v>16</v>
      </c>
      <c r="F39" s="3"/>
      <c r="G39" s="3"/>
      <c r="H39" s="3"/>
      <c r="I39" s="3"/>
    </row>
    <row r="40" spans="1:9" x14ac:dyDescent="0.25">
      <c r="A40" t="s">
        <v>74</v>
      </c>
      <c r="B40" s="3">
        <v>6</v>
      </c>
      <c r="C40" s="3">
        <v>6</v>
      </c>
      <c r="D40" s="3">
        <v>6</v>
      </c>
      <c r="E40" s="3">
        <v>6</v>
      </c>
      <c r="F40" s="3"/>
      <c r="G40" s="3"/>
      <c r="H40" s="3"/>
      <c r="I40" s="3"/>
    </row>
    <row r="41" spans="1:9" x14ac:dyDescent="0.25">
      <c r="A41" t="s">
        <v>75</v>
      </c>
      <c r="B41" s="3">
        <v>5942</v>
      </c>
      <c r="C41" s="3">
        <v>5942</v>
      </c>
      <c r="D41" s="3">
        <v>5942</v>
      </c>
      <c r="E41" s="3">
        <v>5942</v>
      </c>
      <c r="F41" s="3"/>
      <c r="G41" s="3"/>
      <c r="H41" s="3"/>
      <c r="I41" s="3"/>
    </row>
    <row r="42" spans="1:9" x14ac:dyDescent="0.25">
      <c r="A42" t="s">
        <v>76</v>
      </c>
      <c r="B42" s="3">
        <v>0</v>
      </c>
      <c r="C42" s="3">
        <v>0</v>
      </c>
      <c r="D42" s="3">
        <v>0</v>
      </c>
      <c r="E42" s="3">
        <v>0</v>
      </c>
      <c r="F42" s="3"/>
      <c r="G42" s="3"/>
      <c r="H42" s="3"/>
      <c r="I42" s="3"/>
    </row>
  </sheetData>
  <mergeCells count="1">
    <mergeCell ref="B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34" workbookViewId="0">
      <selection activeCell="C53" sqref="C53"/>
    </sheetView>
  </sheetViews>
  <sheetFormatPr defaultRowHeight="15" x14ac:dyDescent="0.25"/>
  <cols>
    <col min="1" max="1" width="30.7109375" customWidth="1"/>
  </cols>
  <sheetData>
    <row r="1" spans="1:9" x14ac:dyDescent="0.25">
      <c r="B1" s="7" t="s">
        <v>27</v>
      </c>
      <c r="C1" s="7"/>
      <c r="D1" s="7"/>
      <c r="E1" s="7"/>
      <c r="F1" s="7"/>
      <c r="G1" s="7"/>
      <c r="H1" s="7"/>
      <c r="I1" s="7"/>
    </row>
    <row r="2" spans="1:9" x14ac:dyDescent="0.25">
      <c r="A2" t="s">
        <v>82</v>
      </c>
      <c r="B2" t="s">
        <v>28</v>
      </c>
      <c r="C2" t="s">
        <v>29</v>
      </c>
      <c r="D2" t="s">
        <v>30</v>
      </c>
      <c r="E2" t="s">
        <v>31</v>
      </c>
    </row>
    <row r="3" spans="1:9" x14ac:dyDescent="0.25">
      <c r="A3" s="1" t="s">
        <v>83</v>
      </c>
    </row>
    <row r="4" spans="1:9" x14ac:dyDescent="0.25">
      <c r="A4" t="s">
        <v>2</v>
      </c>
      <c r="B4" t="s">
        <v>33</v>
      </c>
      <c r="C4" t="s">
        <v>33</v>
      </c>
      <c r="D4" t="s">
        <v>33</v>
      </c>
      <c r="E4" t="s">
        <v>33</v>
      </c>
    </row>
    <row r="5" spans="1:9" x14ac:dyDescent="0.25">
      <c r="A5" t="s">
        <v>20</v>
      </c>
      <c r="B5">
        <v>15.23</v>
      </c>
      <c r="C5">
        <v>15.23</v>
      </c>
      <c r="D5">
        <v>15.23</v>
      </c>
      <c r="E5">
        <v>15.23</v>
      </c>
    </row>
    <row r="6" spans="1:9" x14ac:dyDescent="0.25">
      <c r="A6" t="s">
        <v>84</v>
      </c>
      <c r="B6">
        <v>15.23</v>
      </c>
      <c r="C6">
        <v>15.23</v>
      </c>
      <c r="D6">
        <v>15.23</v>
      </c>
      <c r="E6">
        <v>15.23</v>
      </c>
    </row>
    <row r="7" spans="1:9" x14ac:dyDescent="0.25">
      <c r="A7" t="s">
        <v>85</v>
      </c>
      <c r="B7">
        <v>73.25</v>
      </c>
      <c r="C7">
        <v>73.25</v>
      </c>
      <c r="D7">
        <v>73.25</v>
      </c>
      <c r="E7">
        <v>73.25</v>
      </c>
    </row>
    <row r="8" spans="1:9" x14ac:dyDescent="0.25">
      <c r="A8" t="s">
        <v>86</v>
      </c>
      <c r="B8">
        <v>73.25</v>
      </c>
      <c r="C8">
        <v>73.25</v>
      </c>
      <c r="D8">
        <v>73.25</v>
      </c>
      <c r="E8">
        <v>73.25</v>
      </c>
    </row>
    <row r="9" spans="1:9" x14ac:dyDescent="0.25">
      <c r="A9" t="s">
        <v>87</v>
      </c>
      <c r="B9">
        <v>5.45</v>
      </c>
      <c r="C9">
        <v>5.45</v>
      </c>
      <c r="D9">
        <v>5.45</v>
      </c>
      <c r="E9">
        <v>5.45</v>
      </c>
    </row>
    <row r="10" spans="1:9" x14ac:dyDescent="0.25">
      <c r="A10" t="s">
        <v>88</v>
      </c>
      <c r="B10">
        <v>5.45</v>
      </c>
      <c r="C10">
        <v>5.45</v>
      </c>
      <c r="D10">
        <v>5.45</v>
      </c>
      <c r="E10">
        <v>5.45</v>
      </c>
    </row>
    <row r="11" spans="1:9" x14ac:dyDescent="0.25">
      <c r="A11" t="s">
        <v>89</v>
      </c>
      <c r="B11" s="3">
        <v>12</v>
      </c>
      <c r="C11" s="3">
        <v>12</v>
      </c>
      <c r="D11" s="3">
        <v>12</v>
      </c>
      <c r="E11" s="3">
        <v>12</v>
      </c>
      <c r="F11" s="3"/>
      <c r="G11" s="3"/>
      <c r="H11" s="3"/>
      <c r="I11" s="3"/>
    </row>
    <row r="12" spans="1:9" x14ac:dyDescent="0.25">
      <c r="A12" t="s">
        <v>90</v>
      </c>
      <c r="B12" s="3">
        <v>12</v>
      </c>
      <c r="C12" s="3">
        <v>12</v>
      </c>
      <c r="D12" s="3">
        <v>12</v>
      </c>
      <c r="E12" s="3">
        <v>12</v>
      </c>
      <c r="F12" s="3"/>
      <c r="G12" s="3"/>
      <c r="H12" s="3"/>
      <c r="I12" s="3"/>
    </row>
    <row r="13" spans="1:9" x14ac:dyDescent="0.25">
      <c r="A13" t="s">
        <v>91</v>
      </c>
      <c r="B13" s="3" t="s">
        <v>77</v>
      </c>
      <c r="C13" s="3" t="s">
        <v>77</v>
      </c>
      <c r="D13" s="3" t="s">
        <v>77</v>
      </c>
      <c r="E13" s="3" t="s">
        <v>77</v>
      </c>
      <c r="F13" s="3"/>
      <c r="G13" s="3"/>
      <c r="H13" s="3"/>
      <c r="I13" s="3"/>
    </row>
    <row r="14" spans="1:9" x14ac:dyDescent="0.25">
      <c r="A14" t="s">
        <v>92</v>
      </c>
      <c r="B14" s="3" t="s">
        <v>77</v>
      </c>
      <c r="C14" s="3" t="s">
        <v>77</v>
      </c>
      <c r="D14" s="3" t="s">
        <v>77</v>
      </c>
      <c r="E14" s="3" t="s">
        <v>77</v>
      </c>
      <c r="F14" s="3"/>
      <c r="G14" s="3"/>
      <c r="H14" s="3"/>
      <c r="I14" s="3"/>
    </row>
    <row r="15" spans="1:9" x14ac:dyDescent="0.25">
      <c r="A15" s="4" t="s">
        <v>93</v>
      </c>
      <c r="B15" s="5">
        <v>14</v>
      </c>
      <c r="C15" s="5">
        <v>14</v>
      </c>
      <c r="D15" s="5">
        <v>14</v>
      </c>
      <c r="E15" s="5">
        <v>14</v>
      </c>
      <c r="F15" s="5"/>
      <c r="G15" s="5"/>
      <c r="H15" s="5"/>
      <c r="I15" s="5"/>
    </row>
    <row r="16" spans="1:9" x14ac:dyDescent="0.25">
      <c r="A16" s="4" t="s">
        <v>94</v>
      </c>
      <c r="B16" s="5">
        <v>6</v>
      </c>
      <c r="C16" s="5">
        <v>6</v>
      </c>
      <c r="D16" s="5">
        <v>6</v>
      </c>
      <c r="E16" s="5">
        <v>6</v>
      </c>
      <c r="F16" s="5"/>
      <c r="G16" s="5"/>
      <c r="H16" s="5"/>
      <c r="I16" s="5"/>
    </row>
    <row r="17" spans="1:9" x14ac:dyDescent="0.25">
      <c r="A17" s="4" t="s">
        <v>95</v>
      </c>
      <c r="B17" s="5">
        <v>5942</v>
      </c>
      <c r="C17" s="5">
        <v>5942</v>
      </c>
      <c r="D17" s="5">
        <v>5942</v>
      </c>
      <c r="E17" s="5">
        <v>5942</v>
      </c>
      <c r="F17" s="5"/>
      <c r="G17" s="5"/>
      <c r="H17" s="5"/>
      <c r="I17" s="5"/>
    </row>
    <row r="18" spans="1:9" x14ac:dyDescent="0.25">
      <c r="A18" t="s">
        <v>96</v>
      </c>
      <c r="B18" s="3">
        <v>0</v>
      </c>
      <c r="C18" s="3">
        <v>0</v>
      </c>
      <c r="D18" s="3">
        <v>0</v>
      </c>
      <c r="E18" s="3">
        <v>0</v>
      </c>
      <c r="F18" s="3"/>
      <c r="G18" s="3"/>
      <c r="H18" s="3"/>
      <c r="I18" s="3"/>
    </row>
    <row r="19" spans="1:9" x14ac:dyDescent="0.25">
      <c r="A19" t="s">
        <v>97</v>
      </c>
      <c r="B19" s="3">
        <v>0</v>
      </c>
      <c r="C19" s="3">
        <v>0</v>
      </c>
      <c r="D19" s="3">
        <v>0</v>
      </c>
      <c r="E19" s="3">
        <v>0</v>
      </c>
      <c r="F19" s="3"/>
      <c r="G19" s="3"/>
      <c r="H19" s="3"/>
      <c r="I19" s="3"/>
    </row>
    <row r="20" spans="1:9" x14ac:dyDescent="0.25">
      <c r="A20" t="s">
        <v>98</v>
      </c>
      <c r="B20" s="3">
        <v>60.07</v>
      </c>
      <c r="C20" s="3">
        <v>60.07</v>
      </c>
      <c r="D20" s="3">
        <v>60.07</v>
      </c>
      <c r="E20" s="3">
        <v>60.07</v>
      </c>
      <c r="F20" s="3"/>
      <c r="G20" s="3"/>
      <c r="H20" s="3"/>
      <c r="I20" s="3"/>
    </row>
    <row r="22" spans="1:9" x14ac:dyDescent="0.25">
      <c r="A22" s="1" t="s">
        <v>99</v>
      </c>
    </row>
    <row r="23" spans="1:9" x14ac:dyDescent="0.25">
      <c r="A23" t="s">
        <v>100</v>
      </c>
      <c r="B23" t="s">
        <v>33</v>
      </c>
      <c r="C23" t="s">
        <v>33</v>
      </c>
      <c r="D23" t="s">
        <v>33</v>
      </c>
      <c r="E23" t="s">
        <v>33</v>
      </c>
    </row>
    <row r="24" spans="1:9" x14ac:dyDescent="0.25">
      <c r="A24" t="s">
        <v>101</v>
      </c>
    </row>
    <row r="25" spans="1:9" x14ac:dyDescent="0.25">
      <c r="A25" t="s">
        <v>102</v>
      </c>
    </row>
    <row r="26" spans="1:9" x14ac:dyDescent="0.25">
      <c r="A26" t="s">
        <v>103</v>
      </c>
      <c r="B26">
        <f>((((B30-1)*370)+B28)/30)+24</f>
        <v>69.983333333333334</v>
      </c>
      <c r="C26">
        <f t="shared" ref="C26:E26" si="0">((((C30-1)*370)+C28)/30)+24</f>
        <v>69.983333333333334</v>
      </c>
      <c r="D26">
        <f t="shared" si="0"/>
        <v>69.983333333333334</v>
      </c>
      <c r="E26">
        <f t="shared" si="0"/>
        <v>69.983333333333334</v>
      </c>
    </row>
    <row r="27" spans="1:9" x14ac:dyDescent="0.25">
      <c r="A27" t="s">
        <v>104</v>
      </c>
      <c r="B27">
        <v>0</v>
      </c>
      <c r="C27">
        <v>0</v>
      </c>
      <c r="D27">
        <v>0</v>
      </c>
      <c r="E27">
        <v>0</v>
      </c>
    </row>
    <row r="28" spans="1:9" x14ac:dyDescent="0.25">
      <c r="A28" t="s">
        <v>105</v>
      </c>
      <c r="B28">
        <v>84.5</v>
      </c>
      <c r="C28">
        <v>84.5</v>
      </c>
      <c r="D28">
        <v>84.5</v>
      </c>
      <c r="E28">
        <v>84.5</v>
      </c>
    </row>
    <row r="29" spans="1:9" x14ac:dyDescent="0.25">
      <c r="A29" t="s">
        <v>106</v>
      </c>
      <c r="B29">
        <v>13</v>
      </c>
      <c r="C29">
        <v>13</v>
      </c>
      <c r="D29">
        <v>13</v>
      </c>
      <c r="E29">
        <v>13</v>
      </c>
    </row>
    <row r="30" spans="1:9" x14ac:dyDescent="0.25">
      <c r="A30" t="s">
        <v>8</v>
      </c>
      <c r="B30">
        <v>4.5</v>
      </c>
      <c r="C30">
        <v>4.5</v>
      </c>
      <c r="D30">
        <v>4.5</v>
      </c>
      <c r="E30">
        <v>4.5</v>
      </c>
    </row>
    <row r="31" spans="1:9" x14ac:dyDescent="0.25">
      <c r="A31" t="s">
        <v>107</v>
      </c>
      <c r="B31">
        <v>23</v>
      </c>
      <c r="C31">
        <v>23</v>
      </c>
      <c r="D31">
        <v>23</v>
      </c>
      <c r="E31">
        <v>23</v>
      </c>
    </row>
    <row r="32" spans="1:9" x14ac:dyDescent="0.25">
      <c r="A32" t="s">
        <v>47</v>
      </c>
      <c r="B32">
        <v>24</v>
      </c>
      <c r="C32">
        <v>24</v>
      </c>
      <c r="D32">
        <v>24</v>
      </c>
      <c r="E32">
        <v>24</v>
      </c>
    </row>
    <row r="33" spans="1:9" x14ac:dyDescent="0.25">
      <c r="A33" t="s">
        <v>108</v>
      </c>
      <c r="B33">
        <v>21.1</v>
      </c>
      <c r="C33">
        <v>19</v>
      </c>
      <c r="D33">
        <v>18.899999999999999</v>
      </c>
      <c r="E33">
        <v>17.899999999999999</v>
      </c>
    </row>
    <row r="34" spans="1:9" x14ac:dyDescent="0.25">
      <c r="A34" t="s">
        <v>16</v>
      </c>
      <c r="B34">
        <v>4.4800000000000004</v>
      </c>
      <c r="C34">
        <v>4.49</v>
      </c>
      <c r="D34">
        <v>4.45</v>
      </c>
      <c r="E34">
        <v>4.5599999999999996</v>
      </c>
    </row>
    <row r="35" spans="1:9" x14ac:dyDescent="0.25">
      <c r="A35" t="s">
        <v>109</v>
      </c>
    </row>
    <row r="36" spans="1:9" x14ac:dyDescent="0.25">
      <c r="A36" t="s">
        <v>110</v>
      </c>
      <c r="B36">
        <v>3.49</v>
      </c>
      <c r="C36">
        <v>3.58</v>
      </c>
      <c r="D36">
        <v>3.56</v>
      </c>
      <c r="E36">
        <v>3.44</v>
      </c>
    </row>
    <row r="37" spans="1:9" x14ac:dyDescent="0.25">
      <c r="A37" t="s">
        <v>111</v>
      </c>
      <c r="B37">
        <v>4.46</v>
      </c>
      <c r="C37">
        <v>4.7</v>
      </c>
      <c r="D37">
        <v>4.7</v>
      </c>
      <c r="E37">
        <v>4.5599999999999996</v>
      </c>
    </row>
    <row r="38" spans="1:9" x14ac:dyDescent="0.25">
      <c r="A38" t="s">
        <v>112</v>
      </c>
      <c r="B38" s="3" t="s">
        <v>128</v>
      </c>
      <c r="C38" s="3" t="s">
        <v>128</v>
      </c>
      <c r="D38" s="3" t="s">
        <v>128</v>
      </c>
      <c r="E38" s="3" t="s">
        <v>128</v>
      </c>
      <c r="F38" s="3"/>
      <c r="G38" s="3"/>
      <c r="H38" s="3"/>
      <c r="I38" s="3"/>
    </row>
    <row r="39" spans="1:9" x14ac:dyDescent="0.25">
      <c r="A39" t="s">
        <v>113</v>
      </c>
      <c r="B39">
        <v>2.15</v>
      </c>
      <c r="C39">
        <v>2.15</v>
      </c>
      <c r="D39">
        <v>2.13</v>
      </c>
      <c r="E39">
        <v>2.16</v>
      </c>
    </row>
    <row r="40" spans="1:9" x14ac:dyDescent="0.25">
      <c r="A40" t="s">
        <v>114</v>
      </c>
      <c r="B40">
        <v>2.25</v>
      </c>
      <c r="C40">
        <v>2.25</v>
      </c>
      <c r="D40">
        <v>2.25</v>
      </c>
      <c r="E40">
        <v>2.25</v>
      </c>
    </row>
    <row r="41" spans="1:9" x14ac:dyDescent="0.25">
      <c r="A41" t="s">
        <v>115</v>
      </c>
    </row>
    <row r="42" spans="1:9" x14ac:dyDescent="0.25">
      <c r="A42" t="s">
        <v>116</v>
      </c>
      <c r="B42" s="3" t="s">
        <v>129</v>
      </c>
      <c r="C42" s="3" t="s">
        <v>129</v>
      </c>
      <c r="D42" s="3" t="s">
        <v>129</v>
      </c>
      <c r="E42" s="3" t="s">
        <v>129</v>
      </c>
      <c r="F42" s="3"/>
      <c r="G42" s="3"/>
      <c r="H42" s="3"/>
      <c r="I42" s="3"/>
    </row>
    <row r="43" spans="1:9" x14ac:dyDescent="0.25">
      <c r="A43" t="s">
        <v>117</v>
      </c>
      <c r="B43" s="3" t="s">
        <v>130</v>
      </c>
      <c r="C43" s="3" t="s">
        <v>130</v>
      </c>
      <c r="D43" s="3" t="s">
        <v>130</v>
      </c>
      <c r="E43" s="3" t="s">
        <v>130</v>
      </c>
      <c r="F43" s="3"/>
      <c r="G43" s="3"/>
      <c r="H43" s="3"/>
      <c r="I43" s="3"/>
    </row>
    <row r="44" spans="1:9" x14ac:dyDescent="0.25">
      <c r="A44" t="s">
        <v>118</v>
      </c>
      <c r="B44" s="3" t="s">
        <v>34</v>
      </c>
      <c r="C44" s="3" t="s">
        <v>34</v>
      </c>
      <c r="D44" s="3" t="s">
        <v>34</v>
      </c>
      <c r="E44" s="3" t="s">
        <v>34</v>
      </c>
      <c r="F44" s="3"/>
      <c r="G44" s="3"/>
      <c r="H44" s="3"/>
      <c r="I44" s="3"/>
    </row>
    <row r="45" spans="1:9" x14ac:dyDescent="0.25">
      <c r="A45" t="s">
        <v>119</v>
      </c>
      <c r="B45" s="3" t="s">
        <v>40</v>
      </c>
      <c r="C45" s="3" t="s">
        <v>40</v>
      </c>
      <c r="D45" s="3" t="s">
        <v>40</v>
      </c>
      <c r="E45" s="3" t="s">
        <v>40</v>
      </c>
      <c r="F45" s="3"/>
      <c r="G45" s="3"/>
      <c r="H45" s="3"/>
      <c r="I45" s="3"/>
    </row>
    <row r="46" spans="1:9" x14ac:dyDescent="0.25">
      <c r="A46" t="s">
        <v>120</v>
      </c>
      <c r="B46" s="3">
        <v>0.6</v>
      </c>
      <c r="C46" s="3">
        <v>0.6</v>
      </c>
      <c r="D46" s="3">
        <v>0.6</v>
      </c>
      <c r="E46" s="3">
        <v>0.6</v>
      </c>
      <c r="F46" s="3"/>
      <c r="G46" s="3"/>
      <c r="H46" s="3"/>
      <c r="I46" s="3"/>
    </row>
    <row r="47" spans="1:9" x14ac:dyDescent="0.25">
      <c r="A47" t="s">
        <v>25</v>
      </c>
      <c r="B47" s="3" t="s">
        <v>131</v>
      </c>
      <c r="C47" s="3" t="s">
        <v>131</v>
      </c>
      <c r="D47" s="3" t="s">
        <v>131</v>
      </c>
      <c r="E47" s="3" t="s">
        <v>131</v>
      </c>
      <c r="F47" s="3"/>
      <c r="G47" s="3"/>
      <c r="H47" s="3"/>
      <c r="I47" s="3"/>
    </row>
    <row r="48" spans="1:9" x14ac:dyDescent="0.25">
      <c r="A48" t="s">
        <v>121</v>
      </c>
      <c r="B48" s="3" t="s">
        <v>40</v>
      </c>
      <c r="C48" s="3" t="s">
        <v>40</v>
      </c>
      <c r="D48" s="3" t="s">
        <v>40</v>
      </c>
      <c r="E48" s="3" t="s">
        <v>40</v>
      </c>
      <c r="F48" s="3"/>
      <c r="G48" s="3"/>
      <c r="H48" s="3"/>
      <c r="I48" s="3"/>
    </row>
    <row r="49" spans="1:9" x14ac:dyDescent="0.25">
      <c r="A49" t="s">
        <v>122</v>
      </c>
      <c r="B49" s="3" t="b">
        <v>1</v>
      </c>
      <c r="C49" s="3" t="b">
        <v>1</v>
      </c>
      <c r="D49" s="3" t="b">
        <v>1</v>
      </c>
      <c r="E49" s="3" t="b">
        <v>1</v>
      </c>
      <c r="F49" s="3"/>
      <c r="G49" s="3"/>
      <c r="H49" s="3"/>
      <c r="I49" s="3"/>
    </row>
    <row r="50" spans="1:9" x14ac:dyDescent="0.25">
      <c r="A50" t="s">
        <v>123</v>
      </c>
      <c r="B50" s="3" t="s">
        <v>132</v>
      </c>
      <c r="C50" s="3" t="s">
        <v>132</v>
      </c>
      <c r="D50" s="3" t="s">
        <v>132</v>
      </c>
      <c r="E50" s="3" t="s">
        <v>132</v>
      </c>
      <c r="F50" s="3"/>
      <c r="G50" s="3"/>
      <c r="H50" s="3"/>
      <c r="I50" s="3"/>
    </row>
    <row r="51" spans="1:9" x14ac:dyDescent="0.25">
      <c r="A51" t="s">
        <v>124</v>
      </c>
      <c r="B51">
        <v>398</v>
      </c>
      <c r="C51">
        <v>386</v>
      </c>
      <c r="D51">
        <v>404</v>
      </c>
      <c r="E51">
        <v>396</v>
      </c>
    </row>
    <row r="52" spans="1:9" x14ac:dyDescent="0.25">
      <c r="A52" t="s">
        <v>125</v>
      </c>
      <c r="B52">
        <v>398</v>
      </c>
      <c r="C52">
        <v>386</v>
      </c>
      <c r="D52">
        <v>404</v>
      </c>
      <c r="E52">
        <v>396</v>
      </c>
    </row>
    <row r="53" spans="1:9" x14ac:dyDescent="0.25">
      <c r="A53" t="s">
        <v>126</v>
      </c>
      <c r="B53">
        <v>0</v>
      </c>
      <c r="C53">
        <v>0</v>
      </c>
      <c r="D53">
        <v>0</v>
      </c>
      <c r="E53">
        <v>0</v>
      </c>
    </row>
    <row r="54" spans="1:9" x14ac:dyDescent="0.25">
      <c r="A54" t="s">
        <v>127</v>
      </c>
      <c r="B54" t="s">
        <v>80</v>
      </c>
      <c r="C54" t="s">
        <v>80</v>
      </c>
      <c r="D54" t="s">
        <v>80</v>
      </c>
      <c r="E54" t="s">
        <v>80</v>
      </c>
    </row>
  </sheetData>
  <mergeCells count="1"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B34" sqref="B34"/>
    </sheetView>
  </sheetViews>
  <sheetFormatPr defaultRowHeight="15" x14ac:dyDescent="0.25"/>
  <cols>
    <col min="1" max="1" width="45.7109375" bestFit="1" customWidth="1"/>
  </cols>
  <sheetData>
    <row r="1" spans="1:5" x14ac:dyDescent="0.25">
      <c r="B1" t="s">
        <v>28</v>
      </c>
      <c r="C1" t="s">
        <v>29</v>
      </c>
      <c r="D1" t="s">
        <v>30</v>
      </c>
      <c r="E1" t="s">
        <v>280</v>
      </c>
    </row>
    <row r="2" spans="1:5" x14ac:dyDescent="0.25">
      <c r="A2" t="s">
        <v>168</v>
      </c>
    </row>
    <row r="3" spans="1:5" x14ac:dyDescent="0.25">
      <c r="A3" t="s">
        <v>169</v>
      </c>
      <c r="B3" t="s">
        <v>32</v>
      </c>
      <c r="C3" t="s">
        <v>32</v>
      </c>
      <c r="D3" t="s">
        <v>32</v>
      </c>
      <c r="E3" t="s">
        <v>32</v>
      </c>
    </row>
    <row r="4" spans="1:5" x14ac:dyDescent="0.25">
      <c r="A4" t="s">
        <v>170</v>
      </c>
      <c r="B4" t="s">
        <v>35</v>
      </c>
      <c r="C4" t="s">
        <v>35</v>
      </c>
      <c r="D4" t="s">
        <v>35</v>
      </c>
      <c r="E4" t="s">
        <v>35</v>
      </c>
    </row>
    <row r="5" spans="1:5" x14ac:dyDescent="0.25">
      <c r="A5" t="s">
        <v>12</v>
      </c>
      <c r="B5">
        <v>400</v>
      </c>
      <c r="C5">
        <v>400</v>
      </c>
      <c r="D5">
        <v>400</v>
      </c>
      <c r="E5">
        <v>400</v>
      </c>
    </row>
    <row r="6" spans="1:5" x14ac:dyDescent="0.25">
      <c r="A6" t="s">
        <v>171</v>
      </c>
      <c r="B6" t="s">
        <v>281</v>
      </c>
      <c r="C6" t="s">
        <v>281</v>
      </c>
      <c r="D6" t="s">
        <v>281</v>
      </c>
      <c r="E6" t="s">
        <v>281</v>
      </c>
    </row>
    <row r="7" spans="1:5" x14ac:dyDescent="0.25">
      <c r="A7" t="s">
        <v>103</v>
      </c>
      <c r="B7">
        <v>69.983333333333334</v>
      </c>
      <c r="C7">
        <v>69.983333333333334</v>
      </c>
      <c r="D7">
        <v>69.983333333333334</v>
      </c>
      <c r="E7">
        <v>69.983333333333334</v>
      </c>
    </row>
    <row r="8" spans="1:5" x14ac:dyDescent="0.25">
      <c r="A8" t="s">
        <v>172</v>
      </c>
      <c r="B8">
        <v>398</v>
      </c>
      <c r="C8">
        <v>386</v>
      </c>
      <c r="D8">
        <v>404</v>
      </c>
      <c r="E8">
        <v>396</v>
      </c>
    </row>
    <row r="9" spans="1:5" x14ac:dyDescent="0.25">
      <c r="A9" t="s">
        <v>173</v>
      </c>
      <c r="B9">
        <v>2.15</v>
      </c>
      <c r="C9">
        <v>2.15</v>
      </c>
      <c r="D9">
        <v>2.13</v>
      </c>
      <c r="E9">
        <v>2.16</v>
      </c>
    </row>
    <row r="10" spans="1:5" x14ac:dyDescent="0.25">
      <c r="A10" t="s">
        <v>174</v>
      </c>
      <c r="B10">
        <v>0</v>
      </c>
      <c r="C10">
        <v>0</v>
      </c>
      <c r="D10">
        <v>0</v>
      </c>
    </row>
    <row r="11" spans="1:5" x14ac:dyDescent="0.25">
      <c r="A11" t="s">
        <v>175</v>
      </c>
      <c r="B11">
        <v>84.5</v>
      </c>
      <c r="C11">
        <v>84.5</v>
      </c>
      <c r="D11">
        <v>84.5</v>
      </c>
      <c r="E11">
        <v>84.5</v>
      </c>
    </row>
    <row r="12" spans="1:5" x14ac:dyDescent="0.25">
      <c r="A12" t="s">
        <v>176</v>
      </c>
      <c r="B12">
        <v>24</v>
      </c>
      <c r="C12">
        <v>24</v>
      </c>
      <c r="D12">
        <v>24</v>
      </c>
      <c r="E12">
        <v>24</v>
      </c>
    </row>
    <row r="13" spans="1:5" x14ac:dyDescent="0.25">
      <c r="A13" t="s">
        <v>177</v>
      </c>
      <c r="B13">
        <v>0</v>
      </c>
      <c r="C13">
        <v>0</v>
      </c>
      <c r="D13">
        <v>0</v>
      </c>
      <c r="E13">
        <v>0</v>
      </c>
    </row>
    <row r="14" spans="1:5" x14ac:dyDescent="0.25">
      <c r="A14" t="s">
        <v>20</v>
      </c>
      <c r="B14">
        <v>15.23</v>
      </c>
      <c r="C14">
        <v>15.23</v>
      </c>
      <c r="D14">
        <v>15.23</v>
      </c>
      <c r="E14">
        <v>15.23</v>
      </c>
    </row>
    <row r="16" spans="1:5" x14ac:dyDescent="0.25">
      <c r="A16" t="s">
        <v>21</v>
      </c>
      <c r="B16" t="s">
        <v>77</v>
      </c>
      <c r="C16" t="s">
        <v>77</v>
      </c>
      <c r="D16" t="s">
        <v>77</v>
      </c>
      <c r="E16" t="s">
        <v>77</v>
      </c>
    </row>
    <row r="17" spans="1:5" x14ac:dyDescent="0.25">
      <c r="A17" t="s">
        <v>178</v>
      </c>
    </row>
    <row r="18" spans="1:5" x14ac:dyDescent="0.25">
      <c r="A18" t="s">
        <v>22</v>
      </c>
      <c r="B18" t="s">
        <v>282</v>
      </c>
      <c r="C18" t="s">
        <v>282</v>
      </c>
      <c r="D18" t="s">
        <v>282</v>
      </c>
      <c r="E18" t="s">
        <v>282</v>
      </c>
    </row>
    <row r="19" spans="1:5" x14ac:dyDescent="0.25">
      <c r="A19" t="s">
        <v>179</v>
      </c>
      <c r="B19">
        <v>0.9</v>
      </c>
      <c r="C19">
        <v>0.9</v>
      </c>
      <c r="D19">
        <v>0.9</v>
      </c>
      <c r="E19">
        <v>0.9</v>
      </c>
    </row>
    <row r="20" spans="1:5" x14ac:dyDescent="0.25">
      <c r="A20" t="s">
        <v>180</v>
      </c>
      <c r="B20">
        <v>4</v>
      </c>
      <c r="C20">
        <v>4</v>
      </c>
      <c r="D20">
        <v>4</v>
      </c>
      <c r="E20">
        <v>4</v>
      </c>
    </row>
    <row r="22" spans="1:5" x14ac:dyDescent="0.25">
      <c r="A22" t="s">
        <v>181</v>
      </c>
      <c r="B22">
        <v>23</v>
      </c>
      <c r="C22">
        <v>23</v>
      </c>
      <c r="D22">
        <v>23</v>
      </c>
      <c r="E22">
        <v>23</v>
      </c>
    </row>
    <row r="23" spans="1:5" x14ac:dyDescent="0.25">
      <c r="A23" t="s">
        <v>182</v>
      </c>
      <c r="B23" t="s">
        <v>283</v>
      </c>
      <c r="C23" t="s">
        <v>283</v>
      </c>
      <c r="D23" t="s">
        <v>283</v>
      </c>
      <c r="E23" t="s">
        <v>283</v>
      </c>
    </row>
    <row r="24" spans="1:5" x14ac:dyDescent="0.25">
      <c r="A24" t="s">
        <v>183</v>
      </c>
      <c r="B24">
        <v>0.1</v>
      </c>
    </row>
    <row r="25" spans="1:5" x14ac:dyDescent="0.25">
      <c r="A25" t="s">
        <v>184</v>
      </c>
      <c r="B25">
        <v>0</v>
      </c>
    </row>
    <row r="26" spans="1:5" x14ac:dyDescent="0.25">
      <c r="A26" t="s">
        <v>185</v>
      </c>
      <c r="B26">
        <v>21.1</v>
      </c>
      <c r="C26">
        <v>19</v>
      </c>
      <c r="D26">
        <v>18.899999999999999</v>
      </c>
      <c r="E26">
        <v>17.899999999999999</v>
      </c>
    </row>
    <row r="27" spans="1:5" x14ac:dyDescent="0.25">
      <c r="A27" t="s">
        <v>186</v>
      </c>
      <c r="B27">
        <v>2</v>
      </c>
      <c r="C27">
        <v>2</v>
      </c>
      <c r="D27">
        <v>2</v>
      </c>
      <c r="E27">
        <v>2</v>
      </c>
    </row>
    <row r="28" spans="1:5" x14ac:dyDescent="0.25">
      <c r="A28" t="s">
        <v>187</v>
      </c>
      <c r="B28" t="s">
        <v>283</v>
      </c>
      <c r="C28" t="s">
        <v>283</v>
      </c>
      <c r="D28" t="s">
        <v>283</v>
      </c>
      <c r="E28" t="s">
        <v>283</v>
      </c>
    </row>
    <row r="29" spans="1:5" x14ac:dyDescent="0.25">
      <c r="A29" t="s">
        <v>188</v>
      </c>
      <c r="B29">
        <v>4.4800000000000004</v>
      </c>
      <c r="C29">
        <v>4.49</v>
      </c>
      <c r="D29">
        <v>4.45</v>
      </c>
      <c r="E29">
        <v>4.5599999999999996</v>
      </c>
    </row>
    <row r="30" spans="1:5" x14ac:dyDescent="0.25">
      <c r="A30" t="s">
        <v>189</v>
      </c>
      <c r="B30">
        <v>3.49</v>
      </c>
      <c r="C30">
        <v>3.58</v>
      </c>
      <c r="D30">
        <v>3.56</v>
      </c>
      <c r="E30">
        <v>3.44</v>
      </c>
    </row>
    <row r="31" spans="1:5" x14ac:dyDescent="0.25">
      <c r="A31" t="s">
        <v>111</v>
      </c>
      <c r="B31">
        <v>4.6500000000000004</v>
      </c>
      <c r="C31">
        <v>4.7</v>
      </c>
      <c r="D31">
        <v>4.7</v>
      </c>
      <c r="E31">
        <v>4.5599999999999996</v>
      </c>
    </row>
    <row r="32" spans="1:5" x14ac:dyDescent="0.25">
      <c r="A32" t="s">
        <v>190</v>
      </c>
    </row>
    <row r="33" spans="1:2" x14ac:dyDescent="0.25">
      <c r="A33" t="s">
        <v>191</v>
      </c>
      <c r="B33">
        <v>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E8" sqref="E8"/>
    </sheetView>
  </sheetViews>
  <sheetFormatPr defaultRowHeight="15" x14ac:dyDescent="0.25"/>
  <sheetData>
    <row r="1" spans="1:9" x14ac:dyDescent="0.25">
      <c r="B1" t="s">
        <v>255</v>
      </c>
      <c r="C1" t="s">
        <v>256</v>
      </c>
      <c r="D1" t="s">
        <v>257</v>
      </c>
      <c r="E1" t="s">
        <v>258</v>
      </c>
      <c r="F1" t="s">
        <v>259</v>
      </c>
      <c r="G1" t="s">
        <v>260</v>
      </c>
      <c r="H1" t="s">
        <v>261</v>
      </c>
      <c r="I1" t="s">
        <v>262</v>
      </c>
    </row>
    <row r="2" spans="1:9" x14ac:dyDescent="0.25">
      <c r="A2" s="8">
        <v>2013</v>
      </c>
      <c r="B2" s="8"/>
      <c r="C2" s="8"/>
      <c r="D2" s="8"/>
      <c r="E2" s="8"/>
      <c r="F2" s="8"/>
      <c r="G2" s="8"/>
    </row>
    <row r="3" spans="1:9" x14ac:dyDescent="0.25">
      <c r="A3" t="s">
        <v>263</v>
      </c>
      <c r="B3">
        <v>18.84</v>
      </c>
      <c r="C3">
        <v>7.37</v>
      </c>
      <c r="D3">
        <v>8.89</v>
      </c>
      <c r="E3">
        <v>1.76</v>
      </c>
      <c r="F3">
        <v>91.69</v>
      </c>
      <c r="G3">
        <v>46.76</v>
      </c>
    </row>
    <row r="4" spans="1:9" x14ac:dyDescent="0.25">
      <c r="A4" t="s">
        <v>264</v>
      </c>
      <c r="B4">
        <v>22.18</v>
      </c>
      <c r="C4">
        <v>12.52</v>
      </c>
      <c r="D4">
        <v>111.25</v>
      </c>
      <c r="E4">
        <v>1.27</v>
      </c>
      <c r="F4">
        <v>94.82</v>
      </c>
      <c r="G4">
        <v>59.72</v>
      </c>
    </row>
    <row r="5" spans="1:9" x14ac:dyDescent="0.25">
      <c r="A5" t="s">
        <v>265</v>
      </c>
      <c r="D5">
        <f>SUM(D3:D4)</f>
        <v>120.14</v>
      </c>
    </row>
    <row r="6" spans="1:9" x14ac:dyDescent="0.25">
      <c r="A6" t="s">
        <v>266</v>
      </c>
      <c r="B6">
        <f>AVERAGE(B3:B4)</f>
        <v>20.509999999999998</v>
      </c>
      <c r="C6">
        <f t="shared" ref="C6:G6" si="0">AVERAGE(C3:C4)</f>
        <v>9.9450000000000003</v>
      </c>
      <c r="D6">
        <f t="shared" si="0"/>
        <v>60.07</v>
      </c>
      <c r="E6">
        <f t="shared" si="0"/>
        <v>1.5150000000000001</v>
      </c>
      <c r="F6">
        <f t="shared" si="0"/>
        <v>93.254999999999995</v>
      </c>
      <c r="G6">
        <f t="shared" si="0"/>
        <v>53.239999999999995</v>
      </c>
    </row>
    <row r="7" spans="1:9" x14ac:dyDescent="0.25">
      <c r="B7">
        <f>AVERAGE(B6:C6)</f>
        <v>15.227499999999999</v>
      </c>
      <c r="E7">
        <f>(E6*3.6)</f>
        <v>5.4540000000000006</v>
      </c>
      <c r="F7">
        <f>AVERAGE(F6:G6)</f>
        <v>73.247500000000002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L5" sqref="L5:O5"/>
    </sheetView>
  </sheetViews>
  <sheetFormatPr defaultRowHeight="15" x14ac:dyDescent="0.25"/>
  <sheetData>
    <row r="1" spans="1:15" x14ac:dyDescent="0.25">
      <c r="C1" t="s">
        <v>28</v>
      </c>
      <c r="D1" t="s">
        <v>29</v>
      </c>
      <c r="E1" t="s">
        <v>30</v>
      </c>
      <c r="F1" t="s">
        <v>31</v>
      </c>
      <c r="K1" t="s">
        <v>203</v>
      </c>
      <c r="L1">
        <v>0</v>
      </c>
      <c r="M1">
        <v>0</v>
      </c>
      <c r="N1">
        <v>0</v>
      </c>
      <c r="O1">
        <v>0</v>
      </c>
    </row>
    <row r="2" spans="1:15" x14ac:dyDescent="0.25">
      <c r="A2" t="s">
        <v>202</v>
      </c>
      <c r="C2">
        <v>398</v>
      </c>
      <c r="D2">
        <v>386</v>
      </c>
      <c r="E2">
        <v>404</v>
      </c>
      <c r="F2">
        <v>396</v>
      </c>
      <c r="K2" t="s">
        <v>51</v>
      </c>
      <c r="L2">
        <v>4.7</v>
      </c>
      <c r="M2">
        <v>4.7</v>
      </c>
      <c r="N2">
        <v>4.7</v>
      </c>
      <c r="O2">
        <v>4.7</v>
      </c>
    </row>
    <row r="3" spans="1:15" x14ac:dyDescent="0.25">
      <c r="A3" t="s">
        <v>204</v>
      </c>
      <c r="C3">
        <v>21.1</v>
      </c>
      <c r="D3">
        <v>19</v>
      </c>
      <c r="E3">
        <v>18.899999999999999</v>
      </c>
      <c r="F3">
        <v>17.899999999999999</v>
      </c>
    </row>
    <row r="4" spans="1:15" x14ac:dyDescent="0.25">
      <c r="A4" t="s">
        <v>205</v>
      </c>
      <c r="C4">
        <v>4.4800000000000004</v>
      </c>
      <c r="D4">
        <v>4.49</v>
      </c>
      <c r="E4">
        <v>4.45</v>
      </c>
      <c r="F4">
        <v>4.5599999999999996</v>
      </c>
      <c r="L4" t="s">
        <v>28</v>
      </c>
      <c r="M4" t="s">
        <v>29</v>
      </c>
      <c r="N4" t="s">
        <v>30</v>
      </c>
      <c r="O4" t="s">
        <v>31</v>
      </c>
    </row>
    <row r="5" spans="1:15" x14ac:dyDescent="0.25">
      <c r="A5" t="s">
        <v>206</v>
      </c>
      <c r="C5" t="s">
        <v>28</v>
      </c>
      <c r="D5" t="s">
        <v>29</v>
      </c>
      <c r="E5" t="s">
        <v>30</v>
      </c>
      <c r="F5" t="s">
        <v>31</v>
      </c>
      <c r="L5">
        <v>5.3520000000000003</v>
      </c>
      <c r="M5">
        <v>5.3940000000000001</v>
      </c>
      <c r="N5">
        <v>5.3639999999999999</v>
      </c>
      <c r="O5">
        <v>5.4119999999999999</v>
      </c>
    </row>
    <row r="6" spans="1:15" x14ac:dyDescent="0.25">
      <c r="A6" t="s">
        <v>207</v>
      </c>
      <c r="C6">
        <f>(0.08*C2^0.75)</f>
        <v>7.1285679067223509</v>
      </c>
      <c r="D6">
        <f t="shared" ref="D6:E6" si="0">(0.08*D2^0.75)</f>
        <v>6.9667538375430889</v>
      </c>
      <c r="E6">
        <f t="shared" si="0"/>
        <v>7.2090163553664102</v>
      </c>
      <c r="F6">
        <f>(0.08*F2^0.75)</f>
        <v>7.1016845334089806</v>
      </c>
      <c r="K6" t="s">
        <v>209</v>
      </c>
      <c r="L6">
        <v>14</v>
      </c>
      <c r="M6">
        <v>14</v>
      </c>
      <c r="N6">
        <v>13.9</v>
      </c>
      <c r="O6">
        <v>13.5</v>
      </c>
    </row>
    <row r="7" spans="1:15" x14ac:dyDescent="0.25">
      <c r="A7" t="s">
        <v>208</v>
      </c>
      <c r="C7">
        <f>(C6*4.184)</f>
        <v>29.825928121726317</v>
      </c>
      <c r="D7">
        <f t="shared" ref="D7:E7" si="1">(D6*4.184)</f>
        <v>29.148898056280284</v>
      </c>
      <c r="E7">
        <f t="shared" si="1"/>
        <v>30.162524430853061</v>
      </c>
      <c r="F7">
        <f>(F6*4.184)</f>
        <v>29.713448087783178</v>
      </c>
      <c r="K7" t="s">
        <v>211</v>
      </c>
      <c r="L7">
        <v>12.7</v>
      </c>
      <c r="M7">
        <v>12.7</v>
      </c>
      <c r="N7">
        <v>12.7</v>
      </c>
      <c r="O7">
        <v>12.7</v>
      </c>
    </row>
    <row r="8" spans="1:15" x14ac:dyDescent="0.25">
      <c r="A8" t="s">
        <v>210</v>
      </c>
      <c r="C8">
        <f>(C7/0.68)</f>
        <v>43.861659002538701</v>
      </c>
      <c r="D8">
        <f t="shared" ref="D8:E8" si="2">(D7/0.68)</f>
        <v>42.866026553353358</v>
      </c>
      <c r="E8">
        <f t="shared" si="2"/>
        <v>44.356653574783913</v>
      </c>
      <c r="F8">
        <f>(F7/0.68)</f>
        <v>43.696247187916434</v>
      </c>
    </row>
    <row r="9" spans="1:15" x14ac:dyDescent="0.25">
      <c r="A9" t="s">
        <v>212</v>
      </c>
    </row>
    <row r="10" spans="1:15" x14ac:dyDescent="0.25">
      <c r="A10" t="s">
        <v>185</v>
      </c>
      <c r="C10">
        <v>21.1</v>
      </c>
      <c r="D10">
        <v>19</v>
      </c>
      <c r="E10">
        <v>18.899999999999999</v>
      </c>
      <c r="F10">
        <v>17.899999999999999</v>
      </c>
    </row>
    <row r="11" spans="1:15" x14ac:dyDescent="0.25">
      <c r="A11" t="s">
        <v>213</v>
      </c>
      <c r="C11">
        <f>(0.36+(0.0969*C4))*C10</f>
        <v>16.755763200000001</v>
      </c>
      <c r="D11">
        <f t="shared" ref="D11:F11" si="3">(0.36+(0.0969*D4))*D10</f>
        <v>15.106538999999998</v>
      </c>
      <c r="E11">
        <f t="shared" si="3"/>
        <v>14.953774499999998</v>
      </c>
      <c r="F11">
        <f t="shared" si="3"/>
        <v>14.353365599999997</v>
      </c>
    </row>
    <row r="12" spans="1:15" x14ac:dyDescent="0.25">
      <c r="A12" t="s">
        <v>214</v>
      </c>
      <c r="C12">
        <f>(C11*4.184)</f>
        <v>70.106113228799998</v>
      </c>
      <c r="D12">
        <f t="shared" ref="D12:F12" si="4">(D11*4.184)</f>
        <v>63.205759175999994</v>
      </c>
      <c r="E12">
        <f t="shared" si="4"/>
        <v>62.566592507999992</v>
      </c>
      <c r="F12">
        <f t="shared" si="4"/>
        <v>60.054481670399987</v>
      </c>
    </row>
    <row r="13" spans="1:15" x14ac:dyDescent="0.25">
      <c r="A13" t="s">
        <v>215</v>
      </c>
      <c r="C13">
        <f>(C12/0.64)</f>
        <v>109.54080191999999</v>
      </c>
      <c r="D13">
        <f t="shared" ref="D13:F13" si="5">(D12/0.64)</f>
        <v>98.758998712499988</v>
      </c>
      <c r="E13">
        <f t="shared" si="5"/>
        <v>97.760300793749991</v>
      </c>
      <c r="F13">
        <f t="shared" si="5"/>
        <v>93.835127609999972</v>
      </c>
    </row>
    <row r="14" spans="1:15" x14ac:dyDescent="0.25">
      <c r="A14" t="s">
        <v>216</v>
      </c>
    </row>
    <row r="15" spans="1:15" x14ac:dyDescent="0.25">
      <c r="A15" t="s">
        <v>217</v>
      </c>
      <c r="C15">
        <f>((0.00045*5)+(0.0012*C2))</f>
        <v>0.47984999999999994</v>
      </c>
      <c r="D15">
        <f t="shared" ref="D15:F15" si="6">((0.00045*5)+(0.0012*D2))</f>
        <v>0.46544999999999992</v>
      </c>
      <c r="E15">
        <f t="shared" si="6"/>
        <v>0.48704999999999993</v>
      </c>
      <c r="F15">
        <f t="shared" si="6"/>
        <v>0.47744999999999993</v>
      </c>
    </row>
    <row r="16" spans="1:15" x14ac:dyDescent="0.25">
      <c r="A16" t="s">
        <v>218</v>
      </c>
      <c r="C16">
        <f>(C15*4.184)</f>
        <v>2.0076923999999998</v>
      </c>
      <c r="D16">
        <f t="shared" ref="D16:F16" si="7">(D15*4.184)</f>
        <v>1.9474427999999997</v>
      </c>
      <c r="E16">
        <f t="shared" si="7"/>
        <v>2.0378171999999997</v>
      </c>
      <c r="F16">
        <f t="shared" si="7"/>
        <v>1.9976507999999997</v>
      </c>
    </row>
    <row r="17" spans="1:6" x14ac:dyDescent="0.25">
      <c r="A17" t="s">
        <v>219</v>
      </c>
      <c r="C17">
        <f>(C16/0.62)</f>
        <v>3.2382135483870966</v>
      </c>
      <c r="D17">
        <f t="shared" ref="D17:F17" si="8">(D16/0.62)</f>
        <v>3.1410367741935481</v>
      </c>
      <c r="E17">
        <f t="shared" si="8"/>
        <v>3.2868019354838705</v>
      </c>
      <c r="F17">
        <f t="shared" si="8"/>
        <v>3.2220174193548381</v>
      </c>
    </row>
    <row r="18" spans="1:6" x14ac:dyDescent="0.25">
      <c r="A18" t="s">
        <v>220</v>
      </c>
    </row>
    <row r="19" spans="1:6" x14ac:dyDescent="0.25">
      <c r="A19" t="s">
        <v>221</v>
      </c>
      <c r="C19">
        <f>(L1*L2)</f>
        <v>0</v>
      </c>
      <c r="D19">
        <f t="shared" ref="D19:F19" si="9">(M1*M2)</f>
        <v>0</v>
      </c>
      <c r="E19">
        <f t="shared" si="9"/>
        <v>0</v>
      </c>
      <c r="F19">
        <f t="shared" si="9"/>
        <v>0</v>
      </c>
    </row>
    <row r="20" spans="1:6" x14ac:dyDescent="0.25">
      <c r="A20" t="s">
        <v>222</v>
      </c>
      <c r="C20">
        <f>(C19*4.184)</f>
        <v>0</v>
      </c>
      <c r="D20">
        <f t="shared" ref="D20:F20" si="10">(D19*4.184)</f>
        <v>0</v>
      </c>
      <c r="E20">
        <f t="shared" si="10"/>
        <v>0</v>
      </c>
      <c r="F20">
        <f t="shared" si="10"/>
        <v>0</v>
      </c>
    </row>
    <row r="21" spans="1:6" x14ac:dyDescent="0.25">
      <c r="A21" t="s">
        <v>223</v>
      </c>
      <c r="C21">
        <f>(C20/1.12)</f>
        <v>0</v>
      </c>
      <c r="D21">
        <f t="shared" ref="D21:F21" si="11">(D20/1.12)</f>
        <v>0</v>
      </c>
      <c r="E21">
        <f t="shared" si="11"/>
        <v>0</v>
      </c>
      <c r="F21">
        <f t="shared" si="11"/>
        <v>0</v>
      </c>
    </row>
    <row r="22" spans="1:6" x14ac:dyDescent="0.25">
      <c r="A22" t="s">
        <v>224</v>
      </c>
    </row>
    <row r="23" spans="1:6" x14ac:dyDescent="0.25">
      <c r="A23" t="s">
        <v>225</v>
      </c>
      <c r="C23">
        <f t="shared" ref="C23:F23" si="12">SUM(C8,C13,C17,C21)</f>
        <v>156.6406744709258</v>
      </c>
      <c r="D23">
        <f t="shared" si="12"/>
        <v>144.76606204004688</v>
      </c>
      <c r="E23">
        <f>SUM(E8,E13,E17,E21)</f>
        <v>145.40375630401778</v>
      </c>
      <c r="F23">
        <f t="shared" si="12"/>
        <v>140.75339221727126</v>
      </c>
    </row>
    <row r="24" spans="1:6" x14ac:dyDescent="0.25">
      <c r="A24" t="s">
        <v>226</v>
      </c>
      <c r="C24">
        <f>(L5*L6)</f>
        <v>74.927999999999997</v>
      </c>
      <c r="D24">
        <f t="shared" ref="D24:F24" si="13">(M5*M6)</f>
        <v>75.516000000000005</v>
      </c>
      <c r="E24">
        <f t="shared" si="13"/>
        <v>74.559600000000003</v>
      </c>
      <c r="F24">
        <f t="shared" si="13"/>
        <v>73.061999999999998</v>
      </c>
    </row>
    <row r="25" spans="1:6" x14ac:dyDescent="0.25">
      <c r="A25" t="s">
        <v>253</v>
      </c>
      <c r="C25">
        <f>(C23-C24)</f>
        <v>81.712674470925805</v>
      </c>
      <c r="D25">
        <f t="shared" ref="D25:F25" si="14">(D23-D24)</f>
        <v>69.25006204004687</v>
      </c>
      <c r="E25">
        <f t="shared" si="14"/>
        <v>70.844156304017773</v>
      </c>
      <c r="F25">
        <f t="shared" si="14"/>
        <v>67.691392217271257</v>
      </c>
    </row>
    <row r="26" spans="1:6" x14ac:dyDescent="0.25">
      <c r="A26" t="s">
        <v>254</v>
      </c>
      <c r="C26">
        <f>(C25/L7)</f>
        <v>6.4340688559784098</v>
      </c>
      <c r="D26">
        <f t="shared" ref="D26:F26" si="15">(D25/M7)</f>
        <v>5.4527607905548718</v>
      </c>
      <c r="E26">
        <f t="shared" si="15"/>
        <v>5.578280023938408</v>
      </c>
      <c r="F26">
        <f t="shared" si="15"/>
        <v>5.3300308832497052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workbookViewId="0">
      <selection activeCell="G12" sqref="G12"/>
    </sheetView>
  </sheetViews>
  <sheetFormatPr defaultRowHeight="15" x14ac:dyDescent="0.25"/>
  <cols>
    <col min="1" max="1" width="15.7109375" bestFit="1" customWidth="1"/>
  </cols>
  <sheetData>
    <row r="2" spans="1:7" x14ac:dyDescent="0.25">
      <c r="A2" t="s">
        <v>267</v>
      </c>
      <c r="B2" t="s">
        <v>133</v>
      </c>
      <c r="C2" t="s">
        <v>134</v>
      </c>
      <c r="D2" t="s">
        <v>135</v>
      </c>
      <c r="E2" t="s">
        <v>136</v>
      </c>
    </row>
    <row r="3" spans="1:7" x14ac:dyDescent="0.25">
      <c r="A3" t="s">
        <v>268</v>
      </c>
      <c r="B3">
        <v>4.0125000000000002</v>
      </c>
      <c r="C3">
        <v>2.665</v>
      </c>
      <c r="D3">
        <v>1.34</v>
      </c>
      <c r="E3">
        <v>0</v>
      </c>
    </row>
    <row r="4" spans="1:7" x14ac:dyDescent="0.25">
      <c r="A4" t="s">
        <v>269</v>
      </c>
      <c r="B4">
        <v>0</v>
      </c>
      <c r="C4">
        <v>1.3325</v>
      </c>
      <c r="D4">
        <v>2.68</v>
      </c>
      <c r="E4">
        <v>4.05</v>
      </c>
    </row>
    <row r="5" spans="1:7" x14ac:dyDescent="0.25">
      <c r="A5" t="s">
        <v>270</v>
      </c>
      <c r="B5">
        <v>0.40660000000000002</v>
      </c>
      <c r="C5">
        <v>0.52234000000000003</v>
      </c>
      <c r="D5">
        <v>0.64856000000000003</v>
      </c>
      <c r="E5">
        <v>0.80459999999999998</v>
      </c>
    </row>
    <row r="6" spans="1:7" x14ac:dyDescent="0.25">
      <c r="A6" t="s">
        <v>271</v>
      </c>
      <c r="B6">
        <v>0.50290000000000001</v>
      </c>
      <c r="C6">
        <v>0.43173</v>
      </c>
      <c r="D6">
        <v>0.35911999999999999</v>
      </c>
      <c r="E6">
        <v>2.052E-2</v>
      </c>
    </row>
    <row r="7" spans="1:7" x14ac:dyDescent="0.25">
      <c r="A7" t="s">
        <v>272</v>
      </c>
      <c r="B7">
        <v>0.214</v>
      </c>
      <c r="C7">
        <v>0.2132</v>
      </c>
      <c r="D7">
        <v>0.21440000000000001</v>
      </c>
      <c r="E7">
        <v>0.216</v>
      </c>
    </row>
    <row r="8" spans="1:7" x14ac:dyDescent="0.25">
      <c r="A8" t="s">
        <v>273</v>
      </c>
      <c r="B8">
        <v>0.107</v>
      </c>
      <c r="C8">
        <v>0.1066</v>
      </c>
      <c r="D8">
        <v>0</v>
      </c>
      <c r="E8">
        <v>0</v>
      </c>
    </row>
    <row r="9" spans="1:7" x14ac:dyDescent="0.25">
      <c r="A9" t="s">
        <v>274</v>
      </c>
      <c r="B9">
        <v>5.3499999999999999E-2</v>
      </c>
      <c r="C9">
        <v>5.33E-2</v>
      </c>
      <c r="D9">
        <v>5.3600000000000002E-2</v>
      </c>
      <c r="E9">
        <v>5.3999999999999999E-2</v>
      </c>
    </row>
    <row r="10" spans="1:7" x14ac:dyDescent="0.25">
      <c r="A10" t="s">
        <v>192</v>
      </c>
      <c r="B10">
        <v>2.6749999999999999E-2</v>
      </c>
      <c r="C10">
        <v>2.665E-2</v>
      </c>
      <c r="D10">
        <v>2.6800000000000001E-2</v>
      </c>
      <c r="E10">
        <v>2.7E-2</v>
      </c>
    </row>
    <row r="11" spans="1:7" x14ac:dyDescent="0.25">
      <c r="A11" t="s">
        <v>275</v>
      </c>
      <c r="B11">
        <v>1.6049999999999998E-2</v>
      </c>
      <c r="C11">
        <v>1.5990000000000001E-2</v>
      </c>
      <c r="D11">
        <v>1.6080000000000001E-2</v>
      </c>
      <c r="E11">
        <v>1.6199999999999999E-2</v>
      </c>
    </row>
    <row r="12" spans="1:7" x14ac:dyDescent="0.25">
      <c r="A12" t="s">
        <v>276</v>
      </c>
      <c r="B12">
        <v>1.7000000000000001E-2</v>
      </c>
      <c r="C12">
        <v>1.5990000000000001E-2</v>
      </c>
      <c r="D12">
        <v>2.1440000000000001E-2</v>
      </c>
      <c r="E12">
        <v>2.7E-2</v>
      </c>
    </row>
    <row r="13" spans="1:7" x14ac:dyDescent="0.25">
      <c r="A13" t="s">
        <v>277</v>
      </c>
    </row>
    <row r="15" spans="1:7" x14ac:dyDescent="0.25">
      <c r="A15" t="s">
        <v>139</v>
      </c>
      <c r="B15" t="s">
        <v>137</v>
      </c>
      <c r="C15" t="s">
        <v>138</v>
      </c>
      <c r="E15" t="s">
        <v>139</v>
      </c>
      <c r="F15" t="s">
        <v>140</v>
      </c>
      <c r="G15" t="s">
        <v>138</v>
      </c>
    </row>
    <row r="16" spans="1:7" x14ac:dyDescent="0.25">
      <c r="A16" t="s">
        <v>141</v>
      </c>
      <c r="B16">
        <v>87</v>
      </c>
      <c r="C16">
        <v>15.8</v>
      </c>
      <c r="E16" t="s">
        <v>141</v>
      </c>
      <c r="F16">
        <v>92.1</v>
      </c>
      <c r="G16">
        <v>15.8</v>
      </c>
    </row>
    <row r="17" spans="1:7" x14ac:dyDescent="0.25">
      <c r="A17" t="s">
        <v>142</v>
      </c>
      <c r="B17">
        <v>91.9</v>
      </c>
      <c r="C17">
        <v>88.4</v>
      </c>
      <c r="E17" t="s">
        <v>142</v>
      </c>
      <c r="F17">
        <v>98.1</v>
      </c>
      <c r="G17">
        <v>89.2</v>
      </c>
    </row>
    <row r="18" spans="1:7" x14ac:dyDescent="0.25">
      <c r="A18" t="s">
        <v>143</v>
      </c>
      <c r="B18">
        <v>4.8099999999999996</v>
      </c>
      <c r="C18">
        <v>17.399999999999999</v>
      </c>
      <c r="E18" t="s">
        <v>143</v>
      </c>
      <c r="F18">
        <v>6.74</v>
      </c>
      <c r="G18">
        <v>19.600000000000001</v>
      </c>
    </row>
    <row r="19" spans="1:7" x14ac:dyDescent="0.25">
      <c r="A19" t="s">
        <v>144</v>
      </c>
      <c r="B19">
        <v>1.69</v>
      </c>
      <c r="C19">
        <v>4.1500000000000004</v>
      </c>
      <c r="E19" t="s">
        <v>144</v>
      </c>
      <c r="F19">
        <v>3.71</v>
      </c>
      <c r="G19">
        <v>2.9</v>
      </c>
    </row>
    <row r="20" spans="1:7" x14ac:dyDescent="0.25">
      <c r="A20" t="s">
        <v>145</v>
      </c>
      <c r="B20">
        <v>65.3</v>
      </c>
      <c r="C20">
        <v>23.1</v>
      </c>
      <c r="E20" t="s">
        <v>145</v>
      </c>
      <c r="F20">
        <v>43.5</v>
      </c>
      <c r="G20">
        <v>21.6</v>
      </c>
    </row>
    <row r="21" spans="1:7" x14ac:dyDescent="0.25">
      <c r="A21" t="s">
        <v>151</v>
      </c>
      <c r="B21">
        <v>20.100000000000001</v>
      </c>
      <c r="C21">
        <v>43.8</v>
      </c>
      <c r="E21" t="s">
        <v>146</v>
      </c>
      <c r="F21">
        <v>11.5</v>
      </c>
      <c r="G21">
        <v>17.899999999999999</v>
      </c>
    </row>
    <row r="22" spans="1:7" x14ac:dyDescent="0.25">
      <c r="A22" t="s">
        <v>152</v>
      </c>
      <c r="B22">
        <v>25.7</v>
      </c>
      <c r="C22">
        <v>29.8</v>
      </c>
      <c r="E22" t="s">
        <v>147</v>
      </c>
      <c r="F22">
        <v>5.43</v>
      </c>
      <c r="G22">
        <v>1.72</v>
      </c>
    </row>
    <row r="23" spans="1:7" x14ac:dyDescent="0.25">
      <c r="A23" t="s">
        <v>278</v>
      </c>
      <c r="B23">
        <v>0.745</v>
      </c>
      <c r="C23">
        <v>1.06</v>
      </c>
      <c r="E23" t="s">
        <v>148</v>
      </c>
      <c r="F23">
        <v>5.25</v>
      </c>
      <c r="G23">
        <v>0.72</v>
      </c>
    </row>
    <row r="24" spans="1:7" x14ac:dyDescent="0.25">
      <c r="A24" t="s">
        <v>279</v>
      </c>
      <c r="B24">
        <v>0.34599999999999997</v>
      </c>
      <c r="C24">
        <v>0.51500000000000001</v>
      </c>
      <c r="E24" t="s">
        <v>149</v>
      </c>
      <c r="F24">
        <v>0.82</v>
      </c>
      <c r="G24">
        <v>1.45</v>
      </c>
    </row>
    <row r="25" spans="1:7" x14ac:dyDescent="0.25">
      <c r="A25" t="s">
        <v>154</v>
      </c>
      <c r="B25">
        <v>13.2</v>
      </c>
      <c r="C25">
        <v>12.7</v>
      </c>
      <c r="E25" t="s">
        <v>150</v>
      </c>
      <c r="F25">
        <v>9.1</v>
      </c>
      <c r="G25">
        <v>4.12</v>
      </c>
    </row>
    <row r="26" spans="1:7" x14ac:dyDescent="0.25">
      <c r="A26" t="s">
        <v>155</v>
      </c>
      <c r="B26">
        <v>1.53</v>
      </c>
      <c r="C26">
        <v>0.39100000000000001</v>
      </c>
      <c r="E26" t="s">
        <v>151</v>
      </c>
      <c r="F26">
        <v>44.2</v>
      </c>
      <c r="G26">
        <v>45</v>
      </c>
    </row>
    <row r="27" spans="1:7" x14ac:dyDescent="0.25">
      <c r="A27" t="s">
        <v>156</v>
      </c>
      <c r="B27">
        <v>0.127</v>
      </c>
      <c r="C27">
        <v>0.56100000000000005</v>
      </c>
      <c r="E27" t="s">
        <v>152</v>
      </c>
      <c r="F27">
        <v>35.4</v>
      </c>
      <c r="G27">
        <v>22.2</v>
      </c>
    </row>
    <row r="28" spans="1:7" x14ac:dyDescent="0.25">
      <c r="A28" t="s">
        <v>158</v>
      </c>
      <c r="B28">
        <v>0.127</v>
      </c>
      <c r="C28">
        <v>0.33100000000000002</v>
      </c>
      <c r="E28" t="s">
        <v>153</v>
      </c>
      <c r="F28">
        <v>13.4</v>
      </c>
      <c r="G28">
        <v>2.87</v>
      </c>
    </row>
    <row r="29" spans="1:7" x14ac:dyDescent="0.25">
      <c r="A29" t="s">
        <v>160</v>
      </c>
      <c r="B29">
        <v>0.95899999999999996</v>
      </c>
      <c r="C29">
        <v>3.6</v>
      </c>
      <c r="E29" t="s">
        <v>154</v>
      </c>
      <c r="F29">
        <v>13.2</v>
      </c>
      <c r="G29">
        <v>8.17</v>
      </c>
    </row>
    <row r="30" spans="1:7" x14ac:dyDescent="0.25">
      <c r="E30" t="s">
        <v>155</v>
      </c>
      <c r="F30">
        <v>0.14299999999999999</v>
      </c>
      <c r="G30">
        <v>0.33500000000000002</v>
      </c>
    </row>
    <row r="31" spans="1:7" x14ac:dyDescent="0.25">
      <c r="E31" t="s">
        <v>156</v>
      </c>
      <c r="F31">
        <v>0.154</v>
      </c>
      <c r="G31">
        <v>0.45200000000000001</v>
      </c>
    </row>
    <row r="32" spans="1:7" x14ac:dyDescent="0.25">
      <c r="E32" t="s">
        <v>158</v>
      </c>
      <c r="F32">
        <v>9.9000000000000005E-2</v>
      </c>
      <c r="G32">
        <v>0.40600000000000003</v>
      </c>
    </row>
    <row r="33" spans="2:7" x14ac:dyDescent="0.25">
      <c r="E33" t="s">
        <v>160</v>
      </c>
      <c r="F33">
        <v>0.65</v>
      </c>
      <c r="G33">
        <v>4.1399999999999997</v>
      </c>
    </row>
    <row r="41" spans="2:7" x14ac:dyDescent="0.25">
      <c r="B41" t="s">
        <v>192</v>
      </c>
    </row>
    <row r="42" spans="2:7" x14ac:dyDescent="0.25">
      <c r="B42" t="s">
        <v>193</v>
      </c>
      <c r="C42" t="s">
        <v>157</v>
      </c>
    </row>
    <row r="43" spans="2:7" x14ac:dyDescent="0.25">
      <c r="B43" t="s">
        <v>194</v>
      </c>
      <c r="C43" t="s">
        <v>159</v>
      </c>
    </row>
    <row r="44" spans="2:7" x14ac:dyDescent="0.25">
      <c r="B44" t="s">
        <v>195</v>
      </c>
      <c r="C44" t="s">
        <v>161</v>
      </c>
    </row>
    <row r="45" spans="2:7" x14ac:dyDescent="0.25">
      <c r="B45" t="s">
        <v>196</v>
      </c>
      <c r="C45" t="s">
        <v>162</v>
      </c>
    </row>
    <row r="46" spans="2:7" x14ac:dyDescent="0.25">
      <c r="B46" t="s">
        <v>197</v>
      </c>
      <c r="C46" t="s">
        <v>163</v>
      </c>
    </row>
    <row r="47" spans="2:7" x14ac:dyDescent="0.25">
      <c r="B47" t="s">
        <v>198</v>
      </c>
      <c r="C47" t="s">
        <v>164</v>
      </c>
    </row>
    <row r="48" spans="2:7" x14ac:dyDescent="0.25">
      <c r="B48" t="s">
        <v>199</v>
      </c>
      <c r="C48" t="s">
        <v>165</v>
      </c>
    </row>
    <row r="49" spans="2:3" x14ac:dyDescent="0.25">
      <c r="B49" t="s">
        <v>200</v>
      </c>
      <c r="C49" t="s">
        <v>166</v>
      </c>
    </row>
    <row r="50" spans="2:3" x14ac:dyDescent="0.25">
      <c r="B50" t="s">
        <v>201</v>
      </c>
      <c r="C50" t="s">
        <v>167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O31" sqref="O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227</v>
      </c>
      <c r="B1" t="s">
        <v>28</v>
      </c>
      <c r="C1" t="s">
        <v>29</v>
      </c>
      <c r="D1" t="s">
        <v>30</v>
      </c>
      <c r="E1" t="s">
        <v>31</v>
      </c>
    </row>
    <row r="2" spans="1:10" x14ac:dyDescent="0.25">
      <c r="A2" t="s">
        <v>228</v>
      </c>
      <c r="B2">
        <v>21.1</v>
      </c>
      <c r="C2">
        <v>19</v>
      </c>
      <c r="D2">
        <v>18.899999999999999</v>
      </c>
      <c r="E2">
        <v>17.899999999999999</v>
      </c>
    </row>
    <row r="3" spans="1:10" x14ac:dyDescent="0.25">
      <c r="A3" t="s">
        <v>229</v>
      </c>
      <c r="B3">
        <v>4.4800000000000004</v>
      </c>
      <c r="C3">
        <v>4.49</v>
      </c>
      <c r="D3">
        <v>4.45</v>
      </c>
      <c r="E3">
        <v>4.5599999999999996</v>
      </c>
    </row>
    <row r="4" spans="1:10" x14ac:dyDescent="0.25">
      <c r="A4" t="s">
        <v>230</v>
      </c>
      <c r="B4">
        <v>3.49</v>
      </c>
      <c r="C4">
        <v>3.58</v>
      </c>
      <c r="D4">
        <v>3.56</v>
      </c>
      <c r="E4">
        <v>3.44</v>
      </c>
    </row>
    <row r="5" spans="1:10" x14ac:dyDescent="0.25">
      <c r="A5" t="s">
        <v>231</v>
      </c>
      <c r="B5">
        <v>4.6500000000000004</v>
      </c>
      <c r="C5">
        <v>4.7</v>
      </c>
      <c r="D5">
        <v>4.7</v>
      </c>
      <c r="E5">
        <v>4.5599999999999996</v>
      </c>
    </row>
    <row r="6" spans="1:10" x14ac:dyDescent="0.25">
      <c r="A6" t="s">
        <v>232</v>
      </c>
      <c r="B6">
        <v>9.32</v>
      </c>
      <c r="C6">
        <v>9.3800000000000008</v>
      </c>
      <c r="D6">
        <v>10.3</v>
      </c>
      <c r="E6">
        <v>10.1</v>
      </c>
    </row>
    <row r="7" spans="1:10" x14ac:dyDescent="0.25">
      <c r="A7" t="s">
        <v>233</v>
      </c>
      <c r="B7">
        <f>(B8+G7)</f>
        <v>11.782</v>
      </c>
      <c r="C7">
        <f t="shared" ref="C7:E7" si="0">(C8+H7)</f>
        <v>10.844000000000001</v>
      </c>
      <c r="D7">
        <f t="shared" si="0"/>
        <v>10.943999999999999</v>
      </c>
      <c r="E7">
        <f t="shared" si="0"/>
        <v>10.742000000000001</v>
      </c>
      <c r="G7">
        <v>5.3520000000000003</v>
      </c>
      <c r="H7">
        <v>5.3940000000000001</v>
      </c>
      <c r="I7">
        <v>5.3639999999999999</v>
      </c>
      <c r="J7">
        <v>5.4119999999999999</v>
      </c>
    </row>
    <row r="8" spans="1:10" x14ac:dyDescent="0.25">
      <c r="A8" t="s">
        <v>234</v>
      </c>
      <c r="B8">
        <v>6.43</v>
      </c>
      <c r="C8">
        <v>5.45</v>
      </c>
      <c r="D8">
        <v>5.58</v>
      </c>
      <c r="E8">
        <v>5.33</v>
      </c>
    </row>
    <row r="9" spans="1:10" x14ac:dyDescent="0.25">
      <c r="A9" s="7" t="s">
        <v>235</v>
      </c>
      <c r="B9" s="7"/>
      <c r="C9" s="7"/>
      <c r="D9" s="7"/>
      <c r="G9" t="s">
        <v>284</v>
      </c>
    </row>
    <row r="10" spans="1:10" x14ac:dyDescent="0.25">
      <c r="A10" t="s">
        <v>236</v>
      </c>
      <c r="B10" s="3">
        <v>14.2</v>
      </c>
      <c r="C10" s="3">
        <v>12.8</v>
      </c>
      <c r="D10" s="3">
        <v>12.9</v>
      </c>
      <c r="E10" s="3">
        <v>11.8</v>
      </c>
      <c r="G10" s="3">
        <v>20.399999999999999</v>
      </c>
      <c r="H10" s="3">
        <v>19.899999999999999</v>
      </c>
      <c r="I10" s="3">
        <v>19.8</v>
      </c>
      <c r="J10" s="3">
        <v>19.100000000000001</v>
      </c>
    </row>
    <row r="11" spans="1:10" x14ac:dyDescent="0.25">
      <c r="A11" t="s">
        <v>237</v>
      </c>
      <c r="B11">
        <v>11.4</v>
      </c>
      <c r="C11">
        <v>12.5</v>
      </c>
      <c r="D11">
        <v>12.4</v>
      </c>
      <c r="E11">
        <v>12</v>
      </c>
      <c r="G11">
        <v>15.5</v>
      </c>
      <c r="H11">
        <v>17.899999999999999</v>
      </c>
      <c r="I11">
        <v>17.7</v>
      </c>
      <c r="J11">
        <v>17.7</v>
      </c>
    </row>
    <row r="12" spans="1:10" x14ac:dyDescent="0.25">
      <c r="A12" t="s">
        <v>238</v>
      </c>
      <c r="B12">
        <v>40</v>
      </c>
      <c r="C12">
        <v>45</v>
      </c>
      <c r="D12">
        <v>49</v>
      </c>
      <c r="E12">
        <v>47</v>
      </c>
      <c r="G12" t="s">
        <v>286</v>
      </c>
      <c r="H12" t="s">
        <v>286</v>
      </c>
      <c r="I12" t="s">
        <v>286</v>
      </c>
      <c r="J12" t="s">
        <v>286</v>
      </c>
    </row>
    <row r="13" spans="1:10" x14ac:dyDescent="0.25">
      <c r="A13" t="s">
        <v>239</v>
      </c>
      <c r="B13">
        <v>15.94</v>
      </c>
      <c r="C13">
        <v>14.97</v>
      </c>
      <c r="D13">
        <v>15.17</v>
      </c>
      <c r="E13">
        <v>14.77</v>
      </c>
      <c r="G13">
        <v>15.94</v>
      </c>
      <c r="H13">
        <v>14.97</v>
      </c>
      <c r="I13">
        <v>15.17</v>
      </c>
      <c r="J13">
        <v>14.77</v>
      </c>
    </row>
    <row r="14" spans="1:10" x14ac:dyDescent="0.25">
      <c r="A14" s="7" t="s">
        <v>240</v>
      </c>
      <c r="B14" s="7"/>
      <c r="C14" s="7"/>
      <c r="D14" s="7"/>
      <c r="G14" t="s">
        <v>285</v>
      </c>
    </row>
    <row r="15" spans="1:10" x14ac:dyDescent="0.25">
      <c r="A15" t="s">
        <v>241</v>
      </c>
      <c r="B15">
        <v>17.100000000000001</v>
      </c>
      <c r="C15">
        <v>14.7</v>
      </c>
      <c r="D15">
        <v>14.1</v>
      </c>
      <c r="E15">
        <v>12.9</v>
      </c>
      <c r="G15">
        <v>21.4</v>
      </c>
      <c r="H15">
        <v>19.3</v>
      </c>
      <c r="I15">
        <v>19</v>
      </c>
      <c r="J15">
        <v>17.600000000000001</v>
      </c>
    </row>
    <row r="16" spans="1:10" x14ac:dyDescent="0.25">
      <c r="A16" t="s">
        <v>242</v>
      </c>
      <c r="B16">
        <v>19.100000000000001</v>
      </c>
      <c r="C16">
        <v>16.7</v>
      </c>
      <c r="D16">
        <v>16.8</v>
      </c>
      <c r="E16">
        <v>16.5</v>
      </c>
      <c r="G16">
        <v>22.7</v>
      </c>
      <c r="H16">
        <v>20.7</v>
      </c>
      <c r="I16">
        <v>21.4</v>
      </c>
      <c r="J16">
        <v>21.5</v>
      </c>
    </row>
    <row r="17" spans="1:15" x14ac:dyDescent="0.25">
      <c r="A17" t="s">
        <v>243</v>
      </c>
      <c r="B17">
        <v>73</v>
      </c>
      <c r="C17">
        <v>66</v>
      </c>
      <c r="D17">
        <v>63</v>
      </c>
      <c r="E17">
        <v>58</v>
      </c>
      <c r="G17">
        <v>1306</v>
      </c>
      <c r="H17">
        <v>1150</v>
      </c>
      <c r="I17">
        <v>2615</v>
      </c>
      <c r="J17">
        <v>984</v>
      </c>
    </row>
    <row r="18" spans="1:15" x14ac:dyDescent="0.25">
      <c r="A18" t="s">
        <v>244</v>
      </c>
      <c r="B18">
        <v>14.1</v>
      </c>
      <c r="C18">
        <v>13.2</v>
      </c>
      <c r="D18">
        <v>13.5</v>
      </c>
      <c r="E18">
        <v>13.1</v>
      </c>
      <c r="G18">
        <v>14.1</v>
      </c>
      <c r="H18">
        <v>13.2</v>
      </c>
      <c r="I18">
        <v>13.5</v>
      </c>
      <c r="J18">
        <v>13.1</v>
      </c>
    </row>
    <row r="19" spans="1:15" x14ac:dyDescent="0.25">
      <c r="A19" t="s">
        <v>245</v>
      </c>
      <c r="B19">
        <v>5</v>
      </c>
      <c r="C19">
        <v>5</v>
      </c>
      <c r="D19">
        <v>5</v>
      </c>
      <c r="E19">
        <v>5</v>
      </c>
      <c r="G19">
        <v>7</v>
      </c>
      <c r="H19">
        <v>6</v>
      </c>
      <c r="I19">
        <v>7</v>
      </c>
      <c r="J19">
        <v>7</v>
      </c>
    </row>
    <row r="20" spans="1:15" x14ac:dyDescent="0.25">
      <c r="A20" s="7" t="s">
        <v>246</v>
      </c>
      <c r="B20" s="7"/>
      <c r="C20" s="7"/>
      <c r="D20" s="7"/>
      <c r="G20" t="s">
        <v>284</v>
      </c>
    </row>
    <row r="21" spans="1:15" x14ac:dyDescent="0.25">
      <c r="A21" t="s">
        <v>241</v>
      </c>
      <c r="B21">
        <v>15.3</v>
      </c>
      <c r="C21">
        <v>10.7</v>
      </c>
      <c r="D21">
        <v>12.8</v>
      </c>
      <c r="E21">
        <v>11.8</v>
      </c>
      <c r="G21">
        <v>19.7</v>
      </c>
      <c r="H21">
        <v>17</v>
      </c>
      <c r="I21">
        <v>17.399999999999999</v>
      </c>
      <c r="J21">
        <v>16.5</v>
      </c>
    </row>
    <row r="22" spans="1:15" x14ac:dyDescent="0.25">
      <c r="A22" t="s">
        <v>242</v>
      </c>
      <c r="B22">
        <v>15.4</v>
      </c>
      <c r="C22">
        <v>12.3</v>
      </c>
      <c r="D22">
        <v>14.6</v>
      </c>
      <c r="E22">
        <v>14.9</v>
      </c>
      <c r="G22">
        <v>19.2</v>
      </c>
      <c r="H22">
        <v>17.7</v>
      </c>
      <c r="I22">
        <v>18.5</v>
      </c>
      <c r="J22">
        <v>19.100000000000001</v>
      </c>
    </row>
    <row r="23" spans="1:15" x14ac:dyDescent="0.25">
      <c r="A23" t="s">
        <v>244</v>
      </c>
      <c r="B23">
        <v>14.13</v>
      </c>
      <c r="C23">
        <v>13.24</v>
      </c>
      <c r="D23">
        <v>13.5</v>
      </c>
      <c r="E23">
        <v>13.12</v>
      </c>
      <c r="G23">
        <v>14.16</v>
      </c>
      <c r="H23">
        <v>13.28</v>
      </c>
      <c r="I23">
        <v>13.46</v>
      </c>
      <c r="J23">
        <v>13.12</v>
      </c>
    </row>
    <row r="24" spans="1:15" x14ac:dyDescent="0.25">
      <c r="A24" t="s">
        <v>247</v>
      </c>
      <c r="B24">
        <v>2.4</v>
      </c>
      <c r="C24">
        <v>1.8</v>
      </c>
      <c r="D24">
        <v>1.9</v>
      </c>
      <c r="E24">
        <v>1.9</v>
      </c>
      <c r="G24">
        <v>5.2</v>
      </c>
      <c r="H24">
        <v>5.9</v>
      </c>
      <c r="I24">
        <v>4.8</v>
      </c>
      <c r="J24">
        <v>4.9000000000000004</v>
      </c>
    </row>
    <row r="25" spans="1:15" x14ac:dyDescent="0.25">
      <c r="A25" t="s">
        <v>248</v>
      </c>
      <c r="B25">
        <v>38</v>
      </c>
      <c r="C25">
        <v>25</v>
      </c>
      <c r="D25">
        <v>36</v>
      </c>
      <c r="E25">
        <v>35</v>
      </c>
      <c r="G25">
        <v>187</v>
      </c>
      <c r="H25">
        <v>112</v>
      </c>
      <c r="I25">
        <v>177</v>
      </c>
      <c r="J25">
        <v>178</v>
      </c>
    </row>
    <row r="26" spans="1:15" x14ac:dyDescent="0.25">
      <c r="A26" s="7" t="s">
        <v>249</v>
      </c>
      <c r="B26" s="7"/>
      <c r="C26" s="7"/>
      <c r="D26" s="7"/>
      <c r="G26" t="s">
        <v>287</v>
      </c>
      <c r="L26" t="s">
        <v>288</v>
      </c>
    </row>
    <row r="27" spans="1:15" x14ac:dyDescent="0.25">
      <c r="A27" t="s">
        <v>250</v>
      </c>
      <c r="B27">
        <v>16.760000000000002</v>
      </c>
      <c r="C27" s="6">
        <v>14.66</v>
      </c>
      <c r="D27" s="6">
        <v>14.62</v>
      </c>
      <c r="E27" s="6">
        <v>13.77</v>
      </c>
      <c r="G27">
        <v>31.17</v>
      </c>
      <c r="H27">
        <v>29.85</v>
      </c>
      <c r="I27">
        <v>30.82</v>
      </c>
      <c r="J27">
        <v>30.17</v>
      </c>
      <c r="L27">
        <v>35.43</v>
      </c>
      <c r="M27">
        <v>33.869999999999997</v>
      </c>
      <c r="N27">
        <v>33.08</v>
      </c>
      <c r="O27">
        <v>31.81</v>
      </c>
    </row>
    <row r="28" spans="1:15" x14ac:dyDescent="0.25">
      <c r="A28" t="s">
        <v>237</v>
      </c>
      <c r="B28">
        <v>15.42</v>
      </c>
      <c r="C28" s="6">
        <v>13.69</v>
      </c>
      <c r="D28" s="6">
        <v>13.75</v>
      </c>
      <c r="E28" s="6">
        <v>11.62</v>
      </c>
      <c r="G28">
        <v>22.9</v>
      </c>
      <c r="H28">
        <v>21.37</v>
      </c>
      <c r="I28">
        <v>21.58</v>
      </c>
      <c r="J28">
        <v>19.68</v>
      </c>
      <c r="L28">
        <v>24.96</v>
      </c>
      <c r="M28">
        <v>23.24</v>
      </c>
      <c r="N28">
        <v>22.6</v>
      </c>
      <c r="O28">
        <v>20.440000000000001</v>
      </c>
    </row>
    <row r="29" spans="1:15" x14ac:dyDescent="0.25">
      <c r="A29" t="s">
        <v>251</v>
      </c>
      <c r="B29" s="9">
        <v>17682</v>
      </c>
      <c r="C29" s="10">
        <v>16959</v>
      </c>
      <c r="D29" s="10">
        <v>17352</v>
      </c>
      <c r="E29" s="10">
        <v>16925</v>
      </c>
      <c r="G29" s="9">
        <v>17682</v>
      </c>
      <c r="H29" s="9">
        <v>16959</v>
      </c>
      <c r="I29" s="9">
        <v>17352</v>
      </c>
      <c r="J29" s="9">
        <v>16925</v>
      </c>
    </row>
    <row r="30" spans="1:15" x14ac:dyDescent="0.25">
      <c r="A30" t="s">
        <v>252</v>
      </c>
      <c r="B30" s="9">
        <v>19428</v>
      </c>
      <c r="C30" s="10">
        <v>18588</v>
      </c>
      <c r="D30" s="10">
        <v>18253</v>
      </c>
      <c r="E30" s="10">
        <v>17571</v>
      </c>
      <c r="G30" s="9">
        <v>18617</v>
      </c>
      <c r="H30" s="9">
        <v>17757</v>
      </c>
      <c r="I30" s="9">
        <v>17535</v>
      </c>
      <c r="J30" s="9">
        <v>16983</v>
      </c>
      <c r="L30" s="9">
        <v>19428</v>
      </c>
      <c r="M30" s="9">
        <v>18588</v>
      </c>
      <c r="N30" s="9">
        <v>18253</v>
      </c>
      <c r="O30" s="9">
        <v>17571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2022-02-07T06:57:46Z</dcterms:created>
  <dcterms:modified xsi:type="dcterms:W3CDTF">2022-03-05T12:23:57Z</dcterms:modified>
</cp:coreProperties>
</file>