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activeTab="3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9" i="6" l="1"/>
  <c r="U20" i="6" s="1"/>
  <c r="U21" i="6" s="1"/>
  <c r="O19" i="6"/>
  <c r="O20" i="6" s="1"/>
  <c r="O21" i="6" s="1"/>
  <c r="J19" i="6"/>
  <c r="C26" i="3" l="1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B26" i="3"/>
  <c r="D27" i="6" l="1"/>
  <c r="E27" i="6"/>
  <c r="F27" i="6"/>
  <c r="G27" i="6"/>
  <c r="H27" i="6"/>
  <c r="I27" i="6"/>
  <c r="K27" i="6"/>
  <c r="L27" i="6"/>
  <c r="M27" i="6"/>
  <c r="N27" i="6"/>
  <c r="P27" i="6"/>
  <c r="Q27" i="6"/>
  <c r="R27" i="6"/>
  <c r="S27" i="6"/>
  <c r="T27" i="6"/>
  <c r="V27" i="6"/>
  <c r="C27" i="6"/>
  <c r="D26" i="6"/>
  <c r="E26" i="6"/>
  <c r="F26" i="6"/>
  <c r="G26" i="6"/>
  <c r="H26" i="6"/>
  <c r="I26" i="6"/>
  <c r="K26" i="6"/>
  <c r="L26" i="6"/>
  <c r="M26" i="6"/>
  <c r="N26" i="6"/>
  <c r="P26" i="6"/>
  <c r="Q26" i="6"/>
  <c r="R26" i="6"/>
  <c r="S26" i="6"/>
  <c r="T26" i="6"/>
  <c r="V26" i="6"/>
  <c r="D25" i="6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C25" i="6"/>
  <c r="F23" i="6"/>
  <c r="G23" i="6"/>
  <c r="H23" i="6"/>
  <c r="I23" i="6"/>
  <c r="K23" i="6"/>
  <c r="L23" i="6"/>
  <c r="M23" i="6"/>
  <c r="N23" i="6"/>
  <c r="O23" i="6"/>
  <c r="O26" i="6" s="1"/>
  <c r="O27" i="6" s="1"/>
  <c r="P23" i="6"/>
  <c r="Q23" i="6"/>
  <c r="R23" i="6"/>
  <c r="S23" i="6"/>
  <c r="T23" i="6"/>
  <c r="U23" i="6"/>
  <c r="U26" i="6" s="1"/>
  <c r="U27" i="6" s="1"/>
  <c r="V23" i="6"/>
  <c r="J20" i="6"/>
  <c r="J21" i="6" s="1"/>
  <c r="J23" i="6" s="1"/>
  <c r="J26" i="6" s="1"/>
  <c r="J27" i="6" s="1"/>
  <c r="D15" i="6"/>
  <c r="E15" i="6"/>
  <c r="F15" i="6"/>
  <c r="F16" i="6" s="1"/>
  <c r="F17" i="6" s="1"/>
  <c r="G15" i="6"/>
  <c r="G16" i="6" s="1"/>
  <c r="G17" i="6" s="1"/>
  <c r="H15" i="6"/>
  <c r="I15" i="6"/>
  <c r="I16" i="6" s="1"/>
  <c r="I17" i="6" s="1"/>
  <c r="J15" i="6"/>
  <c r="K15" i="6"/>
  <c r="K16" i="6" s="1"/>
  <c r="K17" i="6" s="1"/>
  <c r="L15" i="6"/>
  <c r="M15" i="6"/>
  <c r="N15" i="6"/>
  <c r="O15" i="6"/>
  <c r="P15" i="6"/>
  <c r="Q15" i="6"/>
  <c r="R15" i="6"/>
  <c r="R16" i="6" s="1"/>
  <c r="R17" i="6" s="1"/>
  <c r="S15" i="6"/>
  <c r="S16" i="6" s="1"/>
  <c r="S17" i="6" s="1"/>
  <c r="T15" i="6"/>
  <c r="U15" i="6"/>
  <c r="V15" i="6"/>
  <c r="V16" i="6" s="1"/>
  <c r="V17" i="6" s="1"/>
  <c r="C15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C8" i="6"/>
  <c r="M16" i="6"/>
  <c r="M17" i="6" s="1"/>
  <c r="Q16" i="6"/>
  <c r="Q17" i="6" s="1"/>
  <c r="U16" i="6"/>
  <c r="U17" i="6" s="1"/>
  <c r="H16" i="6"/>
  <c r="H17" i="6" s="1"/>
  <c r="J16" i="6"/>
  <c r="L16" i="6"/>
  <c r="L17" i="6" s="1"/>
  <c r="N16" i="6"/>
  <c r="N17" i="6" s="1"/>
  <c r="O16" i="6"/>
  <c r="O17" i="6" s="1"/>
  <c r="P16" i="6"/>
  <c r="P17" i="6" s="1"/>
  <c r="T16" i="6"/>
  <c r="T17" i="6" s="1"/>
  <c r="J17" i="6"/>
  <c r="F11" i="6"/>
  <c r="G11" i="6"/>
  <c r="H11" i="6"/>
  <c r="I11" i="6"/>
  <c r="I12" i="6" s="1"/>
  <c r="I13" i="6" s="1"/>
  <c r="J11" i="6"/>
  <c r="K11" i="6"/>
  <c r="L11" i="6"/>
  <c r="M11" i="6"/>
  <c r="M12" i="6" s="1"/>
  <c r="M13" i="6" s="1"/>
  <c r="N11" i="6"/>
  <c r="O11" i="6"/>
  <c r="P11" i="6"/>
  <c r="Q11" i="6"/>
  <c r="Q12" i="6" s="1"/>
  <c r="Q13" i="6" s="1"/>
  <c r="R11" i="6"/>
  <c r="S11" i="6"/>
  <c r="T11" i="6"/>
  <c r="U11" i="6"/>
  <c r="U12" i="6" s="1"/>
  <c r="U13" i="6" s="1"/>
  <c r="V11" i="6"/>
  <c r="F12" i="6"/>
  <c r="G12" i="6"/>
  <c r="H12" i="6"/>
  <c r="H13" i="6" s="1"/>
  <c r="J12" i="6"/>
  <c r="K12" i="6"/>
  <c r="L12" i="6"/>
  <c r="L13" i="6" s="1"/>
  <c r="N12" i="6"/>
  <c r="O12" i="6"/>
  <c r="P12" i="6"/>
  <c r="P13" i="6" s="1"/>
  <c r="R12" i="6"/>
  <c r="S12" i="6"/>
  <c r="T12" i="6"/>
  <c r="T13" i="6" s="1"/>
  <c r="V12" i="6"/>
  <c r="F13" i="6"/>
  <c r="G13" i="6"/>
  <c r="J13" i="6"/>
  <c r="K13" i="6"/>
  <c r="N13" i="6"/>
  <c r="O13" i="6"/>
  <c r="R13" i="6"/>
  <c r="S13" i="6"/>
  <c r="V13" i="6"/>
  <c r="F6" i="6"/>
  <c r="G6" i="6"/>
  <c r="H6" i="6"/>
  <c r="I6" i="6"/>
  <c r="I7" i="6" s="1"/>
  <c r="J6" i="6"/>
  <c r="K6" i="6"/>
  <c r="L6" i="6"/>
  <c r="M6" i="6"/>
  <c r="M7" i="6" s="1"/>
  <c r="N6" i="6"/>
  <c r="O6" i="6"/>
  <c r="P6" i="6"/>
  <c r="Q6" i="6"/>
  <c r="Q7" i="6" s="1"/>
  <c r="R6" i="6"/>
  <c r="S6" i="6"/>
  <c r="T6" i="6"/>
  <c r="U6" i="6"/>
  <c r="U7" i="6" s="1"/>
  <c r="V6" i="6"/>
  <c r="F7" i="6"/>
  <c r="G7" i="6"/>
  <c r="H7" i="6"/>
  <c r="J7" i="6"/>
  <c r="K7" i="6"/>
  <c r="L7" i="6"/>
  <c r="N7" i="6"/>
  <c r="O7" i="6"/>
  <c r="P7" i="6"/>
  <c r="R7" i="6"/>
  <c r="S7" i="6"/>
  <c r="T7" i="6"/>
  <c r="V7" i="6"/>
  <c r="B7" i="1"/>
  <c r="E7" i="1"/>
  <c r="L7" i="1"/>
  <c r="M7" i="1"/>
  <c r="O7" i="1"/>
  <c r="P7" i="1"/>
  <c r="Q7" i="1"/>
  <c r="R7" i="1"/>
  <c r="S7" i="1"/>
  <c r="U7" i="1"/>
  <c r="D16" i="6" l="1"/>
  <c r="D17" i="6" s="1"/>
  <c r="E16" i="6"/>
  <c r="E17" i="6" s="1"/>
  <c r="D11" i="6"/>
  <c r="D12" i="6" s="1"/>
  <c r="D13" i="6" s="1"/>
  <c r="E11" i="6"/>
  <c r="E12" i="6" s="1"/>
  <c r="E13" i="6" s="1"/>
  <c r="D6" i="6"/>
  <c r="D7" i="6" s="1"/>
  <c r="E6" i="6"/>
  <c r="E7" i="6" s="1"/>
  <c r="E23" i="6" l="1"/>
  <c r="D23" i="6"/>
  <c r="C16" i="6"/>
  <c r="C17" i="6" s="1"/>
  <c r="C11" i="6"/>
  <c r="C12" i="6" s="1"/>
  <c r="C13" i="6" s="1"/>
  <c r="C6" i="6"/>
  <c r="C7" i="6" s="1"/>
  <c r="C23" i="6" l="1"/>
  <c r="C26" i="6" s="1"/>
</calcChain>
</file>

<file path=xl/sharedStrings.xml><?xml version="1.0" encoding="utf-8"?>
<sst xmlns="http://schemas.openxmlformats.org/spreadsheetml/2006/main" count="451" uniqueCount="271">
  <si>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</si>
  <si>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</si>
  <si>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</si>
  <si>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</si>
  <si>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</si>
  <si>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</si>
  <si>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</si>
  <si>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</si>
  <si>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</si>
  <si>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</si>
  <si>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</si>
  <si>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</si>
  <si>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</si>
  <si>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</si>
  <si>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</si>
  <si>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</si>
  <si>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</si>
  <si>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</si>
  <si>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</si>
  <si>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</si>
  <si>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</si>
  <si>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</si>
  <si>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</si>
  <si>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</si>
  <si>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</si>
  <si>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</si>
  <si>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</t>
  </si>
  <si>
    <t xml:space="preserve">Lactating 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</si>
  <si>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</si>
  <si>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</si>
  <si>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</si>
  <si>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</si>
  <si>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</si>
  <si>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</si>
  <si>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</si>
  <si>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</si>
  <si>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</si>
  <si>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</si>
  <si>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</si>
  <si>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</si>
  <si>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</si>
  <si>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</si>
  <si>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</si>
  <si>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</si>
  <si>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</si>
  <si>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</si>
  <si>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</si>
  <si>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</si>
  <si>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</si>
  <si>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</si>
  <si>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</si>
  <si>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</si>
  <si>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</si>
  <si>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</si>
  <si>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</si>
  <si>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</si>
  <si>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</si>
  <si>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</si>
  <si>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</si>
  <si>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</si>
  <si>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</si>
  <si>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</si>
  <si>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</si>
  <si>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</si>
  <si>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</si>
  <si>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</si>
  <si>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</si>
  <si>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</si>
  <si>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</si>
  <si>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</si>
  <si>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</si>
  <si>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</si>
  <si>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</si>
  <si>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</si>
  <si>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</si>
  <si>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</si>
  <si>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</si>
  <si>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</si>
  <si>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</si>
  <si>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</si>
  <si>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</si>
  <si>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</si>
  <si>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</si>
  <si>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</si>
  <si>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</si>
  <si>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</si>
  <si>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</si>
  <si>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</si>
  <si>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</si>
  <si>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</si>
  <si>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</si>
  <si>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</si>
  <si>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</si>
  <si>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</si>
  <si>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</si>
  <si>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</si>
  <si>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</si>
  <si>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</si>
  <si>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</si>
  <si>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</si>
  <si>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</si>
  <si>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</si>
  <si>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</si>
  <si>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</si>
  <si>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</si>
  <si>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</si>
  <si>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</si>
  <si>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</si>
  <si>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</si>
  <si>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</si>
  <si>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</si>
  <si>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</si>
  <si>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</si>
  <si>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</si>
  <si>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</si>
  <si>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</si>
  <si>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</si>
  <si>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</si>
  <si>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</si>
  <si>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</si>
  <si>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</si>
  <si>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</si>
  <si>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</si>
  <si>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</si>
  <si>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</si>
  <si>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</si>
  <si>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</si>
  <si>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</si>
  <si>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</si>
  <si>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</si>
  <si>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</si>
  <si>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</si>
  <si>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</si>
  <si>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</si>
  <si>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</si>
  <si>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</si>
  <si>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</si>
  <si>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</si>
  <si>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</si>
  <si>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</si>
  <si>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</si>
  <si>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</si>
  <si>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</si>
  <si>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</si>
  <si>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</si>
  <si>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</si>
  <si>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</si>
  <si>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</si>
  <si>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</si>
  <si>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</si>
  <si>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</si>
  <si>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</si>
  <si>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</si>
  <si>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</si>
  <si>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</si>
  <si>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</si>
  <si>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</si>
  <si>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</si>
  <si>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</si>
  <si>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</si>
  <si>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</si>
  <si>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</si>
  <si>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</si>
  <si>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</si>
  <si>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</si>
  <si>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</si>
  <si>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</si>
  <si>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</si>
  <si>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 xml:space="preserve">Concentrate Composition </t>
  </si>
  <si>
    <t xml:space="preserve">Maize meal </t>
  </si>
  <si>
    <t xml:space="preserve">Premix </t>
  </si>
  <si>
    <t>Pasture %DM</t>
  </si>
  <si>
    <t xml:space="preserve">DM </t>
  </si>
  <si>
    <t>CP</t>
  </si>
  <si>
    <t>NDF</t>
  </si>
  <si>
    <t>EE</t>
  </si>
  <si>
    <t>GE (MJ/kg)</t>
  </si>
  <si>
    <t>ME (MJ/kg)</t>
  </si>
  <si>
    <t>Ca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</si>
  <si>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</si>
  <si>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</si>
  <si>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</si>
  <si>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</si>
  <si>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</si>
  <si>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</si>
  <si>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</si>
  <si>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</si>
  <si>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</si>
  <si>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</si>
  <si>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</si>
  <si>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</si>
  <si>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</si>
  <si>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</si>
  <si>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</si>
  <si>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</si>
  <si>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</si>
  <si>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</si>
  <si>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</si>
  <si>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</si>
  <si>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</si>
  <si>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</si>
  <si>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</si>
  <si>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</si>
  <si>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</si>
  <si>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</si>
  <si>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No</t>
  </si>
  <si>
    <t>NO</t>
  </si>
  <si>
    <t>RPML</t>
  </si>
  <si>
    <t>RPL</t>
  </si>
  <si>
    <t>7.24kg DM</t>
  </si>
  <si>
    <t>7.25 kg DM</t>
  </si>
  <si>
    <t xml:space="preserve">7.28kg DM </t>
  </si>
  <si>
    <t xml:space="preserve">Soybean Oilcake meal </t>
  </si>
  <si>
    <t xml:space="preserve">Wheat bran </t>
  </si>
  <si>
    <t>Molasses</t>
  </si>
  <si>
    <t xml:space="preserve">Feed Lime </t>
  </si>
  <si>
    <t xml:space="preserve">LysiGEM </t>
  </si>
  <si>
    <t xml:space="preserve">MetaSmartDRY </t>
  </si>
  <si>
    <t xml:space="preserve">Salt </t>
  </si>
  <si>
    <t xml:space="preserve">MgO </t>
  </si>
  <si>
    <t>Urea</t>
  </si>
  <si>
    <t xml:space="preserve">Ash </t>
  </si>
  <si>
    <t>OM</t>
  </si>
  <si>
    <t>NFC</t>
  </si>
  <si>
    <t>NDIP (%NDF)</t>
  </si>
  <si>
    <t>ADIP (%ADF)</t>
  </si>
  <si>
    <t>ADL</t>
  </si>
  <si>
    <t>IVOMD</t>
  </si>
  <si>
    <t xml:space="preserve">P </t>
  </si>
  <si>
    <t>NRC Inputs</t>
  </si>
  <si>
    <t xml:space="preserve">yes </t>
  </si>
  <si>
    <t>mild</t>
  </si>
  <si>
    <t xml:space="preserve">mild </t>
  </si>
  <si>
    <t>yes</t>
  </si>
  <si>
    <t>no mud</t>
  </si>
  <si>
    <t xml:space="preserve">Weather data taken from project </t>
  </si>
  <si>
    <t xml:space="preserve">RPML </t>
  </si>
  <si>
    <t>Mild</t>
  </si>
  <si>
    <t>no</t>
  </si>
  <si>
    <t>Using Model predicted DMI</t>
  </si>
  <si>
    <t xml:space="preserve">Using Model predicted DMI </t>
  </si>
  <si>
    <t xml:space="preserve">CPM Does not have RPL &amp; RPM </t>
  </si>
  <si>
    <t>&gt;305</t>
  </si>
  <si>
    <t xml:space="preserve">NRC no RPL &amp; RPM </t>
  </si>
  <si>
    <t xml:space="preserve">monoCaP </t>
  </si>
  <si>
    <t>ADF</t>
  </si>
  <si>
    <t>Using model predicted DMI (Animal)</t>
  </si>
  <si>
    <t>Using model predicted DMI (Animal/fibre)</t>
  </si>
  <si>
    <t>ARNA36</t>
  </si>
  <si>
    <t>PAULET34</t>
  </si>
  <si>
    <t>AMSA211</t>
  </si>
  <si>
    <t>SUSA113</t>
  </si>
  <si>
    <t>SANTA21</t>
  </si>
  <si>
    <t>HES8</t>
  </si>
  <si>
    <t>AMSA132</t>
  </si>
  <si>
    <t>MAX82</t>
  </si>
  <si>
    <t>SUSA126</t>
  </si>
  <si>
    <t>ETNA31</t>
  </si>
  <si>
    <t>SUSA117</t>
  </si>
  <si>
    <t>PAULET38</t>
  </si>
  <si>
    <t>PAULET42</t>
  </si>
  <si>
    <t>SANTA29</t>
  </si>
  <si>
    <t>MONA20</t>
  </si>
  <si>
    <t>MAX62</t>
  </si>
  <si>
    <t>SUSA114</t>
  </si>
  <si>
    <t>BERTA118</t>
  </si>
  <si>
    <t>BERTA178</t>
  </si>
  <si>
    <t>SUSA109</t>
  </si>
  <si>
    <t>LACTATING</t>
  </si>
  <si>
    <t>JERSEY</t>
  </si>
  <si>
    <t xml:space="preserve">Pasture intake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</si>
</sst>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3" fontId="0" fillId="0" borderId="0" xfId="0" applyNumberFormat="1"/>
    <xf numFmtId="3" fontId="0" fillId="0" borderId="0" xfId="0" applyNumberFormat="1" applyFill="1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opLeftCell="I1" workbookViewId="0">
      <selection activeCell="M21" sqref="M21"/>
    </sheetView>
  </sheetViews>
  <sheetFormatPr defaultRowHeight="15" x14ac:dyDescent="0.25"/>
  <cols>
    <col min="1" max="1" width="39" customWidth="1"/>
  </cols>
  <sheetData>
    <row r="1" spans="1:21" x14ac:dyDescent="0.25">
      <c r="B1" t="s">
        <v>248</v>
      </c>
      <c r="C1" t="s">
        <v>249</v>
      </c>
      <c r="D1" t="s">
        <v>250</v>
      </c>
      <c r="E1" t="s">
        <v>251</v>
      </c>
      <c r="F1" t="s">
        <v>252</v>
      </c>
      <c r="G1" t="s">
        <v>253</v>
      </c>
      <c r="H1" t="s">
        <v>254</v>
      </c>
      <c r="I1" t="s">
        <v>255</v>
      </c>
      <c r="J1" t="s">
        <v>256</v>
      </c>
      <c r="K1" t="s">
        <v>257</v>
      </c>
      <c r="L1" t="s">
        <v>258</v>
      </c>
      <c r="M1" t="s">
        <v>259</v>
      </c>
      <c r="N1" t="s">
        <v>260</v>
      </c>
      <c r="O1" t="s">
        <v>261</v>
      </c>
      <c r="P1" t="s">
        <v>262</v>
      </c>
      <c r="Q1" t="s">
        <v>263</v>
      </c>
      <c r="R1" t="s">
        <v>264</v>
      </c>
      <c r="S1" t="s">
        <v>265</v>
      </c>
      <c r="T1" t="s">
        <v>266</v>
      </c>
      <c r="U1" t="s">
        <v>267</v>
      </c>
    </row>
    <row r="2" spans="1:21" x14ac:dyDescent="0.25">
      <c r="A2" t="s">
        <v>229</v>
      </c>
    </row>
    <row r="3" spans="1:21" x14ac:dyDescent="0.25">
      <c r="A3" s="1" t="s">
        <v>0</v>
      </c>
    </row>
    <row r="4" spans="1:21" x14ac:dyDescent="0.25">
      <c r="A4" t="s">
        <v>1</v>
      </c>
      <c r="B4" t="s">
        <v>268</v>
      </c>
    </row>
    <row r="5" spans="1:21" x14ac:dyDescent="0.25">
      <c r="A5" t="s">
        <v>2</v>
      </c>
      <c r="B5">
        <v>64.166666666666657</v>
      </c>
      <c r="C5">
        <v>63.8</v>
      </c>
      <c r="D5">
        <v>50.3</v>
      </c>
      <c r="E5">
        <v>77.400000000000006</v>
      </c>
      <c r="F5">
        <v>111.26666666666667</v>
      </c>
      <c r="G5">
        <v>123.56666666666666</v>
      </c>
      <c r="H5">
        <v>99.033333333333331</v>
      </c>
      <c r="I5">
        <v>37.133333333333333</v>
      </c>
      <c r="J5">
        <v>62.5</v>
      </c>
      <c r="K5">
        <v>49</v>
      </c>
      <c r="L5">
        <v>79.8</v>
      </c>
      <c r="M5">
        <v>53</v>
      </c>
      <c r="N5">
        <v>38.700000000000003</v>
      </c>
      <c r="O5">
        <v>79.566666666666663</v>
      </c>
      <c r="P5">
        <v>66.933333333333337</v>
      </c>
      <c r="Q5">
        <v>76.933333333333337</v>
      </c>
      <c r="R5">
        <v>54.666666666666671</v>
      </c>
      <c r="S5">
        <v>92.933333333333337</v>
      </c>
      <c r="T5">
        <v>36.966666666666669</v>
      </c>
      <c r="U5">
        <v>78.133333333333326</v>
      </c>
    </row>
    <row r="6" spans="1:21" x14ac:dyDescent="0.25">
      <c r="A6" t="s">
        <v>3</v>
      </c>
      <c r="B6">
        <v>481</v>
      </c>
      <c r="C6">
        <v>419</v>
      </c>
      <c r="D6">
        <v>379</v>
      </c>
      <c r="E6">
        <v>422.5</v>
      </c>
      <c r="F6">
        <v>399.5</v>
      </c>
      <c r="G6">
        <v>366</v>
      </c>
      <c r="H6">
        <v>393</v>
      </c>
      <c r="I6">
        <v>309.5</v>
      </c>
      <c r="J6">
        <v>383.5</v>
      </c>
      <c r="K6">
        <v>369</v>
      </c>
      <c r="L6">
        <v>413.5</v>
      </c>
      <c r="M6">
        <v>432.5</v>
      </c>
      <c r="N6">
        <v>327.5</v>
      </c>
      <c r="O6">
        <v>379</v>
      </c>
      <c r="P6">
        <v>464</v>
      </c>
      <c r="Q6">
        <v>438.5</v>
      </c>
      <c r="R6">
        <v>389.5</v>
      </c>
      <c r="S6">
        <v>437</v>
      </c>
      <c r="T6">
        <v>318.5</v>
      </c>
      <c r="U6">
        <v>431</v>
      </c>
    </row>
    <row r="7" spans="1:21" x14ac:dyDescent="0.25">
      <c r="A7" t="s">
        <v>4</v>
      </c>
      <c r="B7">
        <f>(B9-91)</f>
        <v>4</v>
      </c>
      <c r="C7">
        <v>0</v>
      </c>
      <c r="D7">
        <v>0</v>
      </c>
      <c r="E7">
        <f t="shared" ref="E7:U7" si="0">(E9-91)</f>
        <v>31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f t="shared" si="0"/>
        <v>103</v>
      </c>
      <c r="M7">
        <f t="shared" si="0"/>
        <v>39</v>
      </c>
      <c r="N7">
        <v>0</v>
      </c>
      <c r="O7">
        <f t="shared" si="0"/>
        <v>96</v>
      </c>
      <c r="P7">
        <f t="shared" si="0"/>
        <v>87</v>
      </c>
      <c r="Q7">
        <f t="shared" si="0"/>
        <v>17</v>
      </c>
      <c r="R7">
        <f t="shared" si="0"/>
        <v>89</v>
      </c>
      <c r="S7">
        <f t="shared" si="0"/>
        <v>127</v>
      </c>
      <c r="T7">
        <v>0</v>
      </c>
      <c r="U7">
        <f t="shared" si="0"/>
        <v>53</v>
      </c>
    </row>
    <row r="8" spans="1:21" x14ac:dyDescent="0.25">
      <c r="A8" t="s">
        <v>5</v>
      </c>
      <c r="B8">
        <v>2</v>
      </c>
      <c r="C8">
        <v>2</v>
      </c>
      <c r="D8">
        <v>2</v>
      </c>
      <c r="E8">
        <v>2</v>
      </c>
      <c r="F8">
        <v>2.25</v>
      </c>
      <c r="G8">
        <v>2.25</v>
      </c>
      <c r="H8">
        <v>2.25</v>
      </c>
      <c r="I8">
        <v>2</v>
      </c>
      <c r="J8">
        <v>2</v>
      </c>
      <c r="K8">
        <v>2</v>
      </c>
      <c r="L8">
        <v>2</v>
      </c>
      <c r="M8">
        <v>2.25</v>
      </c>
      <c r="N8">
        <v>2</v>
      </c>
      <c r="O8">
        <v>2</v>
      </c>
      <c r="P8">
        <v>2.25</v>
      </c>
      <c r="Q8">
        <v>2.25</v>
      </c>
      <c r="R8">
        <v>2</v>
      </c>
      <c r="S8">
        <v>2.25</v>
      </c>
      <c r="T8">
        <v>2</v>
      </c>
      <c r="U8">
        <v>2</v>
      </c>
    </row>
    <row r="9" spans="1:21" x14ac:dyDescent="0.25">
      <c r="A9" t="s">
        <v>6</v>
      </c>
      <c r="B9">
        <v>95</v>
      </c>
      <c r="C9">
        <v>84</v>
      </c>
      <c r="D9">
        <v>49</v>
      </c>
      <c r="E9">
        <v>122</v>
      </c>
      <c r="F9">
        <v>28</v>
      </c>
      <c r="G9">
        <v>27</v>
      </c>
      <c r="H9">
        <v>31</v>
      </c>
      <c r="I9">
        <v>24</v>
      </c>
      <c r="J9">
        <v>45</v>
      </c>
      <c r="K9">
        <v>10</v>
      </c>
      <c r="L9">
        <v>194</v>
      </c>
      <c r="M9">
        <v>130</v>
      </c>
      <c r="N9">
        <v>71</v>
      </c>
      <c r="O9">
        <v>187</v>
      </c>
      <c r="P9">
        <v>178</v>
      </c>
      <c r="Q9">
        <v>108</v>
      </c>
      <c r="R9">
        <v>180</v>
      </c>
      <c r="S9">
        <v>218</v>
      </c>
      <c r="T9">
        <v>19</v>
      </c>
      <c r="U9">
        <v>144</v>
      </c>
    </row>
    <row r="10" spans="1:21" x14ac:dyDescent="0.25">
      <c r="A10" t="s">
        <v>7</v>
      </c>
      <c r="B10">
        <v>4</v>
      </c>
      <c r="C10">
        <v>4</v>
      </c>
      <c r="D10">
        <v>3</v>
      </c>
      <c r="E10">
        <v>5</v>
      </c>
      <c r="F10">
        <v>8</v>
      </c>
      <c r="G10">
        <v>9</v>
      </c>
      <c r="H10">
        <v>7</v>
      </c>
      <c r="I10">
        <v>2</v>
      </c>
      <c r="J10">
        <v>4</v>
      </c>
      <c r="K10">
        <v>3</v>
      </c>
      <c r="L10">
        <v>5</v>
      </c>
      <c r="M10">
        <v>3</v>
      </c>
      <c r="N10">
        <v>2</v>
      </c>
      <c r="O10">
        <v>5</v>
      </c>
      <c r="P10">
        <v>4</v>
      </c>
      <c r="Q10">
        <v>5</v>
      </c>
      <c r="R10">
        <v>3</v>
      </c>
      <c r="S10">
        <v>6</v>
      </c>
      <c r="T10">
        <v>2</v>
      </c>
      <c r="U10">
        <v>5</v>
      </c>
    </row>
    <row r="11" spans="1:21" x14ac:dyDescent="0.25">
      <c r="A11" t="s">
        <v>8</v>
      </c>
      <c r="B11">
        <v>24</v>
      </c>
    </row>
    <row r="12" spans="1:21" x14ac:dyDescent="0.25">
      <c r="A12" t="s">
        <v>9</v>
      </c>
      <c r="B12">
        <v>13</v>
      </c>
    </row>
    <row r="14" spans="1:21" x14ac:dyDescent="0.25">
      <c r="A14" s="1" t="s">
        <v>10</v>
      </c>
    </row>
    <row r="15" spans="1:21" x14ac:dyDescent="0.25">
      <c r="A15" t="s">
        <v>11</v>
      </c>
      <c r="B15">
        <v>481</v>
      </c>
      <c r="C15">
        <v>419</v>
      </c>
      <c r="D15">
        <v>379</v>
      </c>
      <c r="E15">
        <v>422.5</v>
      </c>
      <c r="F15">
        <v>399.5</v>
      </c>
      <c r="G15">
        <v>366</v>
      </c>
      <c r="H15">
        <v>393</v>
      </c>
      <c r="I15">
        <v>355</v>
      </c>
      <c r="J15">
        <v>383.5</v>
      </c>
      <c r="K15">
        <v>369</v>
      </c>
      <c r="L15">
        <v>413.5</v>
      </c>
      <c r="M15">
        <v>432.5</v>
      </c>
      <c r="N15">
        <v>350</v>
      </c>
      <c r="O15">
        <v>379</v>
      </c>
      <c r="P15">
        <v>464</v>
      </c>
      <c r="Q15">
        <v>438.5</v>
      </c>
      <c r="R15">
        <v>389.5</v>
      </c>
      <c r="S15">
        <v>437</v>
      </c>
      <c r="T15">
        <v>340</v>
      </c>
      <c r="U15">
        <v>431</v>
      </c>
    </row>
    <row r="16" spans="1:21" x14ac:dyDescent="0.25">
      <c r="A16" t="s">
        <v>12</v>
      </c>
      <c r="B16" t="s">
        <v>269</v>
      </c>
    </row>
    <row r="17" spans="1:21" x14ac:dyDescent="0.25">
      <c r="A17" t="s">
        <v>13</v>
      </c>
      <c r="B17">
        <v>23</v>
      </c>
    </row>
    <row r="18" spans="1:21" x14ac:dyDescent="0.25">
      <c r="A18" t="s">
        <v>14</v>
      </c>
      <c r="B18">
        <v>26.73</v>
      </c>
      <c r="C18">
        <v>22.36</v>
      </c>
      <c r="D18">
        <v>23.99</v>
      </c>
      <c r="E18">
        <v>22.64</v>
      </c>
      <c r="F18">
        <v>24.13</v>
      </c>
      <c r="G18">
        <v>26.2</v>
      </c>
      <c r="H18">
        <v>27.86</v>
      </c>
      <c r="I18">
        <v>23.73</v>
      </c>
      <c r="J18">
        <v>22.54</v>
      </c>
      <c r="K18">
        <v>29.77</v>
      </c>
      <c r="L18">
        <v>18.03</v>
      </c>
      <c r="M18">
        <v>20.92</v>
      </c>
      <c r="N18">
        <v>19.36</v>
      </c>
      <c r="O18">
        <v>21.22</v>
      </c>
      <c r="P18">
        <v>17.41</v>
      </c>
      <c r="Q18">
        <v>19.649999999999999</v>
      </c>
      <c r="R18">
        <v>20.34</v>
      </c>
      <c r="S18">
        <v>18.79</v>
      </c>
      <c r="T18">
        <v>21.41</v>
      </c>
      <c r="U18">
        <v>17.59</v>
      </c>
    </row>
    <row r="19" spans="1:21" x14ac:dyDescent="0.25">
      <c r="A19" t="s">
        <v>15</v>
      </c>
      <c r="B19">
        <v>4.71</v>
      </c>
      <c r="C19">
        <v>4.12</v>
      </c>
      <c r="D19">
        <v>5.0999999999999996</v>
      </c>
      <c r="E19">
        <v>4.3899999999999997</v>
      </c>
      <c r="F19">
        <v>4.71</v>
      </c>
      <c r="G19">
        <v>4.1399999999999997</v>
      </c>
      <c r="H19">
        <v>4.28</v>
      </c>
      <c r="I19">
        <v>4.1900000000000004</v>
      </c>
      <c r="J19">
        <v>4.7300000000000004</v>
      </c>
      <c r="K19">
        <v>4.1900000000000004</v>
      </c>
      <c r="L19">
        <v>4.9800000000000004</v>
      </c>
      <c r="M19">
        <v>5.47</v>
      </c>
      <c r="N19">
        <v>5.28</v>
      </c>
      <c r="O19">
        <v>4.54</v>
      </c>
      <c r="P19">
        <v>5.08</v>
      </c>
      <c r="Q19">
        <v>4.8600000000000003</v>
      </c>
      <c r="R19">
        <v>5.08</v>
      </c>
      <c r="S19">
        <v>4.51</v>
      </c>
      <c r="T19">
        <v>4.8499999999999996</v>
      </c>
      <c r="U19">
        <v>5.16</v>
      </c>
    </row>
    <row r="20" spans="1:21" x14ac:dyDescent="0.25">
      <c r="A20" t="s">
        <v>16</v>
      </c>
      <c r="B20">
        <v>3.78</v>
      </c>
      <c r="C20">
        <v>4.05</v>
      </c>
      <c r="D20">
        <v>3.7</v>
      </c>
      <c r="E20">
        <v>3.66</v>
      </c>
      <c r="F20">
        <v>3.89</v>
      </c>
      <c r="G20">
        <v>3.55</v>
      </c>
      <c r="H20">
        <v>3.64</v>
      </c>
      <c r="I20">
        <v>3.89</v>
      </c>
      <c r="J20">
        <v>3.57</v>
      </c>
      <c r="K20">
        <v>3.35</v>
      </c>
      <c r="L20">
        <v>4.45</v>
      </c>
      <c r="M20">
        <v>4.3600000000000003</v>
      </c>
      <c r="N20">
        <v>4.32</v>
      </c>
      <c r="O20">
        <v>3.98</v>
      </c>
      <c r="P20">
        <v>4.1500000000000004</v>
      </c>
      <c r="Q20">
        <v>3.87</v>
      </c>
      <c r="R20">
        <v>4.25</v>
      </c>
      <c r="S20">
        <v>4.32</v>
      </c>
      <c r="T20">
        <v>3.82</v>
      </c>
      <c r="U20">
        <v>4.0999999999999996</v>
      </c>
    </row>
    <row r="21" spans="1:21" x14ac:dyDescent="0.25">
      <c r="A21" t="s">
        <v>17</v>
      </c>
      <c r="B21">
        <v>4.76</v>
      </c>
      <c r="C21">
        <v>4.83</v>
      </c>
      <c r="D21">
        <v>4.62</v>
      </c>
      <c r="E21">
        <v>4.34</v>
      </c>
      <c r="F21">
        <v>4.7</v>
      </c>
      <c r="G21">
        <v>4.96</v>
      </c>
      <c r="H21">
        <v>4.8600000000000003</v>
      </c>
      <c r="I21">
        <v>4.7699999999999996</v>
      </c>
      <c r="J21">
        <v>4.7</v>
      </c>
      <c r="K21">
        <v>4.84</v>
      </c>
      <c r="L21">
        <v>4.57</v>
      </c>
      <c r="M21">
        <v>4.6500000000000004</v>
      </c>
      <c r="N21">
        <v>4.66</v>
      </c>
      <c r="O21">
        <v>4.5999999999999996</v>
      </c>
      <c r="P21">
        <v>4.5599999999999996</v>
      </c>
      <c r="Q21">
        <v>4.79</v>
      </c>
      <c r="R21">
        <v>4.66</v>
      </c>
      <c r="S21">
        <v>4.43</v>
      </c>
      <c r="T21">
        <v>4.91</v>
      </c>
      <c r="U21">
        <v>4.45</v>
      </c>
    </row>
    <row r="23" spans="1:21" x14ac:dyDescent="0.25">
      <c r="A23" s="1" t="s">
        <v>18</v>
      </c>
    </row>
    <row r="24" spans="1:21" x14ac:dyDescent="0.25">
      <c r="A24" s="2" t="s">
        <v>19</v>
      </c>
      <c r="B24" s="2">
        <v>15.7</v>
      </c>
    </row>
    <row r="25" spans="1:21" x14ac:dyDescent="0.25">
      <c r="A25" t="s">
        <v>20</v>
      </c>
      <c r="B25" t="s">
        <v>230</v>
      </c>
      <c r="C25" t="s">
        <v>230</v>
      </c>
      <c r="D25" t="s">
        <v>230</v>
      </c>
    </row>
    <row r="26" spans="1:21" x14ac:dyDescent="0.25">
      <c r="A26" t="s">
        <v>21</v>
      </c>
      <c r="B26" t="s">
        <v>231</v>
      </c>
      <c r="C26" t="s">
        <v>231</v>
      </c>
      <c r="D26" t="s">
        <v>232</v>
      </c>
    </row>
    <row r="27" spans="1:21" x14ac:dyDescent="0.25">
      <c r="A27" t="s">
        <v>22</v>
      </c>
      <c r="B27">
        <v>0.94</v>
      </c>
      <c r="C27">
        <v>0.94</v>
      </c>
      <c r="D27">
        <v>0.94</v>
      </c>
    </row>
    <row r="28" spans="1:21" x14ac:dyDescent="0.25">
      <c r="A28" t="s">
        <v>23</v>
      </c>
      <c r="B28">
        <v>4</v>
      </c>
      <c r="C28">
        <v>4</v>
      </c>
      <c r="D28">
        <v>4</v>
      </c>
    </row>
    <row r="29" spans="1:21" x14ac:dyDescent="0.25">
      <c r="A29" t="s">
        <v>24</v>
      </c>
    </row>
    <row r="30" spans="1:21" x14ac:dyDescent="0.25">
      <c r="A30" t="s">
        <v>25</v>
      </c>
    </row>
    <row r="32" spans="1:21" x14ac:dyDescent="0.25">
      <c r="A32" t="s">
        <v>167</v>
      </c>
      <c r="B32">
        <v>12.870664031203196</v>
      </c>
      <c r="C32">
        <v>9.1254072438596729</v>
      </c>
      <c r="D32">
        <v>10.914550397640022</v>
      </c>
      <c r="E32">
        <v>9.6745838375820945</v>
      </c>
      <c r="F32">
        <v>10.639439233980434</v>
      </c>
      <c r="G32">
        <v>10.420085141242415</v>
      </c>
      <c r="H32">
        <v>11.763473467401699</v>
      </c>
      <c r="I32" s="2">
        <v>8.6994537043520506</v>
      </c>
      <c r="J32">
        <v>9.6656960165541754</v>
      </c>
      <c r="K32">
        <v>12.270082982141293</v>
      </c>
      <c r="L32">
        <v>7.9321874930626368</v>
      </c>
      <c r="M32">
        <v>10.315811097541065</v>
      </c>
      <c r="N32" s="2">
        <v>8.0710522327402998</v>
      </c>
      <c r="O32">
        <v>8.6819063166448771</v>
      </c>
      <c r="P32">
        <v>8.2556860056097907</v>
      </c>
      <c r="Q32">
        <v>8.9263504574136014</v>
      </c>
      <c r="R32">
        <v>9.0276037516498864</v>
      </c>
      <c r="S32">
        <v>8.0520273026915739</v>
      </c>
      <c r="T32" s="2">
        <v>8.5286327385373273</v>
      </c>
      <c r="U32">
        <v>8.0829362185824998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workbookViewId="0">
      <pane xSplit="1" topLeftCell="I1" activePane="topRight" state="frozen"/>
      <selection pane="topRight" activeCell="B21" sqref="B21:U21"/>
    </sheetView>
  </sheetViews>
  <sheetFormatPr defaultRowHeight="15" x14ac:dyDescent="0.25"/>
  <cols>
    <col min="1" max="1" width="26.28515625" customWidth="1"/>
  </cols>
  <sheetData>
    <row r="1" spans="1:21" x14ac:dyDescent="0.25">
      <c r="B1" t="s">
        <v>248</v>
      </c>
      <c r="C1" t="s">
        <v>249</v>
      </c>
      <c r="D1" t="s">
        <v>250</v>
      </c>
      <c r="E1" t="s">
        <v>251</v>
      </c>
      <c r="F1" t="s">
        <v>252</v>
      </c>
      <c r="G1" t="s">
        <v>253</v>
      </c>
      <c r="H1" t="s">
        <v>254</v>
      </c>
      <c r="I1" t="s">
        <v>255</v>
      </c>
      <c r="J1" t="s">
        <v>256</v>
      </c>
      <c r="K1" t="s">
        <v>257</v>
      </c>
      <c r="L1" t="s">
        <v>258</v>
      </c>
      <c r="M1" t="s">
        <v>259</v>
      </c>
      <c r="N1" t="s">
        <v>260</v>
      </c>
      <c r="O1" t="s">
        <v>261</v>
      </c>
      <c r="P1" t="s">
        <v>262</v>
      </c>
      <c r="Q1" t="s">
        <v>263</v>
      </c>
      <c r="R1" t="s">
        <v>264</v>
      </c>
      <c r="S1" t="s">
        <v>265</v>
      </c>
      <c r="T1" t="s">
        <v>266</v>
      </c>
      <c r="U1" t="s">
        <v>267</v>
      </c>
    </row>
    <row r="2" spans="1:21" x14ac:dyDescent="0.25">
      <c r="A2" t="s">
        <v>29</v>
      </c>
    </row>
    <row r="3" spans="1:21" x14ac:dyDescent="0.25">
      <c r="A3" s="1" t="s">
        <v>30</v>
      </c>
    </row>
    <row r="4" spans="1:21" x14ac:dyDescent="0.25">
      <c r="A4" t="s">
        <v>31</v>
      </c>
      <c r="B4" t="s">
        <v>27</v>
      </c>
      <c r="C4" t="s">
        <v>27</v>
      </c>
      <c r="D4" t="s">
        <v>27</v>
      </c>
    </row>
    <row r="5" spans="1:21" x14ac:dyDescent="0.25">
      <c r="A5" s="2" t="s">
        <v>32</v>
      </c>
      <c r="B5" s="2"/>
    </row>
    <row r="6" spans="1:21" x14ac:dyDescent="0.25">
      <c r="A6" t="s">
        <v>33</v>
      </c>
      <c r="B6">
        <v>4</v>
      </c>
      <c r="C6">
        <v>4</v>
      </c>
      <c r="D6">
        <v>3</v>
      </c>
      <c r="E6">
        <v>5</v>
      </c>
      <c r="F6">
        <v>8</v>
      </c>
      <c r="G6">
        <v>9</v>
      </c>
      <c r="H6">
        <v>7</v>
      </c>
      <c r="I6">
        <v>2</v>
      </c>
      <c r="J6">
        <v>4</v>
      </c>
      <c r="K6">
        <v>3</v>
      </c>
      <c r="L6">
        <v>5</v>
      </c>
      <c r="M6">
        <v>3</v>
      </c>
      <c r="N6">
        <v>2</v>
      </c>
      <c r="O6">
        <v>5</v>
      </c>
      <c r="P6">
        <v>4</v>
      </c>
      <c r="Q6">
        <v>5</v>
      </c>
      <c r="R6">
        <v>3</v>
      </c>
      <c r="S6">
        <v>6</v>
      </c>
      <c r="T6">
        <v>2</v>
      </c>
      <c r="U6">
        <v>5</v>
      </c>
    </row>
    <row r="7" spans="1:21" x14ac:dyDescent="0.25">
      <c r="A7" t="s">
        <v>34</v>
      </c>
      <c r="B7">
        <v>64.166666666666657</v>
      </c>
      <c r="C7">
        <v>63.8</v>
      </c>
      <c r="D7">
        <v>50.3</v>
      </c>
      <c r="E7">
        <v>77.400000000000006</v>
      </c>
      <c r="F7">
        <v>111.26666666666667</v>
      </c>
      <c r="G7">
        <v>123.56666666666666</v>
      </c>
      <c r="H7">
        <v>99.033333333333331</v>
      </c>
      <c r="I7">
        <v>37.133333333333333</v>
      </c>
      <c r="J7">
        <v>62.5</v>
      </c>
      <c r="K7">
        <v>49</v>
      </c>
      <c r="L7">
        <v>79.8</v>
      </c>
      <c r="M7">
        <v>53</v>
      </c>
      <c r="N7">
        <v>38.700000000000003</v>
      </c>
      <c r="O7">
        <v>79.566666666666663</v>
      </c>
      <c r="P7">
        <v>66.933333333333337</v>
      </c>
      <c r="Q7">
        <v>76.933333333333337</v>
      </c>
      <c r="R7">
        <v>54.666666666666671</v>
      </c>
      <c r="S7">
        <v>92.933333333333337</v>
      </c>
      <c r="T7">
        <v>36.966666666666669</v>
      </c>
      <c r="U7">
        <v>78.133333333333326</v>
      </c>
    </row>
    <row r="8" spans="1:21" x14ac:dyDescent="0.25">
      <c r="A8" t="s">
        <v>35</v>
      </c>
      <c r="B8">
        <v>24</v>
      </c>
      <c r="C8">
        <v>24</v>
      </c>
      <c r="D8">
        <v>24</v>
      </c>
    </row>
    <row r="9" spans="1:21" x14ac:dyDescent="0.25">
      <c r="A9" t="s">
        <v>36</v>
      </c>
      <c r="B9">
        <v>481</v>
      </c>
      <c r="C9">
        <v>419</v>
      </c>
      <c r="D9">
        <v>379</v>
      </c>
      <c r="E9">
        <v>422.5</v>
      </c>
      <c r="F9">
        <v>399.5</v>
      </c>
      <c r="G9">
        <v>366</v>
      </c>
      <c r="H9">
        <v>393</v>
      </c>
      <c r="I9">
        <v>309.5</v>
      </c>
      <c r="J9">
        <v>383.5</v>
      </c>
      <c r="K9">
        <v>369</v>
      </c>
      <c r="L9">
        <v>413.5</v>
      </c>
      <c r="M9">
        <v>432.5</v>
      </c>
      <c r="N9">
        <v>327.5</v>
      </c>
      <c r="O9">
        <v>379</v>
      </c>
      <c r="P9">
        <v>464</v>
      </c>
      <c r="Q9">
        <v>438.5</v>
      </c>
      <c r="R9">
        <v>389.5</v>
      </c>
      <c r="S9">
        <v>437</v>
      </c>
      <c r="T9">
        <v>318.5</v>
      </c>
      <c r="U9">
        <v>431</v>
      </c>
    </row>
    <row r="10" spans="1:21" x14ac:dyDescent="0.25">
      <c r="A10" t="s">
        <v>37</v>
      </c>
      <c r="B10">
        <v>481</v>
      </c>
      <c r="C10">
        <v>419</v>
      </c>
      <c r="D10">
        <v>379</v>
      </c>
      <c r="E10">
        <v>422.5</v>
      </c>
      <c r="F10">
        <v>399.5</v>
      </c>
      <c r="G10">
        <v>366</v>
      </c>
      <c r="H10">
        <v>393</v>
      </c>
      <c r="I10" s="2">
        <v>335</v>
      </c>
      <c r="J10">
        <v>383.5</v>
      </c>
      <c r="K10">
        <v>369</v>
      </c>
      <c r="L10">
        <v>413.5</v>
      </c>
      <c r="M10">
        <v>432.5</v>
      </c>
      <c r="N10" s="2">
        <v>350</v>
      </c>
      <c r="O10">
        <v>379</v>
      </c>
      <c r="P10">
        <v>464</v>
      </c>
      <c r="Q10">
        <v>438.5</v>
      </c>
      <c r="R10">
        <v>389.5</v>
      </c>
      <c r="S10">
        <v>437</v>
      </c>
      <c r="T10" s="2">
        <v>340</v>
      </c>
      <c r="U10">
        <v>431</v>
      </c>
    </row>
    <row r="11" spans="1:21" x14ac:dyDescent="0.25">
      <c r="A11" t="s">
        <v>13</v>
      </c>
      <c r="B11">
        <v>23</v>
      </c>
      <c r="C11">
        <v>23</v>
      </c>
      <c r="D11">
        <v>23</v>
      </c>
    </row>
    <row r="12" spans="1:21" x14ac:dyDescent="0.25">
      <c r="A12" t="s">
        <v>38</v>
      </c>
      <c r="B12">
        <v>4</v>
      </c>
      <c r="C12">
        <v>0</v>
      </c>
      <c r="D12">
        <v>0</v>
      </c>
      <c r="E12">
        <v>31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103</v>
      </c>
      <c r="M12">
        <v>39</v>
      </c>
      <c r="N12">
        <v>0</v>
      </c>
      <c r="O12">
        <v>96</v>
      </c>
      <c r="P12">
        <v>87</v>
      </c>
      <c r="Q12">
        <v>17</v>
      </c>
      <c r="R12">
        <v>89</v>
      </c>
      <c r="S12">
        <v>127</v>
      </c>
      <c r="T12">
        <v>0</v>
      </c>
      <c r="U12">
        <v>53</v>
      </c>
    </row>
    <row r="13" spans="1:21" x14ac:dyDescent="0.25">
      <c r="A13" t="s">
        <v>39</v>
      </c>
      <c r="B13">
        <v>2</v>
      </c>
      <c r="C13">
        <v>2</v>
      </c>
      <c r="D13">
        <v>2</v>
      </c>
      <c r="E13">
        <v>2</v>
      </c>
      <c r="F13">
        <v>2.25</v>
      </c>
      <c r="G13">
        <v>2.25</v>
      </c>
      <c r="H13">
        <v>2.25</v>
      </c>
      <c r="I13">
        <v>2</v>
      </c>
      <c r="J13">
        <v>2</v>
      </c>
      <c r="K13">
        <v>2</v>
      </c>
      <c r="L13">
        <v>2</v>
      </c>
      <c r="M13">
        <v>2.25</v>
      </c>
      <c r="N13">
        <v>2</v>
      </c>
      <c r="O13">
        <v>2</v>
      </c>
      <c r="P13">
        <v>2.25</v>
      </c>
      <c r="Q13">
        <v>2.25</v>
      </c>
      <c r="R13">
        <v>2</v>
      </c>
      <c r="S13">
        <v>2.25</v>
      </c>
      <c r="T13">
        <v>2</v>
      </c>
      <c r="U13">
        <v>2</v>
      </c>
    </row>
    <row r="15" spans="1:21" x14ac:dyDescent="0.25">
      <c r="A15" s="1" t="s">
        <v>40</v>
      </c>
    </row>
    <row r="16" spans="1:21" x14ac:dyDescent="0.25">
      <c r="A16" t="s">
        <v>41</v>
      </c>
      <c r="B16">
        <v>26.73</v>
      </c>
      <c r="C16">
        <v>22.36</v>
      </c>
      <c r="D16">
        <v>23.99</v>
      </c>
      <c r="E16">
        <v>22.64</v>
      </c>
      <c r="F16">
        <v>24.13</v>
      </c>
      <c r="G16">
        <v>26.2</v>
      </c>
      <c r="H16">
        <v>27.86</v>
      </c>
      <c r="I16">
        <v>23.73</v>
      </c>
      <c r="J16">
        <v>22.54</v>
      </c>
      <c r="K16">
        <v>29.77</v>
      </c>
      <c r="L16">
        <v>18.03</v>
      </c>
      <c r="M16">
        <v>20.92</v>
      </c>
      <c r="N16">
        <v>19.36</v>
      </c>
      <c r="O16">
        <v>21.22</v>
      </c>
      <c r="P16">
        <v>17.41</v>
      </c>
      <c r="Q16">
        <v>19.649999999999999</v>
      </c>
      <c r="R16">
        <v>20.34</v>
      </c>
      <c r="S16">
        <v>18.79</v>
      </c>
      <c r="T16">
        <v>21.41</v>
      </c>
      <c r="U16">
        <v>17.59</v>
      </c>
    </row>
    <row r="17" spans="1:21" x14ac:dyDescent="0.25">
      <c r="A17" t="s">
        <v>42</v>
      </c>
    </row>
    <row r="18" spans="1:21" x14ac:dyDescent="0.25">
      <c r="A18" t="s">
        <v>43</v>
      </c>
      <c r="B18">
        <v>4.71</v>
      </c>
      <c r="C18">
        <v>4.12</v>
      </c>
      <c r="D18">
        <v>5.0999999999999996</v>
      </c>
      <c r="E18">
        <v>4.3899999999999997</v>
      </c>
      <c r="F18">
        <v>4.71</v>
      </c>
      <c r="G18">
        <v>4.1399999999999997</v>
      </c>
      <c r="H18">
        <v>4.28</v>
      </c>
      <c r="I18">
        <v>4.1900000000000004</v>
      </c>
      <c r="J18">
        <v>4.7300000000000004</v>
      </c>
      <c r="K18">
        <v>4.1900000000000004</v>
      </c>
      <c r="L18">
        <v>4.9800000000000004</v>
      </c>
      <c r="M18">
        <v>5.47</v>
      </c>
      <c r="N18">
        <v>5.28</v>
      </c>
      <c r="O18">
        <v>4.54</v>
      </c>
      <c r="P18">
        <v>5.08</v>
      </c>
      <c r="Q18">
        <v>4.8600000000000003</v>
      </c>
      <c r="R18">
        <v>5.08</v>
      </c>
      <c r="S18">
        <v>4.51</v>
      </c>
      <c r="T18">
        <v>4.8499999999999996</v>
      </c>
      <c r="U18">
        <v>5.16</v>
      </c>
    </row>
    <row r="19" spans="1:21" x14ac:dyDescent="0.25">
      <c r="A19" t="s">
        <v>6</v>
      </c>
      <c r="B19">
        <v>95</v>
      </c>
      <c r="C19">
        <v>84</v>
      </c>
      <c r="D19">
        <v>49</v>
      </c>
      <c r="E19">
        <v>122</v>
      </c>
      <c r="F19">
        <v>28</v>
      </c>
      <c r="G19">
        <v>27</v>
      </c>
      <c r="H19">
        <v>31</v>
      </c>
      <c r="I19">
        <v>24</v>
      </c>
      <c r="J19">
        <v>45</v>
      </c>
      <c r="K19">
        <v>10</v>
      </c>
      <c r="L19">
        <v>194</v>
      </c>
      <c r="M19">
        <v>130</v>
      </c>
      <c r="N19">
        <v>71</v>
      </c>
      <c r="O19">
        <v>187</v>
      </c>
      <c r="P19">
        <v>178</v>
      </c>
      <c r="Q19">
        <v>108</v>
      </c>
      <c r="R19">
        <v>180</v>
      </c>
      <c r="S19">
        <v>218</v>
      </c>
      <c r="T19">
        <v>19</v>
      </c>
      <c r="U19">
        <v>144</v>
      </c>
    </row>
    <row r="20" spans="1:21" x14ac:dyDescent="0.25">
      <c r="A20" t="s">
        <v>44</v>
      </c>
      <c r="B20">
        <v>3.78</v>
      </c>
      <c r="C20">
        <v>4.05</v>
      </c>
      <c r="D20">
        <v>3.7</v>
      </c>
      <c r="E20">
        <v>3.66</v>
      </c>
      <c r="F20">
        <v>3.89</v>
      </c>
      <c r="G20">
        <v>3.55</v>
      </c>
      <c r="H20">
        <v>3.64</v>
      </c>
      <c r="I20">
        <v>3.89</v>
      </c>
      <c r="J20">
        <v>3.57</v>
      </c>
      <c r="K20">
        <v>3.35</v>
      </c>
      <c r="L20">
        <v>4.45</v>
      </c>
      <c r="M20">
        <v>4.3600000000000003</v>
      </c>
      <c r="N20">
        <v>4.32</v>
      </c>
      <c r="O20">
        <v>3.98</v>
      </c>
      <c r="P20">
        <v>4.1500000000000004</v>
      </c>
      <c r="Q20">
        <v>3.87</v>
      </c>
      <c r="R20">
        <v>4.25</v>
      </c>
      <c r="S20">
        <v>4.32</v>
      </c>
      <c r="T20">
        <v>3.82</v>
      </c>
      <c r="U20">
        <v>4.0999999999999996</v>
      </c>
    </row>
    <row r="21" spans="1:21" x14ac:dyDescent="0.25">
      <c r="A21" t="s">
        <v>270</v>
      </c>
      <c r="B21">
        <v>12.870664031203196</v>
      </c>
      <c r="C21">
        <v>9.1254072438596729</v>
      </c>
      <c r="D21">
        <v>10.914550397640022</v>
      </c>
      <c r="E21">
        <v>9.6745838375820945</v>
      </c>
      <c r="F21">
        <v>10.639439233980434</v>
      </c>
      <c r="G21">
        <v>10.420085141242415</v>
      </c>
      <c r="H21">
        <v>11.763473467401699</v>
      </c>
      <c r="I21" s="2">
        <v>8.6994537043520506</v>
      </c>
      <c r="J21">
        <v>9.6656960165541754</v>
      </c>
      <c r="K21">
        <v>12.270082982141293</v>
      </c>
      <c r="L21">
        <v>7.9321874930626368</v>
      </c>
      <c r="M21">
        <v>10.315811097541065</v>
      </c>
      <c r="N21" s="2">
        <v>8.0710522327402998</v>
      </c>
      <c r="O21">
        <v>8.6819063166448771</v>
      </c>
      <c r="P21">
        <v>8.2556860056097907</v>
      </c>
      <c r="Q21">
        <v>8.9263504574136014</v>
      </c>
      <c r="R21">
        <v>9.0276037516498864</v>
      </c>
      <c r="S21">
        <v>8.0520273026915739</v>
      </c>
      <c r="T21" s="2">
        <v>8.5286327385373273</v>
      </c>
      <c r="U21">
        <v>8.0829362185824998</v>
      </c>
    </row>
    <row r="22" spans="1:21" x14ac:dyDescent="0.25">
      <c r="A22" s="1" t="s">
        <v>45</v>
      </c>
    </row>
    <row r="23" spans="1:21" x14ac:dyDescent="0.25">
      <c r="A23" t="s">
        <v>46</v>
      </c>
      <c r="B23">
        <v>15.7</v>
      </c>
      <c r="C23">
        <v>15.7</v>
      </c>
      <c r="D23">
        <v>15.7</v>
      </c>
    </row>
    <row r="24" spans="1:21" x14ac:dyDescent="0.25">
      <c r="A24" t="s">
        <v>47</v>
      </c>
      <c r="B24">
        <v>85</v>
      </c>
      <c r="C24">
        <v>85</v>
      </c>
      <c r="D24">
        <v>85</v>
      </c>
    </row>
    <row r="25" spans="1:21" x14ac:dyDescent="0.25">
      <c r="A25" t="s">
        <v>48</v>
      </c>
      <c r="B25">
        <v>14.9</v>
      </c>
      <c r="C25">
        <v>14.9</v>
      </c>
      <c r="D25">
        <v>14.9</v>
      </c>
    </row>
    <row r="26" spans="1:21" x14ac:dyDescent="0.25">
      <c r="A26" t="s">
        <v>49</v>
      </c>
      <c r="B26">
        <v>85</v>
      </c>
      <c r="C26">
        <v>85</v>
      </c>
      <c r="D26">
        <v>85</v>
      </c>
    </row>
    <row r="27" spans="1:21" x14ac:dyDescent="0.25">
      <c r="A27" t="s">
        <v>50</v>
      </c>
      <c r="B27">
        <v>1</v>
      </c>
      <c r="C27">
        <v>1</v>
      </c>
      <c r="D27">
        <v>1</v>
      </c>
    </row>
    <row r="28" spans="1:21" x14ac:dyDescent="0.25">
      <c r="A28" t="s">
        <v>51</v>
      </c>
      <c r="B28">
        <v>12</v>
      </c>
      <c r="C28">
        <v>12</v>
      </c>
      <c r="D28">
        <v>12</v>
      </c>
    </row>
    <row r="29" spans="1:21" x14ac:dyDescent="0.25">
      <c r="A29" t="s">
        <v>52</v>
      </c>
      <c r="B29" t="s">
        <v>233</v>
      </c>
      <c r="C29" t="s">
        <v>233</v>
      </c>
      <c r="D29" t="s">
        <v>233</v>
      </c>
    </row>
    <row r="30" spans="1:21" x14ac:dyDescent="0.25">
      <c r="A30" t="s">
        <v>53</v>
      </c>
      <c r="B30">
        <v>10.3</v>
      </c>
      <c r="C30">
        <v>10.3</v>
      </c>
      <c r="D30">
        <v>10.3</v>
      </c>
    </row>
    <row r="31" spans="1:21" x14ac:dyDescent="0.25">
      <c r="A31" t="s">
        <v>54</v>
      </c>
      <c r="B31" s="3">
        <v>0</v>
      </c>
      <c r="C31" s="3">
        <v>0</v>
      </c>
      <c r="D31" s="3">
        <v>0</v>
      </c>
    </row>
    <row r="32" spans="1:21" x14ac:dyDescent="0.25">
      <c r="A32" t="s">
        <v>55</v>
      </c>
      <c r="B32" s="3">
        <v>0.63</v>
      </c>
      <c r="C32" s="3">
        <v>0.63</v>
      </c>
      <c r="D32" s="3">
        <v>0.63</v>
      </c>
    </row>
    <row r="33" spans="1:4" x14ac:dyDescent="0.25">
      <c r="A33" t="s">
        <v>56</v>
      </c>
      <c r="B33" s="3" t="s">
        <v>234</v>
      </c>
      <c r="C33" s="3" t="s">
        <v>234</v>
      </c>
      <c r="D33" s="3" t="s">
        <v>234</v>
      </c>
    </row>
    <row r="34" spans="1:4" x14ac:dyDescent="0.25">
      <c r="A34" t="s">
        <v>57</v>
      </c>
      <c r="B34" s="3"/>
    </row>
    <row r="36" spans="1:4" x14ac:dyDescent="0.25">
      <c r="A36" s="1" t="s">
        <v>58</v>
      </c>
    </row>
    <row r="37" spans="1:4" x14ac:dyDescent="0.25">
      <c r="A37" t="s">
        <v>59</v>
      </c>
      <c r="B37" s="3" t="s">
        <v>66</v>
      </c>
      <c r="C37" s="3" t="s">
        <v>66</v>
      </c>
      <c r="D37" s="3" t="s">
        <v>66</v>
      </c>
    </row>
    <row r="38" spans="1:4" x14ac:dyDescent="0.25">
      <c r="A38" t="s">
        <v>60</v>
      </c>
      <c r="B38" s="3" t="s">
        <v>67</v>
      </c>
      <c r="C38" s="3" t="s">
        <v>67</v>
      </c>
      <c r="D38" s="3" t="s">
        <v>67</v>
      </c>
    </row>
    <row r="39" spans="1:4" x14ac:dyDescent="0.25">
      <c r="A39" t="s">
        <v>61</v>
      </c>
      <c r="B39" s="3">
        <v>16</v>
      </c>
      <c r="C39" s="3">
        <v>16</v>
      </c>
      <c r="D39" s="3">
        <v>16</v>
      </c>
    </row>
    <row r="40" spans="1:4" x14ac:dyDescent="0.25">
      <c r="A40" t="s">
        <v>62</v>
      </c>
      <c r="B40" s="3">
        <v>6</v>
      </c>
      <c r="C40" s="3">
        <v>6</v>
      </c>
      <c r="D40" s="3">
        <v>6</v>
      </c>
    </row>
    <row r="41" spans="1:4" x14ac:dyDescent="0.25">
      <c r="A41" t="s">
        <v>63</v>
      </c>
      <c r="B41" s="5">
        <v>5942</v>
      </c>
      <c r="C41" s="5">
        <v>5942</v>
      </c>
      <c r="D41" s="5">
        <v>5942</v>
      </c>
    </row>
    <row r="42" spans="1:4" x14ac:dyDescent="0.25">
      <c r="A42" t="s">
        <v>64</v>
      </c>
      <c r="B42" s="3">
        <v>0</v>
      </c>
      <c r="C42" s="3">
        <v>0</v>
      </c>
      <c r="D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4"/>
  <sheetViews>
    <sheetView workbookViewId="0">
      <pane xSplit="1" topLeftCell="B1" activePane="topRight" state="frozen"/>
      <selection pane="topRight" activeCell="D24" sqref="D23:D24"/>
    </sheetView>
  </sheetViews>
  <sheetFormatPr defaultRowHeight="15" x14ac:dyDescent="0.25"/>
  <cols>
    <col min="1" max="1" width="30.7109375" customWidth="1"/>
  </cols>
  <sheetData>
    <row r="2" spans="1:21" x14ac:dyDescent="0.25">
      <c r="A2" t="s">
        <v>68</v>
      </c>
      <c r="B2" t="s">
        <v>248</v>
      </c>
      <c r="C2" t="s">
        <v>249</v>
      </c>
      <c r="D2" t="s">
        <v>250</v>
      </c>
      <c r="E2" t="s">
        <v>251</v>
      </c>
      <c r="F2" t="s">
        <v>252</v>
      </c>
      <c r="G2" t="s">
        <v>253</v>
      </c>
      <c r="H2" t="s">
        <v>254</v>
      </c>
      <c r="I2" t="s">
        <v>255</v>
      </c>
      <c r="J2" t="s">
        <v>256</v>
      </c>
      <c r="K2" t="s">
        <v>257</v>
      </c>
      <c r="L2" t="s">
        <v>258</v>
      </c>
      <c r="M2" t="s">
        <v>259</v>
      </c>
      <c r="N2" t="s">
        <v>260</v>
      </c>
      <c r="O2" t="s">
        <v>261</v>
      </c>
      <c r="P2" t="s">
        <v>262</v>
      </c>
      <c r="Q2" t="s">
        <v>263</v>
      </c>
      <c r="R2" t="s">
        <v>264</v>
      </c>
      <c r="S2" t="s">
        <v>265</v>
      </c>
      <c r="T2" t="s">
        <v>266</v>
      </c>
      <c r="U2" t="s">
        <v>267</v>
      </c>
    </row>
    <row r="3" spans="1:21" x14ac:dyDescent="0.25">
      <c r="A3" s="1" t="s">
        <v>69</v>
      </c>
      <c r="B3">
        <v>12.8706640312032</v>
      </c>
      <c r="C3">
        <v>9.1254072438596729</v>
      </c>
      <c r="D3">
        <v>10.914550397640022</v>
      </c>
      <c r="E3">
        <v>9.6745838375820945</v>
      </c>
      <c r="F3">
        <v>10.639439233980434</v>
      </c>
      <c r="G3">
        <v>10.420085141242415</v>
      </c>
      <c r="H3">
        <v>11.763473467401699</v>
      </c>
      <c r="I3">
        <v>8.6994537043520506</v>
      </c>
      <c r="J3">
        <v>9.6656960165541754</v>
      </c>
      <c r="K3">
        <v>12.270082982141293</v>
      </c>
      <c r="L3">
        <v>7.9321874930626368</v>
      </c>
      <c r="M3">
        <v>10.315811097541065</v>
      </c>
      <c r="N3">
        <v>8.0710522327402998</v>
      </c>
      <c r="O3">
        <v>8.6819063166448771</v>
      </c>
      <c r="P3">
        <v>8.2556860056097907</v>
      </c>
      <c r="Q3">
        <v>8.9263504574136014</v>
      </c>
      <c r="R3">
        <v>9.0276037516498864</v>
      </c>
      <c r="S3">
        <v>8.0520273026915739</v>
      </c>
      <c r="T3">
        <v>8.5286327385373273</v>
      </c>
      <c r="U3">
        <v>8.0829362185824998</v>
      </c>
    </row>
    <row r="4" spans="1:21" x14ac:dyDescent="0.25">
      <c r="A4" t="s">
        <v>1</v>
      </c>
      <c r="B4" t="s">
        <v>27</v>
      </c>
      <c r="C4" t="s">
        <v>27</v>
      </c>
      <c r="D4" t="s">
        <v>27</v>
      </c>
    </row>
    <row r="5" spans="1:21" x14ac:dyDescent="0.25">
      <c r="A5" t="s">
        <v>19</v>
      </c>
      <c r="B5">
        <v>15.7</v>
      </c>
      <c r="C5">
        <v>15.7</v>
      </c>
      <c r="D5">
        <v>15.7</v>
      </c>
    </row>
    <row r="6" spans="1:21" x14ac:dyDescent="0.25">
      <c r="A6" t="s">
        <v>70</v>
      </c>
      <c r="B6">
        <v>14.9</v>
      </c>
      <c r="C6">
        <v>14.9</v>
      </c>
      <c r="D6">
        <v>14.9</v>
      </c>
    </row>
    <row r="7" spans="1:21" x14ac:dyDescent="0.25">
      <c r="A7" t="s">
        <v>71</v>
      </c>
      <c r="B7">
        <v>85</v>
      </c>
      <c r="C7">
        <v>85</v>
      </c>
      <c r="D7">
        <v>85</v>
      </c>
    </row>
    <row r="8" spans="1:21" x14ac:dyDescent="0.25">
      <c r="A8" t="s">
        <v>72</v>
      </c>
      <c r="B8">
        <v>85</v>
      </c>
      <c r="C8">
        <v>85</v>
      </c>
      <c r="D8">
        <v>85</v>
      </c>
    </row>
    <row r="9" spans="1:21" x14ac:dyDescent="0.25">
      <c r="A9" t="s">
        <v>73</v>
      </c>
      <c r="B9">
        <v>1</v>
      </c>
      <c r="C9">
        <v>1</v>
      </c>
      <c r="D9">
        <v>1</v>
      </c>
    </row>
    <row r="10" spans="1:21" x14ac:dyDescent="0.25">
      <c r="A10" t="s">
        <v>74</v>
      </c>
      <c r="B10">
        <v>1</v>
      </c>
      <c r="C10">
        <v>1</v>
      </c>
      <c r="D10">
        <v>1</v>
      </c>
    </row>
    <row r="11" spans="1:21" x14ac:dyDescent="0.25">
      <c r="A11" t="s">
        <v>75</v>
      </c>
      <c r="B11" s="3">
        <v>12</v>
      </c>
      <c r="C11" s="3">
        <v>12</v>
      </c>
      <c r="D11" s="3">
        <v>12</v>
      </c>
    </row>
    <row r="12" spans="1:21" x14ac:dyDescent="0.25">
      <c r="A12" t="s">
        <v>76</v>
      </c>
      <c r="B12" s="3">
        <v>12</v>
      </c>
      <c r="C12" s="3">
        <v>12</v>
      </c>
      <c r="D12" s="3">
        <v>12</v>
      </c>
    </row>
    <row r="13" spans="1:21" x14ac:dyDescent="0.25">
      <c r="A13" t="s">
        <v>77</v>
      </c>
      <c r="B13" s="3" t="s">
        <v>65</v>
      </c>
      <c r="C13" s="3" t="s">
        <v>65</v>
      </c>
      <c r="D13" s="3" t="s">
        <v>65</v>
      </c>
    </row>
    <row r="14" spans="1:21" x14ac:dyDescent="0.25">
      <c r="A14" t="s">
        <v>78</v>
      </c>
      <c r="B14" s="3" t="s">
        <v>65</v>
      </c>
      <c r="C14" s="3" t="s">
        <v>65</v>
      </c>
      <c r="D14" s="3" t="s">
        <v>65</v>
      </c>
    </row>
    <row r="15" spans="1:21" x14ac:dyDescent="0.25">
      <c r="A15" s="4" t="s">
        <v>79</v>
      </c>
      <c r="B15" s="5">
        <v>13</v>
      </c>
      <c r="C15" s="5">
        <v>14</v>
      </c>
      <c r="D15" s="5">
        <v>14</v>
      </c>
    </row>
    <row r="16" spans="1:21" x14ac:dyDescent="0.25">
      <c r="A16" s="4" t="s">
        <v>80</v>
      </c>
      <c r="B16" s="5">
        <v>6</v>
      </c>
      <c r="C16" s="5">
        <v>6</v>
      </c>
      <c r="D16" s="5">
        <v>6</v>
      </c>
    </row>
    <row r="17" spans="1:21" x14ac:dyDescent="0.25">
      <c r="A17" s="4" t="s">
        <v>81</v>
      </c>
      <c r="B17" s="5">
        <v>5498</v>
      </c>
      <c r="C17" s="5"/>
      <c r="D17" s="5"/>
    </row>
    <row r="18" spans="1:21" x14ac:dyDescent="0.25">
      <c r="A18" t="s">
        <v>82</v>
      </c>
      <c r="B18" s="3">
        <v>0</v>
      </c>
      <c r="C18" s="3">
        <v>0</v>
      </c>
      <c r="D18" s="3">
        <v>0</v>
      </c>
    </row>
    <row r="19" spans="1:21" x14ac:dyDescent="0.25">
      <c r="A19" t="s">
        <v>83</v>
      </c>
      <c r="B19" s="3">
        <v>0</v>
      </c>
      <c r="C19" s="3">
        <v>0</v>
      </c>
      <c r="D19" s="3">
        <v>0</v>
      </c>
    </row>
    <row r="20" spans="1:21" x14ac:dyDescent="0.25">
      <c r="A20" t="s">
        <v>84</v>
      </c>
      <c r="B20" s="3">
        <v>0</v>
      </c>
      <c r="C20" s="5">
        <v>0</v>
      </c>
      <c r="D20" s="5">
        <v>0</v>
      </c>
    </row>
    <row r="22" spans="1:21" x14ac:dyDescent="0.25">
      <c r="A22" s="1" t="s">
        <v>85</v>
      </c>
    </row>
    <row r="23" spans="1:21" x14ac:dyDescent="0.25">
      <c r="A23" t="s">
        <v>86</v>
      </c>
      <c r="B23" t="s">
        <v>27</v>
      </c>
      <c r="C23" t="s">
        <v>27</v>
      </c>
      <c r="D23" t="s">
        <v>27</v>
      </c>
    </row>
    <row r="24" spans="1:21" x14ac:dyDescent="0.25">
      <c r="A24" t="s">
        <v>87</v>
      </c>
    </row>
    <row r="25" spans="1:21" x14ac:dyDescent="0.25">
      <c r="A25" t="s">
        <v>88</v>
      </c>
    </row>
    <row r="26" spans="1:21" x14ac:dyDescent="0.25">
      <c r="A26" t="s">
        <v>89</v>
      </c>
      <c r="B26">
        <f>((((B30-1)*370)+B28)/30)+24</f>
        <v>64.166666666666657</v>
      </c>
      <c r="C26">
        <f t="shared" ref="C26:U26" si="0">((((C30-1)*370)+C28)/30)+24</f>
        <v>63.8</v>
      </c>
      <c r="D26">
        <f t="shared" si="0"/>
        <v>50.3</v>
      </c>
      <c r="E26">
        <f t="shared" si="0"/>
        <v>77.400000000000006</v>
      </c>
      <c r="F26">
        <f t="shared" si="0"/>
        <v>111.26666666666667</v>
      </c>
      <c r="G26">
        <f t="shared" si="0"/>
        <v>123.56666666666666</v>
      </c>
      <c r="H26">
        <f t="shared" si="0"/>
        <v>99.033333333333331</v>
      </c>
      <c r="I26">
        <f t="shared" si="0"/>
        <v>37.133333333333333</v>
      </c>
      <c r="J26">
        <f t="shared" si="0"/>
        <v>62.5</v>
      </c>
      <c r="K26">
        <f t="shared" si="0"/>
        <v>49</v>
      </c>
      <c r="L26">
        <f t="shared" si="0"/>
        <v>79.8</v>
      </c>
      <c r="M26">
        <f t="shared" si="0"/>
        <v>53</v>
      </c>
      <c r="N26">
        <f t="shared" si="0"/>
        <v>38.700000000000003</v>
      </c>
      <c r="O26">
        <f t="shared" si="0"/>
        <v>79.566666666666663</v>
      </c>
      <c r="P26">
        <f t="shared" si="0"/>
        <v>66.933333333333337</v>
      </c>
      <c r="Q26">
        <f t="shared" si="0"/>
        <v>76.933333333333337</v>
      </c>
      <c r="R26">
        <f t="shared" si="0"/>
        <v>54.666666666666671</v>
      </c>
      <c r="S26">
        <f t="shared" si="0"/>
        <v>92.933333333333337</v>
      </c>
      <c r="T26">
        <f t="shared" si="0"/>
        <v>36.966666666666669</v>
      </c>
      <c r="U26">
        <f t="shared" si="0"/>
        <v>78.133333333333326</v>
      </c>
    </row>
    <row r="27" spans="1:21" x14ac:dyDescent="0.25">
      <c r="A27" t="s">
        <v>90</v>
      </c>
      <c r="B27">
        <v>4</v>
      </c>
      <c r="C27">
        <v>0</v>
      </c>
      <c r="D27">
        <v>0</v>
      </c>
      <c r="E27">
        <v>31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103</v>
      </c>
      <c r="M27">
        <v>39</v>
      </c>
      <c r="N27">
        <v>0</v>
      </c>
      <c r="O27">
        <v>96</v>
      </c>
      <c r="P27">
        <v>87</v>
      </c>
      <c r="Q27">
        <v>17</v>
      </c>
      <c r="R27">
        <v>89</v>
      </c>
      <c r="S27">
        <v>127</v>
      </c>
      <c r="T27">
        <v>0</v>
      </c>
      <c r="U27">
        <v>53</v>
      </c>
    </row>
    <row r="28" spans="1:21" x14ac:dyDescent="0.25">
      <c r="A28" t="s">
        <v>91</v>
      </c>
      <c r="B28">
        <v>95</v>
      </c>
      <c r="C28">
        <v>84</v>
      </c>
      <c r="D28">
        <v>49</v>
      </c>
      <c r="E28">
        <v>122</v>
      </c>
      <c r="F28">
        <v>28</v>
      </c>
      <c r="G28">
        <v>27</v>
      </c>
      <c r="H28">
        <v>31</v>
      </c>
      <c r="I28">
        <v>24</v>
      </c>
      <c r="J28">
        <v>45</v>
      </c>
      <c r="K28">
        <v>10</v>
      </c>
      <c r="L28">
        <v>194</v>
      </c>
      <c r="M28">
        <v>130</v>
      </c>
      <c r="N28">
        <v>71</v>
      </c>
      <c r="O28">
        <v>187</v>
      </c>
      <c r="P28">
        <v>178</v>
      </c>
      <c r="Q28">
        <v>108</v>
      </c>
      <c r="R28">
        <v>180</v>
      </c>
      <c r="S28">
        <v>218</v>
      </c>
      <c r="T28">
        <v>19</v>
      </c>
      <c r="U28">
        <v>144</v>
      </c>
    </row>
    <row r="29" spans="1:21" x14ac:dyDescent="0.25">
      <c r="A29" t="s">
        <v>92</v>
      </c>
      <c r="B29">
        <v>13</v>
      </c>
    </row>
    <row r="30" spans="1:21" x14ac:dyDescent="0.25">
      <c r="A30" t="s">
        <v>7</v>
      </c>
      <c r="B30">
        <v>4</v>
      </c>
      <c r="C30">
        <v>4</v>
      </c>
      <c r="D30">
        <v>3</v>
      </c>
      <c r="E30">
        <v>5</v>
      </c>
      <c r="F30">
        <v>8</v>
      </c>
      <c r="G30">
        <v>9</v>
      </c>
      <c r="H30">
        <v>7</v>
      </c>
      <c r="I30">
        <v>2</v>
      </c>
      <c r="J30">
        <v>4</v>
      </c>
      <c r="K30">
        <v>3</v>
      </c>
      <c r="L30">
        <v>5</v>
      </c>
      <c r="M30">
        <v>3</v>
      </c>
      <c r="N30">
        <v>2</v>
      </c>
      <c r="O30">
        <v>5</v>
      </c>
      <c r="P30">
        <v>4</v>
      </c>
      <c r="Q30">
        <v>5</v>
      </c>
      <c r="R30">
        <v>3</v>
      </c>
      <c r="S30">
        <v>6</v>
      </c>
      <c r="T30">
        <v>2</v>
      </c>
      <c r="U30">
        <v>5</v>
      </c>
    </row>
    <row r="31" spans="1:21" x14ac:dyDescent="0.25">
      <c r="A31" t="s">
        <v>93</v>
      </c>
      <c r="B31">
        <v>23</v>
      </c>
    </row>
    <row r="32" spans="1:21" x14ac:dyDescent="0.25">
      <c r="A32" t="s">
        <v>35</v>
      </c>
      <c r="B32">
        <v>24</v>
      </c>
    </row>
    <row r="33" spans="1:21" x14ac:dyDescent="0.25">
      <c r="A33" t="s">
        <v>94</v>
      </c>
      <c r="B33">
        <v>26.73</v>
      </c>
      <c r="C33">
        <v>22.36</v>
      </c>
      <c r="D33">
        <v>23.99</v>
      </c>
      <c r="E33">
        <v>22.64</v>
      </c>
      <c r="F33">
        <v>24.13</v>
      </c>
      <c r="G33">
        <v>26.2</v>
      </c>
      <c r="H33">
        <v>27.86</v>
      </c>
      <c r="I33">
        <v>23.73</v>
      </c>
      <c r="J33">
        <v>22.54</v>
      </c>
      <c r="K33">
        <v>29.77</v>
      </c>
      <c r="L33">
        <v>18.03</v>
      </c>
      <c r="M33">
        <v>20.92</v>
      </c>
      <c r="N33">
        <v>19.36</v>
      </c>
      <c r="O33">
        <v>21.22</v>
      </c>
      <c r="P33">
        <v>17.41</v>
      </c>
      <c r="Q33">
        <v>19.649999999999999</v>
      </c>
      <c r="R33">
        <v>20.34</v>
      </c>
      <c r="S33">
        <v>18.79</v>
      </c>
      <c r="T33">
        <v>21.41</v>
      </c>
      <c r="U33">
        <v>17.59</v>
      </c>
    </row>
    <row r="34" spans="1:21" x14ac:dyDescent="0.25">
      <c r="A34" t="s">
        <v>15</v>
      </c>
      <c r="B34">
        <v>4.71</v>
      </c>
      <c r="C34">
        <v>4.12</v>
      </c>
      <c r="D34">
        <v>5.0999999999999996</v>
      </c>
      <c r="E34">
        <v>4.3899999999999997</v>
      </c>
      <c r="F34">
        <v>4.71</v>
      </c>
      <c r="G34">
        <v>4.1399999999999997</v>
      </c>
      <c r="H34">
        <v>4.28</v>
      </c>
      <c r="I34">
        <v>4.1900000000000004</v>
      </c>
      <c r="J34">
        <v>4.7300000000000004</v>
      </c>
      <c r="K34">
        <v>4.1900000000000004</v>
      </c>
      <c r="L34">
        <v>4.9800000000000004</v>
      </c>
      <c r="M34">
        <v>5.47</v>
      </c>
      <c r="N34">
        <v>5.28</v>
      </c>
      <c r="O34">
        <v>4.54</v>
      </c>
      <c r="P34">
        <v>5.08</v>
      </c>
      <c r="Q34">
        <v>4.8600000000000003</v>
      </c>
      <c r="R34">
        <v>5.08</v>
      </c>
      <c r="S34">
        <v>4.51</v>
      </c>
      <c r="T34">
        <v>4.8499999999999996</v>
      </c>
      <c r="U34">
        <v>5.16</v>
      </c>
    </row>
    <row r="35" spans="1:21" x14ac:dyDescent="0.25">
      <c r="A35" t="s">
        <v>95</v>
      </c>
    </row>
    <row r="36" spans="1:21" x14ac:dyDescent="0.25">
      <c r="A36" t="s">
        <v>96</v>
      </c>
      <c r="B36">
        <v>3.78</v>
      </c>
      <c r="C36">
        <v>4.05</v>
      </c>
      <c r="D36">
        <v>3.7</v>
      </c>
      <c r="E36">
        <v>3.66</v>
      </c>
      <c r="F36">
        <v>3.89</v>
      </c>
      <c r="G36">
        <v>3.55</v>
      </c>
      <c r="H36">
        <v>3.64</v>
      </c>
      <c r="I36">
        <v>3.89</v>
      </c>
      <c r="J36">
        <v>3.57</v>
      </c>
      <c r="K36">
        <v>3.35</v>
      </c>
      <c r="L36">
        <v>4.45</v>
      </c>
      <c r="M36">
        <v>4.3600000000000003</v>
      </c>
      <c r="N36">
        <v>4.32</v>
      </c>
      <c r="O36">
        <v>3.98</v>
      </c>
      <c r="P36">
        <v>4.1500000000000004</v>
      </c>
      <c r="Q36">
        <v>3.87</v>
      </c>
      <c r="R36">
        <v>4.25</v>
      </c>
      <c r="S36">
        <v>4.32</v>
      </c>
      <c r="T36">
        <v>3.82</v>
      </c>
      <c r="U36">
        <v>4.0999999999999996</v>
      </c>
    </row>
    <row r="37" spans="1:21" x14ac:dyDescent="0.25">
      <c r="A37" t="s">
        <v>97</v>
      </c>
      <c r="B37">
        <v>4.76</v>
      </c>
      <c r="C37">
        <v>4.83</v>
      </c>
      <c r="D37">
        <v>4.62</v>
      </c>
      <c r="E37">
        <v>4.34</v>
      </c>
      <c r="F37">
        <v>4.7</v>
      </c>
      <c r="G37">
        <v>4.96</v>
      </c>
      <c r="H37">
        <v>4.8600000000000003</v>
      </c>
      <c r="I37">
        <v>4.7699999999999996</v>
      </c>
      <c r="J37">
        <v>4.7</v>
      </c>
      <c r="K37">
        <v>4.84</v>
      </c>
      <c r="L37">
        <v>4.57</v>
      </c>
      <c r="M37">
        <v>4.6500000000000004</v>
      </c>
      <c r="N37">
        <v>4.66</v>
      </c>
      <c r="O37">
        <v>4.5999999999999996</v>
      </c>
      <c r="P37">
        <v>4.5599999999999996</v>
      </c>
      <c r="Q37">
        <v>4.79</v>
      </c>
      <c r="R37">
        <v>4.66</v>
      </c>
      <c r="S37">
        <v>4.43</v>
      </c>
      <c r="T37">
        <v>4.91</v>
      </c>
      <c r="U37">
        <v>4.45</v>
      </c>
    </row>
    <row r="38" spans="1:21" x14ac:dyDescent="0.25">
      <c r="A38" t="s">
        <v>98</v>
      </c>
      <c r="B38" s="3" t="s">
        <v>114</v>
      </c>
    </row>
    <row r="39" spans="1:21" x14ac:dyDescent="0.25">
      <c r="A39" t="s">
        <v>99</v>
      </c>
      <c r="B39">
        <v>2</v>
      </c>
      <c r="C39">
        <v>2</v>
      </c>
      <c r="D39">
        <v>2</v>
      </c>
      <c r="E39">
        <v>2</v>
      </c>
      <c r="F39">
        <v>2.25</v>
      </c>
      <c r="G39">
        <v>2.25</v>
      </c>
      <c r="H39">
        <v>2.25</v>
      </c>
      <c r="I39">
        <v>2</v>
      </c>
      <c r="J39">
        <v>2</v>
      </c>
      <c r="K39">
        <v>2</v>
      </c>
      <c r="L39">
        <v>2</v>
      </c>
      <c r="M39">
        <v>2.25</v>
      </c>
      <c r="N39">
        <v>2</v>
      </c>
      <c r="O39">
        <v>2</v>
      </c>
      <c r="P39">
        <v>2.25</v>
      </c>
      <c r="Q39">
        <v>2.25</v>
      </c>
      <c r="R39">
        <v>2</v>
      </c>
      <c r="S39">
        <v>2.25</v>
      </c>
      <c r="T39">
        <v>2</v>
      </c>
      <c r="U39">
        <v>2</v>
      </c>
    </row>
    <row r="40" spans="1:21" x14ac:dyDescent="0.25">
      <c r="A40" t="s">
        <v>100</v>
      </c>
      <c r="B40">
        <v>2.15</v>
      </c>
      <c r="C40">
        <v>2.25</v>
      </c>
      <c r="D40">
        <v>2.15</v>
      </c>
    </row>
    <row r="41" spans="1:21" x14ac:dyDescent="0.25">
      <c r="A41" t="s">
        <v>101</v>
      </c>
      <c r="B41" s="3">
        <v>100</v>
      </c>
      <c r="C41">
        <v>100</v>
      </c>
      <c r="D41">
        <v>100</v>
      </c>
    </row>
    <row r="42" spans="1:21" x14ac:dyDescent="0.25">
      <c r="A42" t="s">
        <v>102</v>
      </c>
      <c r="B42" s="3" t="s">
        <v>115</v>
      </c>
      <c r="C42" s="3" t="s">
        <v>115</v>
      </c>
      <c r="D42" s="3" t="s">
        <v>115</v>
      </c>
    </row>
    <row r="43" spans="1:21" x14ac:dyDescent="0.25">
      <c r="A43" t="s">
        <v>103</v>
      </c>
      <c r="B43" s="3" t="s">
        <v>116</v>
      </c>
      <c r="C43" s="3" t="s">
        <v>116</v>
      </c>
      <c r="D43" s="3" t="s">
        <v>116</v>
      </c>
    </row>
    <row r="44" spans="1:21" x14ac:dyDescent="0.25">
      <c r="A44" t="s">
        <v>104</v>
      </c>
      <c r="B44" s="3" t="s">
        <v>117</v>
      </c>
      <c r="C44" s="3" t="s">
        <v>117</v>
      </c>
      <c r="D44" s="3" t="s">
        <v>117</v>
      </c>
    </row>
    <row r="45" spans="1:21" x14ac:dyDescent="0.25">
      <c r="A45" t="s">
        <v>105</v>
      </c>
      <c r="B45" s="3" t="s">
        <v>28</v>
      </c>
      <c r="C45" s="3" t="s">
        <v>28</v>
      </c>
      <c r="D45" s="3" t="s">
        <v>28</v>
      </c>
    </row>
    <row r="46" spans="1:21" x14ac:dyDescent="0.25">
      <c r="A46" t="s">
        <v>106</v>
      </c>
      <c r="B46" s="3">
        <v>0.6</v>
      </c>
      <c r="C46" s="3">
        <v>1.6</v>
      </c>
      <c r="D46" s="3">
        <v>2.6</v>
      </c>
    </row>
    <row r="47" spans="1:21" x14ac:dyDescent="0.25">
      <c r="A47" t="s">
        <v>24</v>
      </c>
      <c r="B47" s="3" t="s">
        <v>118</v>
      </c>
      <c r="C47" s="3" t="s">
        <v>118</v>
      </c>
      <c r="D47" s="3" t="s">
        <v>118</v>
      </c>
    </row>
    <row r="48" spans="1:21" x14ac:dyDescent="0.25">
      <c r="A48" t="s">
        <v>107</v>
      </c>
      <c r="B48" s="3" t="s">
        <v>28</v>
      </c>
      <c r="C48" s="3" t="s">
        <v>28</v>
      </c>
      <c r="D48" s="3" t="s">
        <v>28</v>
      </c>
    </row>
    <row r="49" spans="1:21" x14ac:dyDescent="0.25">
      <c r="A49" t="s">
        <v>108</v>
      </c>
      <c r="B49" s="3" t="b">
        <v>1</v>
      </c>
      <c r="C49" s="3" t="b">
        <v>1</v>
      </c>
      <c r="D49" s="3" t="b">
        <v>1</v>
      </c>
    </row>
    <row r="50" spans="1:21" x14ac:dyDescent="0.25">
      <c r="A50" t="s">
        <v>109</v>
      </c>
      <c r="B50" s="3" t="s">
        <v>119</v>
      </c>
      <c r="C50" s="3" t="s">
        <v>119</v>
      </c>
      <c r="D50" s="3" t="s">
        <v>119</v>
      </c>
    </row>
    <row r="51" spans="1:21" x14ac:dyDescent="0.25">
      <c r="A51" t="s">
        <v>110</v>
      </c>
      <c r="B51">
        <v>481</v>
      </c>
      <c r="C51">
        <v>419</v>
      </c>
      <c r="D51">
        <v>379</v>
      </c>
      <c r="E51">
        <v>422.5</v>
      </c>
      <c r="F51">
        <v>399.5</v>
      </c>
      <c r="G51">
        <v>366</v>
      </c>
      <c r="H51">
        <v>393</v>
      </c>
      <c r="I51">
        <v>309.5</v>
      </c>
      <c r="J51">
        <v>383.5</v>
      </c>
      <c r="K51">
        <v>369</v>
      </c>
      <c r="L51">
        <v>413.5</v>
      </c>
      <c r="M51">
        <v>432.5</v>
      </c>
      <c r="N51">
        <v>327.5</v>
      </c>
      <c r="O51">
        <v>379</v>
      </c>
      <c r="P51">
        <v>464</v>
      </c>
      <c r="Q51">
        <v>438.5</v>
      </c>
      <c r="R51">
        <v>389.5</v>
      </c>
      <c r="S51">
        <v>437</v>
      </c>
      <c r="T51">
        <v>318.5</v>
      </c>
      <c r="U51">
        <v>431</v>
      </c>
    </row>
    <row r="52" spans="1:21" x14ac:dyDescent="0.25">
      <c r="A52" t="s">
        <v>111</v>
      </c>
      <c r="B52">
        <v>481</v>
      </c>
      <c r="C52">
        <v>419</v>
      </c>
      <c r="D52">
        <v>379</v>
      </c>
      <c r="E52">
        <v>422.5</v>
      </c>
      <c r="F52">
        <v>399.5</v>
      </c>
      <c r="G52">
        <v>366</v>
      </c>
      <c r="H52">
        <v>393</v>
      </c>
      <c r="I52" s="2">
        <v>335</v>
      </c>
      <c r="J52">
        <v>383.5</v>
      </c>
      <c r="K52">
        <v>369</v>
      </c>
      <c r="L52">
        <v>413.5</v>
      </c>
      <c r="M52">
        <v>432.5</v>
      </c>
      <c r="N52" s="2">
        <v>350</v>
      </c>
      <c r="O52">
        <v>379</v>
      </c>
      <c r="P52">
        <v>464</v>
      </c>
      <c r="Q52">
        <v>438.5</v>
      </c>
      <c r="R52">
        <v>389.5</v>
      </c>
      <c r="S52">
        <v>437</v>
      </c>
      <c r="T52" s="2">
        <v>340</v>
      </c>
      <c r="U52">
        <v>431</v>
      </c>
    </row>
    <row r="53" spans="1:21" x14ac:dyDescent="0.25">
      <c r="A53" t="s">
        <v>112</v>
      </c>
    </row>
    <row r="54" spans="1:21" x14ac:dyDescent="0.25">
      <c r="A54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abSelected="1" topLeftCell="A7" workbookViewId="0">
      <pane xSplit="1" topLeftCell="T1" activePane="topRight" state="frozen"/>
      <selection pane="topRight" activeCell="B28" sqref="B28:U28"/>
    </sheetView>
  </sheetViews>
  <sheetFormatPr defaultRowHeight="15" x14ac:dyDescent="0.25"/>
  <cols>
    <col min="1" max="1" width="45.7109375" bestFit="1" customWidth="1"/>
  </cols>
  <sheetData>
    <row r="1" spans="1:21" x14ac:dyDescent="0.25">
      <c r="B1" t="s">
        <v>248</v>
      </c>
      <c r="C1" t="s">
        <v>249</v>
      </c>
      <c r="D1" t="s">
        <v>250</v>
      </c>
      <c r="E1" t="s">
        <v>251</v>
      </c>
      <c r="F1" t="s">
        <v>252</v>
      </c>
      <c r="G1" t="s">
        <v>253</v>
      </c>
      <c r="H1" t="s">
        <v>254</v>
      </c>
      <c r="I1" t="s">
        <v>255</v>
      </c>
      <c r="J1" t="s">
        <v>256</v>
      </c>
      <c r="K1" t="s">
        <v>257</v>
      </c>
      <c r="L1" t="s">
        <v>258</v>
      </c>
      <c r="M1" t="s">
        <v>259</v>
      </c>
      <c r="N1" t="s">
        <v>260</v>
      </c>
      <c r="O1" t="s">
        <v>261</v>
      </c>
      <c r="P1" t="s">
        <v>262</v>
      </c>
      <c r="Q1" t="s">
        <v>263</v>
      </c>
      <c r="R1" t="s">
        <v>264</v>
      </c>
      <c r="S1" t="s">
        <v>265</v>
      </c>
      <c r="T1" t="s">
        <v>266</v>
      </c>
      <c r="U1" t="s">
        <v>267</v>
      </c>
    </row>
    <row r="2" spans="1:21" x14ac:dyDescent="0.25">
      <c r="A2" t="s">
        <v>120</v>
      </c>
    </row>
    <row r="3" spans="1:21" x14ac:dyDescent="0.25">
      <c r="A3" t="s">
        <v>121</v>
      </c>
      <c r="B3" t="s">
        <v>27</v>
      </c>
      <c r="C3" t="s">
        <v>27</v>
      </c>
      <c r="D3" t="s">
        <v>27</v>
      </c>
    </row>
    <row r="4" spans="1:21" x14ac:dyDescent="0.25">
      <c r="A4" t="s">
        <v>122</v>
      </c>
      <c r="B4" t="s">
        <v>117</v>
      </c>
      <c r="C4" t="s">
        <v>117</v>
      </c>
      <c r="D4" t="s">
        <v>117</v>
      </c>
    </row>
    <row r="5" spans="1:21" x14ac:dyDescent="0.25">
      <c r="A5" t="s">
        <v>11</v>
      </c>
      <c r="B5">
        <v>481</v>
      </c>
      <c r="C5">
        <v>419</v>
      </c>
      <c r="D5">
        <v>379</v>
      </c>
      <c r="E5">
        <v>422.5</v>
      </c>
      <c r="F5">
        <v>399.5</v>
      </c>
      <c r="G5">
        <v>366</v>
      </c>
      <c r="H5">
        <v>393</v>
      </c>
      <c r="I5" s="2">
        <v>335</v>
      </c>
      <c r="J5">
        <v>383.5</v>
      </c>
      <c r="K5">
        <v>369</v>
      </c>
      <c r="L5">
        <v>413.5</v>
      </c>
      <c r="M5">
        <v>432.5</v>
      </c>
      <c r="N5" s="2">
        <v>350</v>
      </c>
      <c r="O5">
        <v>379</v>
      </c>
      <c r="P5">
        <v>464</v>
      </c>
      <c r="Q5">
        <v>438.5</v>
      </c>
      <c r="R5">
        <v>389.5</v>
      </c>
      <c r="S5">
        <v>437</v>
      </c>
      <c r="T5" s="2">
        <v>340</v>
      </c>
      <c r="U5">
        <v>431</v>
      </c>
    </row>
    <row r="6" spans="1:21" x14ac:dyDescent="0.25">
      <c r="A6" t="s">
        <v>123</v>
      </c>
      <c r="B6" t="s">
        <v>205</v>
      </c>
      <c r="C6" t="s">
        <v>205</v>
      </c>
      <c r="D6" t="s">
        <v>205</v>
      </c>
    </row>
    <row r="7" spans="1:21" x14ac:dyDescent="0.25">
      <c r="A7" t="s">
        <v>89</v>
      </c>
      <c r="B7">
        <v>64.166666666666657</v>
      </c>
      <c r="C7">
        <v>63.8</v>
      </c>
      <c r="D7">
        <v>50.3</v>
      </c>
      <c r="E7">
        <v>77.400000000000006</v>
      </c>
      <c r="F7">
        <v>111.26666666666667</v>
      </c>
      <c r="G7">
        <v>123.56666666666666</v>
      </c>
      <c r="H7">
        <v>99.033333333333331</v>
      </c>
      <c r="I7">
        <v>37.133333333333333</v>
      </c>
      <c r="J7">
        <v>62.5</v>
      </c>
      <c r="K7">
        <v>49</v>
      </c>
      <c r="L7">
        <v>79.8</v>
      </c>
      <c r="M7">
        <v>53</v>
      </c>
      <c r="N7">
        <v>38.700000000000003</v>
      </c>
      <c r="O7">
        <v>79.566666666666663</v>
      </c>
      <c r="P7">
        <v>66.933333333333337</v>
      </c>
      <c r="Q7">
        <v>76.933333333333337</v>
      </c>
      <c r="R7">
        <v>54.666666666666671</v>
      </c>
      <c r="S7">
        <v>92.933333333333337</v>
      </c>
      <c r="T7">
        <v>36.966666666666669</v>
      </c>
      <c r="U7">
        <v>78.133333333333326</v>
      </c>
    </row>
    <row r="8" spans="1:21" x14ac:dyDescent="0.25">
      <c r="A8" t="s">
        <v>124</v>
      </c>
      <c r="B8">
        <v>481</v>
      </c>
      <c r="C8">
        <v>419</v>
      </c>
      <c r="D8">
        <v>379</v>
      </c>
      <c r="E8">
        <v>422.5</v>
      </c>
      <c r="F8">
        <v>399.5</v>
      </c>
      <c r="G8">
        <v>366</v>
      </c>
      <c r="H8">
        <v>393</v>
      </c>
      <c r="I8">
        <v>309.5</v>
      </c>
      <c r="J8">
        <v>383.5</v>
      </c>
      <c r="K8">
        <v>369</v>
      </c>
      <c r="L8">
        <v>413.5</v>
      </c>
      <c r="M8">
        <v>432.5</v>
      </c>
      <c r="N8">
        <v>327.5</v>
      </c>
      <c r="O8">
        <v>379</v>
      </c>
      <c r="P8">
        <v>464</v>
      </c>
      <c r="Q8">
        <v>438.5</v>
      </c>
      <c r="R8">
        <v>389.5</v>
      </c>
      <c r="S8">
        <v>437</v>
      </c>
      <c r="T8">
        <v>318.5</v>
      </c>
      <c r="U8">
        <v>431</v>
      </c>
    </row>
    <row r="9" spans="1:21" x14ac:dyDescent="0.25">
      <c r="A9" t="s">
        <v>125</v>
      </c>
      <c r="B9">
        <v>2</v>
      </c>
      <c r="C9">
        <v>2</v>
      </c>
      <c r="D9">
        <v>2</v>
      </c>
      <c r="E9">
        <v>2</v>
      </c>
      <c r="F9">
        <v>2.25</v>
      </c>
      <c r="G9">
        <v>2.25</v>
      </c>
      <c r="H9">
        <v>2.25</v>
      </c>
      <c r="I9">
        <v>2</v>
      </c>
      <c r="J9">
        <v>2</v>
      </c>
      <c r="K9">
        <v>2</v>
      </c>
      <c r="L9">
        <v>2</v>
      </c>
      <c r="M9">
        <v>2.25</v>
      </c>
      <c r="N9">
        <v>2</v>
      </c>
      <c r="O9">
        <v>2</v>
      </c>
      <c r="P9">
        <v>2.25</v>
      </c>
      <c r="Q9">
        <v>2.25</v>
      </c>
      <c r="R9">
        <v>2</v>
      </c>
      <c r="S9">
        <v>2.25</v>
      </c>
      <c r="T9">
        <v>2</v>
      </c>
      <c r="U9">
        <v>2</v>
      </c>
    </row>
    <row r="10" spans="1:21" x14ac:dyDescent="0.25">
      <c r="A10" t="s">
        <v>126</v>
      </c>
      <c r="B10">
        <v>0</v>
      </c>
      <c r="C10">
        <v>0</v>
      </c>
      <c r="D10">
        <v>0</v>
      </c>
    </row>
    <row r="11" spans="1:21" x14ac:dyDescent="0.25">
      <c r="A11" t="s">
        <v>127</v>
      </c>
      <c r="B11">
        <v>95</v>
      </c>
      <c r="C11">
        <v>84</v>
      </c>
      <c r="D11">
        <v>49</v>
      </c>
      <c r="E11">
        <v>122</v>
      </c>
      <c r="F11">
        <v>28</v>
      </c>
      <c r="G11">
        <v>27</v>
      </c>
      <c r="H11">
        <v>31</v>
      </c>
      <c r="I11">
        <v>24</v>
      </c>
      <c r="J11">
        <v>45</v>
      </c>
      <c r="K11">
        <v>10</v>
      </c>
      <c r="L11">
        <v>194</v>
      </c>
      <c r="M11">
        <v>130</v>
      </c>
      <c r="N11">
        <v>71</v>
      </c>
      <c r="O11">
        <v>187</v>
      </c>
      <c r="P11">
        <v>178</v>
      </c>
      <c r="Q11">
        <v>108</v>
      </c>
      <c r="R11">
        <v>180</v>
      </c>
      <c r="S11">
        <v>218</v>
      </c>
      <c r="T11">
        <v>19</v>
      </c>
      <c r="U11">
        <v>144</v>
      </c>
    </row>
    <row r="12" spans="1:21" x14ac:dyDescent="0.25">
      <c r="A12" t="s">
        <v>128</v>
      </c>
      <c r="B12">
        <v>24</v>
      </c>
      <c r="C12">
        <v>24</v>
      </c>
      <c r="D12">
        <v>24</v>
      </c>
    </row>
    <row r="13" spans="1:21" x14ac:dyDescent="0.25">
      <c r="A13" t="s">
        <v>129</v>
      </c>
      <c r="B13">
        <v>4</v>
      </c>
      <c r="C13">
        <v>0</v>
      </c>
      <c r="D13">
        <v>0</v>
      </c>
      <c r="E13">
        <v>31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103</v>
      </c>
      <c r="M13">
        <v>39</v>
      </c>
      <c r="N13">
        <v>0</v>
      </c>
      <c r="O13">
        <v>96</v>
      </c>
      <c r="P13">
        <v>87</v>
      </c>
      <c r="Q13">
        <v>17</v>
      </c>
      <c r="R13">
        <v>89</v>
      </c>
      <c r="S13">
        <v>127</v>
      </c>
      <c r="T13">
        <v>0</v>
      </c>
      <c r="U13">
        <v>53</v>
      </c>
    </row>
    <row r="14" spans="1:21" x14ac:dyDescent="0.25">
      <c r="A14" t="s">
        <v>19</v>
      </c>
      <c r="B14">
        <v>15.7</v>
      </c>
      <c r="C14">
        <v>15.7</v>
      </c>
      <c r="D14">
        <v>15.7</v>
      </c>
    </row>
    <row r="16" spans="1:21" x14ac:dyDescent="0.25">
      <c r="A16" t="s">
        <v>133</v>
      </c>
      <c r="B16">
        <v>23</v>
      </c>
      <c r="C16">
        <v>23</v>
      </c>
      <c r="D16">
        <v>23</v>
      </c>
    </row>
    <row r="17" spans="1:21" x14ac:dyDescent="0.25">
      <c r="A17" t="s">
        <v>134</v>
      </c>
      <c r="B17" t="s">
        <v>238</v>
      </c>
      <c r="C17" t="s">
        <v>238</v>
      </c>
      <c r="D17" t="s">
        <v>238</v>
      </c>
    </row>
    <row r="18" spans="1:21" x14ac:dyDescent="0.25">
      <c r="A18" t="s">
        <v>135</v>
      </c>
    </row>
    <row r="19" spans="1:21" x14ac:dyDescent="0.25">
      <c r="A19" t="s">
        <v>136</v>
      </c>
    </row>
    <row r="20" spans="1:21" x14ac:dyDescent="0.25">
      <c r="A20" t="s">
        <v>137</v>
      </c>
      <c r="B20">
        <v>26.73</v>
      </c>
      <c r="C20">
        <v>22.36</v>
      </c>
      <c r="D20">
        <v>23.99</v>
      </c>
      <c r="E20">
        <v>22.64</v>
      </c>
      <c r="F20">
        <v>24.13</v>
      </c>
      <c r="G20">
        <v>26.2</v>
      </c>
      <c r="H20">
        <v>27.86</v>
      </c>
      <c r="I20">
        <v>23.73</v>
      </c>
      <c r="J20">
        <v>22.54</v>
      </c>
      <c r="K20">
        <v>29.77</v>
      </c>
      <c r="L20">
        <v>18.03</v>
      </c>
      <c r="M20">
        <v>20.92</v>
      </c>
      <c r="N20">
        <v>19.36</v>
      </c>
      <c r="O20">
        <v>21.22</v>
      </c>
      <c r="P20">
        <v>17.41</v>
      </c>
      <c r="Q20">
        <v>19.649999999999999</v>
      </c>
      <c r="R20">
        <v>20.34</v>
      </c>
      <c r="S20">
        <v>18.79</v>
      </c>
      <c r="T20">
        <v>21.41</v>
      </c>
      <c r="U20">
        <v>17.59</v>
      </c>
    </row>
    <row r="21" spans="1:21" x14ac:dyDescent="0.25">
      <c r="A21" t="s">
        <v>138</v>
      </c>
      <c r="B21">
        <v>2</v>
      </c>
      <c r="C21">
        <v>2</v>
      </c>
      <c r="D21">
        <v>2</v>
      </c>
    </row>
    <row r="22" spans="1:21" x14ac:dyDescent="0.25">
      <c r="A22" t="s">
        <v>139</v>
      </c>
      <c r="B22" t="s">
        <v>206</v>
      </c>
      <c r="C22" t="s">
        <v>206</v>
      </c>
      <c r="D22" t="s">
        <v>206</v>
      </c>
    </row>
    <row r="23" spans="1:21" x14ac:dyDescent="0.25">
      <c r="A23" t="s">
        <v>140</v>
      </c>
      <c r="B23">
        <v>4.71</v>
      </c>
      <c r="C23">
        <v>4.12</v>
      </c>
      <c r="D23">
        <v>5.0999999999999996</v>
      </c>
      <c r="E23">
        <v>4.3899999999999997</v>
      </c>
      <c r="F23">
        <v>4.71</v>
      </c>
      <c r="G23">
        <v>4.1399999999999997</v>
      </c>
      <c r="H23">
        <v>4.28</v>
      </c>
      <c r="I23">
        <v>4.1900000000000004</v>
      </c>
      <c r="J23">
        <v>4.7300000000000004</v>
      </c>
      <c r="K23">
        <v>4.1900000000000004</v>
      </c>
      <c r="L23">
        <v>4.9800000000000004</v>
      </c>
      <c r="M23">
        <v>5.47</v>
      </c>
      <c r="N23">
        <v>5.28</v>
      </c>
      <c r="O23">
        <v>4.54</v>
      </c>
      <c r="P23">
        <v>5.08</v>
      </c>
      <c r="Q23">
        <v>4.8600000000000003</v>
      </c>
      <c r="R23">
        <v>5.08</v>
      </c>
      <c r="S23">
        <v>4.51</v>
      </c>
      <c r="T23">
        <v>4.8499999999999996</v>
      </c>
      <c r="U23">
        <v>5.16</v>
      </c>
    </row>
    <row r="24" spans="1:21" x14ac:dyDescent="0.25">
      <c r="A24" t="s">
        <v>141</v>
      </c>
      <c r="B24">
        <v>3.78</v>
      </c>
      <c r="C24">
        <v>4.05</v>
      </c>
      <c r="D24">
        <v>3.7</v>
      </c>
      <c r="E24">
        <v>3.66</v>
      </c>
      <c r="F24">
        <v>3.89</v>
      </c>
      <c r="G24">
        <v>3.55</v>
      </c>
      <c r="H24">
        <v>3.64</v>
      </c>
      <c r="I24">
        <v>3.89</v>
      </c>
      <c r="J24">
        <v>3.57</v>
      </c>
      <c r="K24">
        <v>3.35</v>
      </c>
      <c r="L24">
        <v>4.45</v>
      </c>
      <c r="M24">
        <v>4.3600000000000003</v>
      </c>
      <c r="N24">
        <v>4.32</v>
      </c>
      <c r="O24">
        <v>3.98</v>
      </c>
      <c r="P24">
        <v>4.1500000000000004</v>
      </c>
      <c r="Q24">
        <v>3.87</v>
      </c>
      <c r="R24">
        <v>4.25</v>
      </c>
      <c r="S24">
        <v>4.32</v>
      </c>
      <c r="T24">
        <v>3.82</v>
      </c>
      <c r="U24">
        <v>4.0999999999999996</v>
      </c>
    </row>
    <row r="25" spans="1:21" x14ac:dyDescent="0.25">
      <c r="A25" t="s">
        <v>97</v>
      </c>
      <c r="B25">
        <v>4.76</v>
      </c>
      <c r="C25">
        <v>4.83</v>
      </c>
      <c r="D25">
        <v>4.62</v>
      </c>
      <c r="E25">
        <v>4.34</v>
      </c>
      <c r="F25">
        <v>4.7</v>
      </c>
      <c r="G25">
        <v>4.96</v>
      </c>
      <c r="H25">
        <v>4.8600000000000003</v>
      </c>
      <c r="I25">
        <v>4.7699999999999996</v>
      </c>
      <c r="J25">
        <v>4.7</v>
      </c>
      <c r="K25">
        <v>4.84</v>
      </c>
      <c r="L25">
        <v>4.57</v>
      </c>
      <c r="M25">
        <v>4.6500000000000004</v>
      </c>
      <c r="N25">
        <v>4.66</v>
      </c>
      <c r="O25">
        <v>4.5999999999999996</v>
      </c>
      <c r="P25">
        <v>4.5599999999999996</v>
      </c>
      <c r="Q25">
        <v>4.79</v>
      </c>
      <c r="R25">
        <v>4.66</v>
      </c>
      <c r="S25">
        <v>4.43</v>
      </c>
      <c r="T25">
        <v>4.91</v>
      </c>
      <c r="U25">
        <v>4.45</v>
      </c>
    </row>
    <row r="26" spans="1:21" x14ac:dyDescent="0.25">
      <c r="A26" t="s">
        <v>142</v>
      </c>
    </row>
    <row r="27" spans="1:21" x14ac:dyDescent="0.25">
      <c r="A27" t="s">
        <v>143</v>
      </c>
    </row>
    <row r="28" spans="1:21" x14ac:dyDescent="0.25">
      <c r="A28" t="s">
        <v>270</v>
      </c>
      <c r="B28">
        <v>12.870664031203196</v>
      </c>
      <c r="C28">
        <v>9.1254072438596729</v>
      </c>
      <c r="D28">
        <v>10.914550397640022</v>
      </c>
      <c r="E28">
        <v>9.6745838375820945</v>
      </c>
      <c r="F28">
        <v>10.639439233980434</v>
      </c>
      <c r="G28">
        <v>10.420085141242415</v>
      </c>
      <c r="H28">
        <v>11.763473467401699</v>
      </c>
      <c r="I28" s="2">
        <v>8.6994537043520506</v>
      </c>
      <c r="J28">
        <v>9.6656960165541754</v>
      </c>
      <c r="K28">
        <v>12.270082982141293</v>
      </c>
      <c r="L28">
        <v>7.9321874930626368</v>
      </c>
      <c r="M28">
        <v>10.315811097541065</v>
      </c>
      <c r="N28" s="2">
        <v>8.0710522327402998</v>
      </c>
      <c r="O28">
        <v>8.6819063166448771</v>
      </c>
      <c r="P28">
        <v>8.2556860056097907</v>
      </c>
      <c r="Q28">
        <v>8.9263504574136014</v>
      </c>
      <c r="R28">
        <v>9.0276037516498864</v>
      </c>
      <c r="S28">
        <v>8.0520273026915739</v>
      </c>
      <c r="T28" s="2">
        <v>8.5286327385373273</v>
      </c>
      <c r="U28">
        <v>8.0829362185824998</v>
      </c>
    </row>
    <row r="30" spans="1:21" x14ac:dyDescent="0.25">
      <c r="A30" t="s">
        <v>20</v>
      </c>
      <c r="B30" t="s">
        <v>65</v>
      </c>
      <c r="C30" t="s">
        <v>65</v>
      </c>
      <c r="D30" t="s">
        <v>65</v>
      </c>
    </row>
    <row r="31" spans="1:21" x14ac:dyDescent="0.25">
      <c r="A31" t="s">
        <v>130</v>
      </c>
    </row>
    <row r="32" spans="1:21" x14ac:dyDescent="0.25">
      <c r="A32" t="s">
        <v>21</v>
      </c>
      <c r="B32" t="s">
        <v>237</v>
      </c>
      <c r="C32" t="s">
        <v>237</v>
      </c>
      <c r="D32" t="s">
        <v>237</v>
      </c>
    </row>
    <row r="33" spans="1:4" x14ac:dyDescent="0.25">
      <c r="A33" t="s">
        <v>131</v>
      </c>
      <c r="B33">
        <v>0.94</v>
      </c>
      <c r="C33">
        <v>0.94</v>
      </c>
      <c r="D33">
        <v>0.94</v>
      </c>
    </row>
    <row r="34" spans="1:4" x14ac:dyDescent="0.25">
      <c r="A34" t="s">
        <v>132</v>
      </c>
      <c r="B34">
        <v>4</v>
      </c>
      <c r="C34">
        <v>4</v>
      </c>
      <c r="D34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A3" sqref="A3"/>
    </sheetView>
  </sheetViews>
  <sheetFormatPr defaultRowHeight="15" x14ac:dyDescent="0.25"/>
  <sheetData>
    <row r="2" spans="1:9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x14ac:dyDescent="0.25">
      <c r="A3" t="s">
        <v>235</v>
      </c>
      <c r="D3" s="3"/>
    </row>
    <row r="4" spans="1:9" x14ac:dyDescent="0.25">
      <c r="D4" s="3"/>
    </row>
    <row r="5" spans="1:9" x14ac:dyDescent="0.25">
      <c r="D5" s="3"/>
    </row>
    <row r="7" spans="1:9" x14ac:dyDescent="0.25">
      <c r="D7" s="3"/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opLeftCell="A16" workbookViewId="0">
      <selection activeCell="C27" sqref="C27:V27"/>
    </sheetView>
  </sheetViews>
  <sheetFormatPr defaultRowHeight="15" x14ac:dyDescent="0.25"/>
  <sheetData>
    <row r="1" spans="1:22" x14ac:dyDescent="0.25">
      <c r="C1" t="s">
        <v>248</v>
      </c>
      <c r="D1" t="s">
        <v>249</v>
      </c>
      <c r="E1" t="s">
        <v>250</v>
      </c>
      <c r="F1" t="s">
        <v>251</v>
      </c>
      <c r="G1" t="s">
        <v>252</v>
      </c>
      <c r="H1" t="s">
        <v>253</v>
      </c>
      <c r="I1" t="s">
        <v>254</v>
      </c>
      <c r="J1" t="s">
        <v>255</v>
      </c>
      <c r="K1" t="s">
        <v>256</v>
      </c>
      <c r="L1" t="s">
        <v>257</v>
      </c>
      <c r="M1" t="s">
        <v>258</v>
      </c>
      <c r="N1" t="s">
        <v>259</v>
      </c>
      <c r="O1" t="s">
        <v>260</v>
      </c>
      <c r="P1" t="s">
        <v>261</v>
      </c>
      <c r="Q1" t="s">
        <v>262</v>
      </c>
      <c r="R1" t="s">
        <v>263</v>
      </c>
      <c r="S1" t="s">
        <v>264</v>
      </c>
      <c r="T1" t="s">
        <v>265</v>
      </c>
      <c r="U1" t="s">
        <v>266</v>
      </c>
      <c r="V1" t="s">
        <v>267</v>
      </c>
    </row>
    <row r="2" spans="1:22" x14ac:dyDescent="0.25">
      <c r="A2" t="s">
        <v>144</v>
      </c>
      <c r="C2">
        <v>481</v>
      </c>
      <c r="D2">
        <v>419</v>
      </c>
      <c r="E2">
        <v>379</v>
      </c>
      <c r="F2">
        <v>422.5</v>
      </c>
      <c r="G2">
        <v>399.5</v>
      </c>
      <c r="H2">
        <v>366</v>
      </c>
      <c r="I2">
        <v>393</v>
      </c>
      <c r="J2">
        <v>309.5</v>
      </c>
      <c r="K2">
        <v>383.5</v>
      </c>
      <c r="L2">
        <v>369</v>
      </c>
      <c r="M2">
        <v>413.5</v>
      </c>
      <c r="N2">
        <v>432.5</v>
      </c>
      <c r="O2">
        <v>327.5</v>
      </c>
      <c r="P2">
        <v>379</v>
      </c>
      <c r="Q2">
        <v>464</v>
      </c>
      <c r="R2">
        <v>438.5</v>
      </c>
      <c r="S2">
        <v>389.5</v>
      </c>
      <c r="T2">
        <v>437</v>
      </c>
      <c r="U2">
        <v>318.5</v>
      </c>
      <c r="V2">
        <v>431</v>
      </c>
    </row>
    <row r="3" spans="1:22" x14ac:dyDescent="0.25">
      <c r="A3" t="s">
        <v>145</v>
      </c>
      <c r="C3">
        <v>26.73</v>
      </c>
      <c r="D3">
        <v>22.36</v>
      </c>
      <c r="E3">
        <v>23.99</v>
      </c>
      <c r="F3">
        <v>22.64</v>
      </c>
      <c r="G3">
        <v>24.13</v>
      </c>
      <c r="H3">
        <v>26.2</v>
      </c>
      <c r="I3">
        <v>27.86</v>
      </c>
      <c r="J3">
        <v>23.73</v>
      </c>
      <c r="K3">
        <v>22.54</v>
      </c>
      <c r="L3">
        <v>29.77</v>
      </c>
      <c r="M3">
        <v>18.03</v>
      </c>
      <c r="N3">
        <v>20.92</v>
      </c>
      <c r="O3">
        <v>19.36</v>
      </c>
      <c r="P3">
        <v>21.22</v>
      </c>
      <c r="Q3">
        <v>17.41</v>
      </c>
      <c r="R3">
        <v>19.649999999999999</v>
      </c>
      <c r="S3">
        <v>20.34</v>
      </c>
      <c r="T3">
        <v>18.79</v>
      </c>
      <c r="U3">
        <v>21.41</v>
      </c>
      <c r="V3">
        <v>17.59</v>
      </c>
    </row>
    <row r="4" spans="1:22" x14ac:dyDescent="0.25">
      <c r="A4" t="s">
        <v>146</v>
      </c>
      <c r="C4">
        <v>4.71</v>
      </c>
      <c r="D4">
        <v>4.12</v>
      </c>
      <c r="E4">
        <v>5.0999999999999996</v>
      </c>
      <c r="F4">
        <v>4.3899999999999997</v>
      </c>
      <c r="G4">
        <v>4.71</v>
      </c>
      <c r="H4">
        <v>4.1399999999999997</v>
      </c>
      <c r="I4">
        <v>4.28</v>
      </c>
      <c r="J4">
        <v>4.1900000000000004</v>
      </c>
      <c r="K4">
        <v>4.7300000000000004</v>
      </c>
      <c r="L4">
        <v>4.1900000000000004</v>
      </c>
      <c r="M4">
        <v>4.9800000000000004</v>
      </c>
      <c r="N4">
        <v>5.47</v>
      </c>
      <c r="O4">
        <v>5.28</v>
      </c>
      <c r="P4">
        <v>4.54</v>
      </c>
      <c r="Q4">
        <v>5.08</v>
      </c>
      <c r="R4">
        <v>4.8600000000000003</v>
      </c>
      <c r="S4">
        <v>5.08</v>
      </c>
      <c r="T4">
        <v>4.51</v>
      </c>
      <c r="U4">
        <v>4.8499999999999996</v>
      </c>
      <c r="V4">
        <v>5.16</v>
      </c>
    </row>
    <row r="5" spans="1:22" x14ac:dyDescent="0.25">
      <c r="A5" t="s">
        <v>147</v>
      </c>
      <c r="C5" t="s">
        <v>248</v>
      </c>
      <c r="D5" t="s">
        <v>249</v>
      </c>
      <c r="E5" t="s">
        <v>250</v>
      </c>
      <c r="F5" t="s">
        <v>251</v>
      </c>
      <c r="G5" t="s">
        <v>252</v>
      </c>
      <c r="H5" t="s">
        <v>253</v>
      </c>
      <c r="I5" t="s">
        <v>254</v>
      </c>
      <c r="J5" t="s">
        <v>255</v>
      </c>
      <c r="K5" t="s">
        <v>256</v>
      </c>
      <c r="L5" t="s">
        <v>257</v>
      </c>
      <c r="M5" t="s">
        <v>258</v>
      </c>
      <c r="N5" t="s">
        <v>259</v>
      </c>
      <c r="O5" t="s">
        <v>260</v>
      </c>
      <c r="P5" t="s">
        <v>261</v>
      </c>
      <c r="Q5" t="s">
        <v>262</v>
      </c>
      <c r="R5" t="s">
        <v>263</v>
      </c>
      <c r="S5" t="s">
        <v>264</v>
      </c>
      <c r="T5" t="s">
        <v>265</v>
      </c>
      <c r="U5" t="s">
        <v>266</v>
      </c>
      <c r="V5" t="s">
        <v>267</v>
      </c>
    </row>
    <row r="6" spans="1:22" x14ac:dyDescent="0.25">
      <c r="A6" t="s">
        <v>148</v>
      </c>
      <c r="C6">
        <f>(0.08*C2^0.75)</f>
        <v>8.2167257977141759</v>
      </c>
      <c r="D6">
        <f t="shared" ref="D6:F6" si="0">(0.08*D2^0.75)</f>
        <v>7.4088449179081932</v>
      </c>
      <c r="E6">
        <f t="shared" si="0"/>
        <v>6.8717823316214632</v>
      </c>
      <c r="F6">
        <f t="shared" si="0"/>
        <v>7.4552124151575621</v>
      </c>
      <c r="G6">
        <f t="shared" ref="G6:V6" si="1">(0.08*G2^0.75)</f>
        <v>7.1487082753636662</v>
      </c>
      <c r="H6">
        <f t="shared" si="1"/>
        <v>6.6942326403140742</v>
      </c>
      <c r="I6">
        <f t="shared" si="1"/>
        <v>7.0612957212923639</v>
      </c>
      <c r="J6">
        <f t="shared" si="1"/>
        <v>5.9031725385145073</v>
      </c>
      <c r="K6">
        <f t="shared" si="1"/>
        <v>6.9328852690678717</v>
      </c>
      <c r="L6">
        <f t="shared" si="1"/>
        <v>6.7353436881397704</v>
      </c>
      <c r="M6">
        <f t="shared" si="1"/>
        <v>7.3357854734471788</v>
      </c>
      <c r="N6">
        <f t="shared" si="1"/>
        <v>7.5871657331088027</v>
      </c>
      <c r="O6">
        <f t="shared" si="1"/>
        <v>6.1588335262864256</v>
      </c>
      <c r="P6">
        <f t="shared" si="1"/>
        <v>6.8717823316214632</v>
      </c>
      <c r="Q6">
        <f t="shared" si="1"/>
        <v>7.9979460891572947</v>
      </c>
      <c r="R6">
        <f t="shared" si="1"/>
        <v>7.6659712340985333</v>
      </c>
      <c r="S6">
        <f t="shared" si="1"/>
        <v>7.0140778765717462</v>
      </c>
      <c r="T6">
        <f t="shared" si="1"/>
        <v>7.6462952692891735</v>
      </c>
      <c r="U6">
        <f t="shared" si="1"/>
        <v>6.0314546187280831</v>
      </c>
      <c r="V6">
        <f t="shared" si="1"/>
        <v>7.5674217627145923</v>
      </c>
    </row>
    <row r="7" spans="1:22" x14ac:dyDescent="0.25">
      <c r="A7" t="s">
        <v>149</v>
      </c>
      <c r="C7">
        <f>(C6*4.184)</f>
        <v>34.378780737636113</v>
      </c>
      <c r="D7">
        <f t="shared" ref="D7:F7" si="2">(D6*4.184)</f>
        <v>30.99860713652788</v>
      </c>
      <c r="E7">
        <f t="shared" si="2"/>
        <v>28.751537275504202</v>
      </c>
      <c r="F7">
        <f t="shared" si="2"/>
        <v>31.192608745019243</v>
      </c>
      <c r="G7">
        <f t="shared" ref="G7:V7" si="3">(G6*4.184)</f>
        <v>29.910195424121579</v>
      </c>
      <c r="H7">
        <f t="shared" si="3"/>
        <v>28.008669367074088</v>
      </c>
      <c r="I7">
        <f t="shared" si="3"/>
        <v>29.544461297887253</v>
      </c>
      <c r="J7">
        <f t="shared" si="3"/>
        <v>24.698873901144701</v>
      </c>
      <c r="K7">
        <f t="shared" si="3"/>
        <v>29.007191965779977</v>
      </c>
      <c r="L7">
        <f t="shared" si="3"/>
        <v>28.1806779911768</v>
      </c>
      <c r="M7">
        <f t="shared" si="3"/>
        <v>30.692926420902996</v>
      </c>
      <c r="N7">
        <f t="shared" si="3"/>
        <v>31.744701427327232</v>
      </c>
      <c r="O7">
        <f t="shared" si="3"/>
        <v>25.768559473982407</v>
      </c>
      <c r="P7">
        <f t="shared" si="3"/>
        <v>28.751537275504202</v>
      </c>
      <c r="Q7">
        <f t="shared" si="3"/>
        <v>33.463406437034124</v>
      </c>
      <c r="R7">
        <f t="shared" si="3"/>
        <v>32.074423643468265</v>
      </c>
      <c r="S7">
        <f t="shared" si="3"/>
        <v>29.346901835576187</v>
      </c>
      <c r="T7">
        <f t="shared" si="3"/>
        <v>31.992099406705904</v>
      </c>
      <c r="U7">
        <f t="shared" si="3"/>
        <v>25.235606124758302</v>
      </c>
      <c r="V7">
        <f t="shared" si="3"/>
        <v>31.662092655197856</v>
      </c>
    </row>
    <row r="8" spans="1:22" x14ac:dyDescent="0.25">
      <c r="A8" t="s">
        <v>150</v>
      </c>
      <c r="C8">
        <f>(C7/0.62)</f>
        <v>55.44964635102599</v>
      </c>
      <c r="D8">
        <f t="shared" ref="D8:V8" si="4">(D7/0.62)</f>
        <v>49.997753446012709</v>
      </c>
      <c r="E8">
        <f t="shared" si="4"/>
        <v>46.373447218555164</v>
      </c>
      <c r="F8">
        <f t="shared" si="4"/>
        <v>50.310659266160066</v>
      </c>
      <c r="G8">
        <f t="shared" si="4"/>
        <v>48.242250684067059</v>
      </c>
      <c r="H8">
        <f t="shared" si="4"/>
        <v>45.175273172700145</v>
      </c>
      <c r="I8">
        <f t="shared" si="4"/>
        <v>47.652356932076216</v>
      </c>
      <c r="J8">
        <f t="shared" si="4"/>
        <v>39.836893388943068</v>
      </c>
      <c r="K8">
        <f t="shared" si="4"/>
        <v>46.785793493193509</v>
      </c>
      <c r="L8">
        <f t="shared" si="4"/>
        <v>45.452706437381934</v>
      </c>
      <c r="M8">
        <f t="shared" si="4"/>
        <v>49.504720033714513</v>
      </c>
      <c r="N8">
        <f t="shared" si="4"/>
        <v>51.20113133439876</v>
      </c>
      <c r="O8">
        <f t="shared" si="4"/>
        <v>41.562192699971625</v>
      </c>
      <c r="P8">
        <f t="shared" si="4"/>
        <v>46.373447218555164</v>
      </c>
      <c r="Q8">
        <f t="shared" si="4"/>
        <v>53.973236188764716</v>
      </c>
      <c r="R8">
        <f t="shared" si="4"/>
        <v>51.732941360432683</v>
      </c>
      <c r="S8">
        <f t="shared" si="4"/>
        <v>47.333712638026107</v>
      </c>
      <c r="T8">
        <f t="shared" si="4"/>
        <v>51.600160333396623</v>
      </c>
      <c r="U8">
        <f t="shared" si="4"/>
        <v>40.702590523803714</v>
      </c>
      <c r="V8">
        <f t="shared" si="4"/>
        <v>51.06789137935138</v>
      </c>
    </row>
    <row r="9" spans="1:22" x14ac:dyDescent="0.25">
      <c r="A9" t="s">
        <v>151</v>
      </c>
    </row>
    <row r="10" spans="1:22" x14ac:dyDescent="0.25">
      <c r="A10" t="s">
        <v>137</v>
      </c>
      <c r="C10">
        <v>26.73</v>
      </c>
      <c r="D10">
        <v>22.36</v>
      </c>
      <c r="E10">
        <v>23.99</v>
      </c>
      <c r="F10">
        <v>22.64</v>
      </c>
      <c r="G10">
        <v>24.13</v>
      </c>
      <c r="H10">
        <v>26.2</v>
      </c>
      <c r="I10">
        <v>27.86</v>
      </c>
      <c r="J10">
        <v>23.73</v>
      </c>
      <c r="K10">
        <v>22.54</v>
      </c>
      <c r="L10">
        <v>29.77</v>
      </c>
      <c r="M10">
        <v>18.03</v>
      </c>
      <c r="N10">
        <v>20.92</v>
      </c>
      <c r="O10">
        <v>19.36</v>
      </c>
      <c r="P10">
        <v>21.22</v>
      </c>
      <c r="Q10">
        <v>17.41</v>
      </c>
      <c r="R10">
        <v>19.649999999999999</v>
      </c>
      <c r="S10">
        <v>20.34</v>
      </c>
      <c r="T10">
        <v>18.79</v>
      </c>
      <c r="U10">
        <v>21.41</v>
      </c>
      <c r="V10">
        <v>17.59</v>
      </c>
    </row>
    <row r="11" spans="1:22" x14ac:dyDescent="0.25">
      <c r="A11" t="s">
        <v>152</v>
      </c>
      <c r="C11">
        <f>(0.36+(0.0969*C4))*C10</f>
        <v>21.82234527</v>
      </c>
      <c r="D11">
        <f t="shared" ref="D11:F11" si="5">(0.36+(0.0969*D4))*D10</f>
        <v>16.976338080000001</v>
      </c>
      <c r="E11">
        <f t="shared" si="5"/>
        <v>20.492018099999999</v>
      </c>
      <c r="F11">
        <f t="shared" si="5"/>
        <v>17.781252240000001</v>
      </c>
      <c r="G11">
        <f t="shared" ref="G11:V11" si="6">(0.36+(0.0969*G4))*G10</f>
        <v>19.699707869999997</v>
      </c>
      <c r="H11">
        <f t="shared" si="6"/>
        <v>19.942549199999998</v>
      </c>
      <c r="I11">
        <f t="shared" si="6"/>
        <v>21.584033519999998</v>
      </c>
      <c r="J11">
        <f t="shared" si="6"/>
        <v>18.177441030000001</v>
      </c>
      <c r="K11">
        <f t="shared" si="6"/>
        <v>18.44531598</v>
      </c>
      <c r="L11">
        <f t="shared" si="6"/>
        <v>22.80414747</v>
      </c>
      <c r="M11">
        <f t="shared" si="6"/>
        <v>15.191392860000002</v>
      </c>
      <c r="N11">
        <f t="shared" si="6"/>
        <v>18.619699560000001</v>
      </c>
      <c r="O11">
        <f t="shared" si="6"/>
        <v>16.874795519999999</v>
      </c>
      <c r="P11">
        <f t="shared" si="6"/>
        <v>16.974429719999996</v>
      </c>
      <c r="Q11">
        <f t="shared" si="6"/>
        <v>14.83770732</v>
      </c>
      <c r="R11">
        <f t="shared" si="6"/>
        <v>16.327853099999999</v>
      </c>
      <c r="S11">
        <f t="shared" si="6"/>
        <v>17.334805679999999</v>
      </c>
      <c r="T11">
        <f t="shared" si="6"/>
        <v>14.975987009999997</v>
      </c>
      <c r="U11">
        <f t="shared" si="6"/>
        <v>17.769550649999999</v>
      </c>
      <c r="V11">
        <f t="shared" si="6"/>
        <v>15.12747036</v>
      </c>
    </row>
    <row r="12" spans="1:22" x14ac:dyDescent="0.25">
      <c r="A12" t="s">
        <v>153</v>
      </c>
      <c r="C12">
        <f>(C11*4.184)</f>
        <v>91.304692609680004</v>
      </c>
      <c r="D12">
        <f t="shared" ref="D12:F12" si="7">(D11*4.184)</f>
        <v>71.028998526720002</v>
      </c>
      <c r="E12">
        <f t="shared" si="7"/>
        <v>85.738603730400001</v>
      </c>
      <c r="F12">
        <f t="shared" si="7"/>
        <v>74.396759372160005</v>
      </c>
      <c r="G12">
        <f t="shared" ref="G12:V12" si="8">(G11*4.184)</f>
        <v>82.423577728079991</v>
      </c>
      <c r="H12">
        <f t="shared" si="8"/>
        <v>83.439625852799992</v>
      </c>
      <c r="I12">
        <f t="shared" si="8"/>
        <v>90.307596247679996</v>
      </c>
      <c r="J12">
        <f t="shared" si="8"/>
        <v>76.054413269520012</v>
      </c>
      <c r="K12">
        <f t="shared" si="8"/>
        <v>77.175202060320004</v>
      </c>
      <c r="L12">
        <f t="shared" si="8"/>
        <v>95.412553014480011</v>
      </c>
      <c r="M12">
        <f t="shared" si="8"/>
        <v>63.560787726240015</v>
      </c>
      <c r="N12">
        <f t="shared" si="8"/>
        <v>77.904822959040004</v>
      </c>
      <c r="O12">
        <f t="shared" si="8"/>
        <v>70.60414445568</v>
      </c>
      <c r="P12">
        <f t="shared" si="8"/>
        <v>71.02101394847999</v>
      </c>
      <c r="Q12">
        <f t="shared" si="8"/>
        <v>62.080967426880001</v>
      </c>
      <c r="R12">
        <f t="shared" si="8"/>
        <v>68.315737370400001</v>
      </c>
      <c r="S12">
        <f t="shared" si="8"/>
        <v>72.528826965120004</v>
      </c>
      <c r="T12">
        <f t="shared" si="8"/>
        <v>62.659529649839989</v>
      </c>
      <c r="U12">
        <f t="shared" si="8"/>
        <v>74.347799919600007</v>
      </c>
      <c r="V12">
        <f t="shared" si="8"/>
        <v>63.293335986240002</v>
      </c>
    </row>
    <row r="13" spans="1:22" x14ac:dyDescent="0.25">
      <c r="A13" t="s">
        <v>154</v>
      </c>
      <c r="C13">
        <f>(C12/0.64)</f>
        <v>142.66358220262501</v>
      </c>
      <c r="D13">
        <f t="shared" ref="D13:F13" si="9">(D12/0.64)</f>
        <v>110.982810198</v>
      </c>
      <c r="E13">
        <f t="shared" si="9"/>
        <v>133.96656832874999</v>
      </c>
      <c r="F13">
        <f t="shared" si="9"/>
        <v>116.24493651900001</v>
      </c>
      <c r="G13">
        <f t="shared" ref="G13:V13" si="10">(G12/0.64)</f>
        <v>128.78684020012497</v>
      </c>
      <c r="H13">
        <f t="shared" si="10"/>
        <v>130.37441539499997</v>
      </c>
      <c r="I13">
        <f t="shared" si="10"/>
        <v>141.10561913699999</v>
      </c>
      <c r="J13">
        <f t="shared" si="10"/>
        <v>118.83502073362502</v>
      </c>
      <c r="K13">
        <f t="shared" si="10"/>
        <v>120.58625321925</v>
      </c>
      <c r="L13">
        <f t="shared" si="10"/>
        <v>149.08211408512503</v>
      </c>
      <c r="M13">
        <f t="shared" si="10"/>
        <v>99.313730822250022</v>
      </c>
      <c r="N13">
        <f t="shared" si="10"/>
        <v>121.7262858735</v>
      </c>
      <c r="O13">
        <f t="shared" si="10"/>
        <v>110.318975712</v>
      </c>
      <c r="P13">
        <f t="shared" si="10"/>
        <v>110.97033429449998</v>
      </c>
      <c r="Q13">
        <f t="shared" si="10"/>
        <v>97.001511604499996</v>
      </c>
      <c r="R13">
        <f t="shared" si="10"/>
        <v>106.74333964125</v>
      </c>
      <c r="S13">
        <f t="shared" si="10"/>
        <v>113.32629213300001</v>
      </c>
      <c r="T13">
        <f t="shared" si="10"/>
        <v>97.905515077874981</v>
      </c>
      <c r="U13">
        <f t="shared" si="10"/>
        <v>116.168437374375</v>
      </c>
      <c r="V13">
        <f t="shared" si="10"/>
        <v>98.895837478499999</v>
      </c>
    </row>
    <row r="14" spans="1:22" x14ac:dyDescent="0.25">
      <c r="A14" t="s">
        <v>155</v>
      </c>
    </row>
    <row r="15" spans="1:22" x14ac:dyDescent="0.25">
      <c r="A15" t="s">
        <v>156</v>
      </c>
      <c r="C15">
        <f>((0.00045*C2*5)+(0.0012*C2))</f>
        <v>1.6594499999999999</v>
      </c>
      <c r="D15">
        <f t="shared" ref="D15:V15" si="11">((0.00045*D2*5)+(0.0012*D2))</f>
        <v>1.4455499999999999</v>
      </c>
      <c r="E15">
        <f t="shared" si="11"/>
        <v>1.30755</v>
      </c>
      <c r="F15">
        <f t="shared" si="11"/>
        <v>1.4576249999999999</v>
      </c>
      <c r="G15">
        <f t="shared" si="11"/>
        <v>1.3782749999999999</v>
      </c>
      <c r="H15">
        <f t="shared" si="11"/>
        <v>1.2626999999999999</v>
      </c>
      <c r="I15">
        <f t="shared" si="11"/>
        <v>1.35585</v>
      </c>
      <c r="J15">
        <f t="shared" si="11"/>
        <v>1.0677750000000001</v>
      </c>
      <c r="K15">
        <f t="shared" si="11"/>
        <v>1.323075</v>
      </c>
      <c r="L15">
        <f t="shared" si="11"/>
        <v>1.27305</v>
      </c>
      <c r="M15">
        <f t="shared" si="11"/>
        <v>1.4265749999999999</v>
      </c>
      <c r="N15">
        <f t="shared" si="11"/>
        <v>1.4921249999999999</v>
      </c>
      <c r="O15">
        <f t="shared" si="11"/>
        <v>1.129875</v>
      </c>
      <c r="P15">
        <f t="shared" si="11"/>
        <v>1.30755</v>
      </c>
      <c r="Q15">
        <f t="shared" si="11"/>
        <v>1.6008</v>
      </c>
      <c r="R15">
        <f t="shared" si="11"/>
        <v>1.5128249999999999</v>
      </c>
      <c r="S15">
        <f t="shared" si="11"/>
        <v>1.3437749999999999</v>
      </c>
      <c r="T15">
        <f t="shared" si="11"/>
        <v>1.5076499999999999</v>
      </c>
      <c r="U15">
        <f t="shared" si="11"/>
        <v>1.0988250000000002</v>
      </c>
      <c r="V15">
        <f t="shared" si="11"/>
        <v>1.4869499999999998</v>
      </c>
    </row>
    <row r="16" spans="1:22" x14ac:dyDescent="0.25">
      <c r="A16" t="s">
        <v>157</v>
      </c>
      <c r="C16">
        <f>(C15*4.184)</f>
        <v>6.9431387999999998</v>
      </c>
      <c r="D16">
        <f t="shared" ref="D16:F16" si="12">(D15*4.184)</f>
        <v>6.0481812000000001</v>
      </c>
      <c r="E16">
        <f t="shared" si="12"/>
        <v>5.4707892000000005</v>
      </c>
      <c r="F16">
        <f t="shared" si="12"/>
        <v>6.0987030000000004</v>
      </c>
      <c r="G16">
        <f t="shared" ref="G16:V16" si="13">(G15*4.184)</f>
        <v>5.7667025999999995</v>
      </c>
      <c r="H16">
        <f t="shared" si="13"/>
        <v>5.2831368000000003</v>
      </c>
      <c r="I16">
        <f t="shared" si="13"/>
        <v>5.6728763999999998</v>
      </c>
      <c r="J16">
        <f t="shared" si="13"/>
        <v>4.4675706000000011</v>
      </c>
      <c r="K16">
        <f t="shared" si="13"/>
        <v>5.5357457999999999</v>
      </c>
      <c r="L16">
        <f t="shared" si="13"/>
        <v>5.3264412000000005</v>
      </c>
      <c r="M16">
        <f t="shared" si="13"/>
        <v>5.9687897999999997</v>
      </c>
      <c r="N16">
        <f t="shared" si="13"/>
        <v>6.2430510000000004</v>
      </c>
      <c r="O16">
        <f t="shared" si="13"/>
        <v>4.7273969999999998</v>
      </c>
      <c r="P16">
        <f t="shared" si="13"/>
        <v>5.4707892000000005</v>
      </c>
      <c r="Q16">
        <f t="shared" si="13"/>
        <v>6.6977472000000002</v>
      </c>
      <c r="R16">
        <f t="shared" si="13"/>
        <v>6.3296597999999999</v>
      </c>
      <c r="S16">
        <f t="shared" si="13"/>
        <v>5.6223545999999995</v>
      </c>
      <c r="T16">
        <f t="shared" si="13"/>
        <v>6.3080075999999998</v>
      </c>
      <c r="U16">
        <f t="shared" si="13"/>
        <v>4.5974838000000009</v>
      </c>
      <c r="V16">
        <f t="shared" si="13"/>
        <v>6.2213987999999993</v>
      </c>
    </row>
    <row r="17" spans="1:22" x14ac:dyDescent="0.25">
      <c r="A17" t="s">
        <v>158</v>
      </c>
      <c r="C17">
        <f>(C16/0.62)</f>
        <v>11.198610967741935</v>
      </c>
      <c r="D17">
        <f t="shared" ref="D17:F17" si="14">(D16/0.62)</f>
        <v>9.7551309677419358</v>
      </c>
      <c r="E17">
        <f t="shared" si="14"/>
        <v>8.8238535483870972</v>
      </c>
      <c r="F17">
        <f t="shared" si="14"/>
        <v>9.8366177419354841</v>
      </c>
      <c r="G17">
        <f t="shared" ref="G17:V17" si="15">(G16/0.62)</f>
        <v>9.301133225806451</v>
      </c>
      <c r="H17">
        <f t="shared" si="15"/>
        <v>8.5211883870967746</v>
      </c>
      <c r="I17">
        <f t="shared" si="15"/>
        <v>9.1498006451612905</v>
      </c>
      <c r="J17">
        <f t="shared" si="15"/>
        <v>7.205759032258066</v>
      </c>
      <c r="K17">
        <f t="shared" si="15"/>
        <v>8.9286222580645163</v>
      </c>
      <c r="L17">
        <f t="shared" si="15"/>
        <v>8.5910341935483885</v>
      </c>
      <c r="M17">
        <f t="shared" si="15"/>
        <v>9.6270803225806443</v>
      </c>
      <c r="N17">
        <f t="shared" si="15"/>
        <v>10.069437096774195</v>
      </c>
      <c r="O17">
        <f t="shared" si="15"/>
        <v>7.6248338709677421</v>
      </c>
      <c r="P17">
        <f t="shared" si="15"/>
        <v>8.8238535483870972</v>
      </c>
      <c r="Q17">
        <f t="shared" si="15"/>
        <v>10.80281806451613</v>
      </c>
      <c r="R17">
        <f t="shared" si="15"/>
        <v>10.209128709677419</v>
      </c>
      <c r="S17">
        <f t="shared" si="15"/>
        <v>9.0683138709677404</v>
      </c>
      <c r="T17">
        <f t="shared" si="15"/>
        <v>10.174205806451612</v>
      </c>
      <c r="U17">
        <f t="shared" si="15"/>
        <v>7.415296451612905</v>
      </c>
      <c r="V17">
        <f t="shared" si="15"/>
        <v>10.034514193548386</v>
      </c>
    </row>
    <row r="18" spans="1:22" x14ac:dyDescent="0.25">
      <c r="A18" t="s">
        <v>159</v>
      </c>
      <c r="J18">
        <v>4.5</v>
      </c>
      <c r="O18">
        <v>4.5</v>
      </c>
      <c r="U18">
        <v>4.5</v>
      </c>
    </row>
    <row r="19" spans="1:22" x14ac:dyDescent="0.25">
      <c r="A19" t="s">
        <v>160</v>
      </c>
      <c r="J19" s="2">
        <f>(0.028*4.5)</f>
        <v>0.126</v>
      </c>
      <c r="O19" s="2">
        <f>(0.022*4.5)</f>
        <v>9.8999999999999991E-2</v>
      </c>
      <c r="U19" s="2">
        <f>(0.018*4.5)</f>
        <v>8.0999999999999989E-2</v>
      </c>
    </row>
    <row r="20" spans="1:22" x14ac:dyDescent="0.25">
      <c r="A20" t="s">
        <v>161</v>
      </c>
      <c r="J20">
        <f>(J19*4.184)</f>
        <v>0.52718399999999999</v>
      </c>
      <c r="O20">
        <f>(O19*4.184)</f>
        <v>0.41421599999999997</v>
      </c>
      <c r="U20">
        <f>(U19*4.184)</f>
        <v>0.33890399999999998</v>
      </c>
    </row>
    <row r="21" spans="1:22" x14ac:dyDescent="0.25">
      <c r="A21" t="s">
        <v>162</v>
      </c>
      <c r="J21">
        <f>(J20/1.12)</f>
        <v>0.47069999999999995</v>
      </c>
      <c r="O21">
        <f>(O20/1.12)</f>
        <v>0.36983571428571421</v>
      </c>
      <c r="U21">
        <f>(U20/1.12)</f>
        <v>0.30259285714285711</v>
      </c>
    </row>
    <row r="22" spans="1:22" x14ac:dyDescent="0.25">
      <c r="A22" t="s">
        <v>163</v>
      </c>
    </row>
    <row r="23" spans="1:22" x14ac:dyDescent="0.25">
      <c r="A23" t="s">
        <v>164</v>
      </c>
      <c r="C23">
        <f>SUM(C8,C13,C17,C21)</f>
        <v>209.31183952139293</v>
      </c>
      <c r="D23">
        <f t="shared" ref="D23:V23" si="16">SUM(D8,D13,D17,D21)</f>
        <v>170.73569461175464</v>
      </c>
      <c r="E23">
        <f t="shared" si="16"/>
        <v>189.16386909569223</v>
      </c>
      <c r="F23">
        <f t="shared" si="16"/>
        <v>176.39221352709558</v>
      </c>
      <c r="G23">
        <f t="shared" si="16"/>
        <v>186.33022410999848</v>
      </c>
      <c r="H23">
        <f t="shared" si="16"/>
        <v>184.07087695479689</v>
      </c>
      <c r="I23">
        <f t="shared" si="16"/>
        <v>197.90777671423751</v>
      </c>
      <c r="J23">
        <f t="shared" si="16"/>
        <v>166.34837315482613</v>
      </c>
      <c r="K23">
        <f t="shared" si="16"/>
        <v>176.30066897050801</v>
      </c>
      <c r="L23">
        <f t="shared" si="16"/>
        <v>203.12585471605533</v>
      </c>
      <c r="M23">
        <f t="shared" si="16"/>
        <v>158.44553117854517</v>
      </c>
      <c r="N23">
        <f t="shared" si="16"/>
        <v>182.99685430467298</v>
      </c>
      <c r="O23">
        <f t="shared" si="16"/>
        <v>159.87583799722509</v>
      </c>
      <c r="P23">
        <f t="shared" si="16"/>
        <v>166.16763506144224</v>
      </c>
      <c r="Q23">
        <f t="shared" si="16"/>
        <v>161.77756585778084</v>
      </c>
      <c r="R23">
        <f t="shared" si="16"/>
        <v>168.68540971136011</v>
      </c>
      <c r="S23">
        <f t="shared" si="16"/>
        <v>169.72831864199384</v>
      </c>
      <c r="T23">
        <f t="shared" si="16"/>
        <v>159.67988121772322</v>
      </c>
      <c r="U23">
        <f t="shared" si="16"/>
        <v>164.58891720693447</v>
      </c>
      <c r="V23">
        <f t="shared" si="16"/>
        <v>159.99824305139975</v>
      </c>
    </row>
    <row r="25" spans="1:22" x14ac:dyDescent="0.25">
      <c r="A25" t="s">
        <v>165</v>
      </c>
      <c r="C25">
        <f>(10.6*7.24)</f>
        <v>76.744</v>
      </c>
      <c r="D25">
        <f t="shared" ref="D25:V25" si="17">(10.6*7.24)</f>
        <v>76.744</v>
      </c>
      <c r="E25">
        <f t="shared" si="17"/>
        <v>76.744</v>
      </c>
      <c r="F25">
        <f t="shared" si="17"/>
        <v>76.744</v>
      </c>
      <c r="G25">
        <f t="shared" si="17"/>
        <v>76.744</v>
      </c>
      <c r="H25">
        <f t="shared" si="17"/>
        <v>76.744</v>
      </c>
      <c r="I25">
        <f t="shared" si="17"/>
        <v>76.744</v>
      </c>
      <c r="J25">
        <f t="shared" si="17"/>
        <v>76.744</v>
      </c>
      <c r="K25">
        <f t="shared" si="17"/>
        <v>76.744</v>
      </c>
      <c r="L25">
        <f t="shared" si="17"/>
        <v>76.744</v>
      </c>
      <c r="M25">
        <f t="shared" si="17"/>
        <v>76.744</v>
      </c>
      <c r="N25">
        <f t="shared" si="17"/>
        <v>76.744</v>
      </c>
      <c r="O25">
        <f t="shared" si="17"/>
        <v>76.744</v>
      </c>
      <c r="P25">
        <f t="shared" si="17"/>
        <v>76.744</v>
      </c>
      <c r="Q25">
        <f t="shared" si="17"/>
        <v>76.744</v>
      </c>
      <c r="R25">
        <f t="shared" si="17"/>
        <v>76.744</v>
      </c>
      <c r="S25">
        <f t="shared" si="17"/>
        <v>76.744</v>
      </c>
      <c r="T25">
        <f t="shared" si="17"/>
        <v>76.744</v>
      </c>
      <c r="U25">
        <f t="shared" si="17"/>
        <v>76.744</v>
      </c>
      <c r="V25">
        <f t="shared" si="17"/>
        <v>76.744</v>
      </c>
    </row>
    <row r="26" spans="1:22" x14ac:dyDescent="0.25">
      <c r="A26" t="s">
        <v>166</v>
      </c>
      <c r="C26">
        <f>(C23-C25)</f>
        <v>132.56783952139293</v>
      </c>
      <c r="D26">
        <f t="shared" ref="D26:V26" si="18">(D23-D25)</f>
        <v>93.991694611754639</v>
      </c>
      <c r="E26">
        <f t="shared" si="18"/>
        <v>112.41986909569223</v>
      </c>
      <c r="F26">
        <f t="shared" si="18"/>
        <v>99.648213527095578</v>
      </c>
      <c r="G26">
        <f t="shared" si="18"/>
        <v>109.58622410999848</v>
      </c>
      <c r="H26">
        <f t="shared" si="18"/>
        <v>107.32687695479689</v>
      </c>
      <c r="I26">
        <f t="shared" si="18"/>
        <v>121.16377671423751</v>
      </c>
      <c r="J26">
        <f t="shared" si="18"/>
        <v>89.604373154826135</v>
      </c>
      <c r="K26">
        <f t="shared" si="18"/>
        <v>99.556668970508014</v>
      </c>
      <c r="L26">
        <f t="shared" si="18"/>
        <v>126.38185471605533</v>
      </c>
      <c r="M26">
        <f t="shared" si="18"/>
        <v>81.701531178545167</v>
      </c>
      <c r="N26">
        <f t="shared" si="18"/>
        <v>106.25285430467298</v>
      </c>
      <c r="O26">
        <f t="shared" si="18"/>
        <v>83.131837997225091</v>
      </c>
      <c r="P26">
        <f t="shared" si="18"/>
        <v>89.423635061442241</v>
      </c>
      <c r="Q26">
        <f t="shared" si="18"/>
        <v>85.033565857780843</v>
      </c>
      <c r="R26">
        <f t="shared" si="18"/>
        <v>91.941409711360109</v>
      </c>
      <c r="S26">
        <f t="shared" si="18"/>
        <v>92.984318641993838</v>
      </c>
      <c r="T26">
        <f t="shared" si="18"/>
        <v>82.935881217723221</v>
      </c>
      <c r="U26">
        <f t="shared" si="18"/>
        <v>87.844917206934468</v>
      </c>
      <c r="V26">
        <f t="shared" si="18"/>
        <v>83.254243051399754</v>
      </c>
    </row>
    <row r="27" spans="1:22" x14ac:dyDescent="0.25">
      <c r="A27" t="s">
        <v>167</v>
      </c>
      <c r="C27">
        <f>(C26/10.3)</f>
        <v>12.870664031203196</v>
      </c>
      <c r="D27">
        <f t="shared" ref="D27:V27" si="19">(D26/10.3)</f>
        <v>9.1254072438596729</v>
      </c>
      <c r="E27">
        <f t="shared" si="19"/>
        <v>10.914550397640022</v>
      </c>
      <c r="F27">
        <f t="shared" si="19"/>
        <v>9.6745838375820945</v>
      </c>
      <c r="G27">
        <f t="shared" si="19"/>
        <v>10.639439233980434</v>
      </c>
      <c r="H27">
        <f t="shared" si="19"/>
        <v>10.420085141242415</v>
      </c>
      <c r="I27">
        <f t="shared" si="19"/>
        <v>11.763473467401699</v>
      </c>
      <c r="J27" s="2">
        <f t="shared" si="19"/>
        <v>8.6994537043520506</v>
      </c>
      <c r="K27">
        <f t="shared" si="19"/>
        <v>9.6656960165541754</v>
      </c>
      <c r="L27">
        <f t="shared" si="19"/>
        <v>12.270082982141293</v>
      </c>
      <c r="M27">
        <f t="shared" si="19"/>
        <v>7.9321874930626368</v>
      </c>
      <c r="N27">
        <f t="shared" si="19"/>
        <v>10.315811097541065</v>
      </c>
      <c r="O27" s="2">
        <f t="shared" si="19"/>
        <v>8.0710522327402998</v>
      </c>
      <c r="P27">
        <f t="shared" si="19"/>
        <v>8.6819063166448771</v>
      </c>
      <c r="Q27">
        <f t="shared" si="19"/>
        <v>8.2556860056097907</v>
      </c>
      <c r="R27">
        <f t="shared" si="19"/>
        <v>8.9263504574136014</v>
      </c>
      <c r="S27">
        <f t="shared" si="19"/>
        <v>9.0276037516498864</v>
      </c>
      <c r="T27">
        <f t="shared" si="19"/>
        <v>8.0520273026915739</v>
      </c>
      <c r="U27" s="2">
        <f t="shared" si="19"/>
        <v>8.5286327385373273</v>
      </c>
      <c r="V27">
        <f t="shared" si="19"/>
        <v>8.0829362185824998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B22" sqref="B22"/>
    </sheetView>
  </sheetViews>
  <sheetFormatPr defaultRowHeight="15" x14ac:dyDescent="0.25"/>
  <cols>
    <col min="1" max="1" width="24.42578125" bestFit="1" customWidth="1"/>
  </cols>
  <sheetData>
    <row r="1" spans="1:4" x14ac:dyDescent="0.25">
      <c r="B1" t="s">
        <v>26</v>
      </c>
      <c r="C1" t="s">
        <v>208</v>
      </c>
      <c r="D1" t="s">
        <v>207</v>
      </c>
    </row>
    <row r="2" spans="1:4" x14ac:dyDescent="0.25">
      <c r="A2" t="s">
        <v>168</v>
      </c>
      <c r="B2" t="s">
        <v>209</v>
      </c>
      <c r="C2" t="s">
        <v>210</v>
      </c>
      <c r="D2" t="s">
        <v>211</v>
      </c>
    </row>
    <row r="3" spans="1:4" x14ac:dyDescent="0.25">
      <c r="A3" t="s">
        <v>169</v>
      </c>
      <c r="B3">
        <v>5.5747999999999998</v>
      </c>
      <c r="C3">
        <v>5.5824999999999996</v>
      </c>
      <c r="D3">
        <v>5.6055999999999999</v>
      </c>
    </row>
    <row r="4" spans="1:4" x14ac:dyDescent="0.25">
      <c r="A4" t="s">
        <v>212</v>
      </c>
      <c r="B4">
        <v>0.57920000000000005</v>
      </c>
      <c r="C4">
        <v>0.57999999999999996</v>
      </c>
      <c r="D4">
        <v>0.58240000000000003</v>
      </c>
    </row>
    <row r="5" spans="1:4" x14ac:dyDescent="0.25">
      <c r="A5" t="s">
        <v>213</v>
      </c>
      <c r="B5">
        <v>0.44090000000000001</v>
      </c>
      <c r="C5">
        <v>0.39874999999999999</v>
      </c>
      <c r="D5">
        <v>0.36399999999999999</v>
      </c>
    </row>
    <row r="6" spans="1:4" x14ac:dyDescent="0.25">
      <c r="A6" t="s">
        <v>214</v>
      </c>
      <c r="B6">
        <v>0.3533</v>
      </c>
      <c r="C6">
        <v>0.3538</v>
      </c>
      <c r="D6">
        <v>0.35526400000000002</v>
      </c>
    </row>
    <row r="7" spans="1:4" x14ac:dyDescent="0.25">
      <c r="A7" t="s">
        <v>215</v>
      </c>
      <c r="B7">
        <v>0.18099999999999999</v>
      </c>
      <c r="C7">
        <v>0.18124999999999999</v>
      </c>
      <c r="D7">
        <v>0.182</v>
      </c>
    </row>
    <row r="8" spans="1:4" x14ac:dyDescent="0.25">
      <c r="A8" t="s">
        <v>216</v>
      </c>
      <c r="B8">
        <v>0</v>
      </c>
      <c r="C8">
        <v>5.4375E-2</v>
      </c>
      <c r="D8">
        <v>5.4600000000000003E-2</v>
      </c>
    </row>
    <row r="9" spans="1:4" x14ac:dyDescent="0.25">
      <c r="A9" t="s">
        <v>217</v>
      </c>
      <c r="B9">
        <v>0</v>
      </c>
      <c r="C9">
        <v>0</v>
      </c>
      <c r="D9">
        <v>5.7000000000000002E-2</v>
      </c>
    </row>
    <row r="10" spans="1:4" x14ac:dyDescent="0.25">
      <c r="A10" t="s">
        <v>244</v>
      </c>
      <c r="B10">
        <v>2.896E-2</v>
      </c>
      <c r="C10">
        <v>2.9000000000000001E-2</v>
      </c>
      <c r="D10">
        <v>2.912E-2</v>
      </c>
    </row>
    <row r="11" spans="1:4" x14ac:dyDescent="0.25">
      <c r="A11" t="s">
        <v>218</v>
      </c>
      <c r="B11">
        <v>3.6200000000000003E-2</v>
      </c>
      <c r="C11">
        <v>3.6249999999999998E-2</v>
      </c>
      <c r="D11">
        <v>3.6400000000000002E-2</v>
      </c>
    </row>
    <row r="12" spans="1:4" x14ac:dyDescent="0.25">
      <c r="A12" t="s">
        <v>219</v>
      </c>
      <c r="B12">
        <v>2.172E-2</v>
      </c>
      <c r="C12">
        <v>2.1749999999999999E-2</v>
      </c>
      <c r="D12">
        <v>2.1839999999999998E-2</v>
      </c>
    </row>
    <row r="13" spans="1:4" x14ac:dyDescent="0.25">
      <c r="A13" t="s">
        <v>220</v>
      </c>
      <c r="B13">
        <v>1.6652E-2</v>
      </c>
      <c r="C13">
        <v>5.0749999999999997E-3</v>
      </c>
      <c r="D13">
        <v>0</v>
      </c>
    </row>
    <row r="14" spans="1:4" x14ac:dyDescent="0.25">
      <c r="A14" t="s">
        <v>170</v>
      </c>
      <c r="B14">
        <v>7.2399999999999999E-3</v>
      </c>
      <c r="C14">
        <v>7.2500000000000004E-3</v>
      </c>
      <c r="D14">
        <v>7.28E-3</v>
      </c>
    </row>
    <row r="16" spans="1:4" x14ac:dyDescent="0.25">
      <c r="A16" t="s">
        <v>171</v>
      </c>
    </row>
    <row r="17" spans="1:2" x14ac:dyDescent="0.25">
      <c r="A17" t="s">
        <v>172</v>
      </c>
      <c r="B17">
        <v>15</v>
      </c>
    </row>
    <row r="18" spans="1:2" x14ac:dyDescent="0.25">
      <c r="A18" t="s">
        <v>221</v>
      </c>
      <c r="B18">
        <v>10.5</v>
      </c>
    </row>
    <row r="19" spans="1:2" x14ac:dyDescent="0.25">
      <c r="A19" t="s">
        <v>222</v>
      </c>
      <c r="B19">
        <v>89.5</v>
      </c>
    </row>
    <row r="20" spans="1:2" x14ac:dyDescent="0.25">
      <c r="A20" t="s">
        <v>176</v>
      </c>
      <c r="B20">
        <v>16.3</v>
      </c>
    </row>
    <row r="21" spans="1:2" x14ac:dyDescent="0.25">
      <c r="A21" t="s">
        <v>177</v>
      </c>
      <c r="B21">
        <v>5.5750000000000002</v>
      </c>
    </row>
    <row r="22" spans="1:2" x14ac:dyDescent="0.25">
      <c r="A22" t="s">
        <v>173</v>
      </c>
      <c r="B22">
        <v>18.8</v>
      </c>
    </row>
    <row r="23" spans="1:2" x14ac:dyDescent="0.25">
      <c r="A23" t="s">
        <v>174</v>
      </c>
      <c r="B23">
        <v>42.1</v>
      </c>
    </row>
    <row r="24" spans="1:2" x14ac:dyDescent="0.25">
      <c r="A24" t="s">
        <v>245</v>
      </c>
      <c r="B24">
        <v>24.9</v>
      </c>
    </row>
    <row r="25" spans="1:2" x14ac:dyDescent="0.25">
      <c r="A25" t="s">
        <v>226</v>
      </c>
      <c r="B25">
        <v>5.15</v>
      </c>
    </row>
    <row r="26" spans="1:2" x14ac:dyDescent="0.25">
      <c r="A26" t="s">
        <v>223</v>
      </c>
      <c r="B26">
        <v>25.4</v>
      </c>
    </row>
    <row r="27" spans="1:2" x14ac:dyDescent="0.25">
      <c r="A27" t="s">
        <v>224</v>
      </c>
      <c r="B27">
        <v>5.61</v>
      </c>
    </row>
    <row r="28" spans="1:2" x14ac:dyDescent="0.25">
      <c r="A28" t="s">
        <v>225</v>
      </c>
      <c r="B28">
        <v>6.83</v>
      </c>
    </row>
    <row r="29" spans="1:2" x14ac:dyDescent="0.25">
      <c r="A29" t="s">
        <v>175</v>
      </c>
      <c r="B29">
        <v>3.23</v>
      </c>
    </row>
    <row r="30" spans="1:2" x14ac:dyDescent="0.25">
      <c r="A30" t="s">
        <v>227</v>
      </c>
      <c r="B30">
        <v>77.400000000000006</v>
      </c>
    </row>
    <row r="31" spans="1:2" x14ac:dyDescent="0.25">
      <c r="A31" t="s">
        <v>178</v>
      </c>
      <c r="B31">
        <v>0.34</v>
      </c>
    </row>
    <row r="32" spans="1:2" x14ac:dyDescent="0.25">
      <c r="A32" t="s">
        <v>228</v>
      </c>
      <c r="B32">
        <v>0.38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10" x14ac:dyDescent="0.25">
      <c r="A1" t="s">
        <v>179</v>
      </c>
      <c r="B1" t="s">
        <v>26</v>
      </c>
      <c r="C1" t="s">
        <v>208</v>
      </c>
      <c r="D1" t="s">
        <v>236</v>
      </c>
    </row>
    <row r="2" spans="1:10" x14ac:dyDescent="0.25">
      <c r="A2" t="s">
        <v>180</v>
      </c>
      <c r="B2">
        <v>22.26</v>
      </c>
      <c r="C2">
        <v>22.27</v>
      </c>
      <c r="D2">
        <v>22.33</v>
      </c>
    </row>
    <row r="3" spans="1:10" x14ac:dyDescent="0.25">
      <c r="A3" t="s">
        <v>181</v>
      </c>
      <c r="B3">
        <v>4.7699999999999996</v>
      </c>
      <c r="C3">
        <v>4.7300000000000004</v>
      </c>
      <c r="D3">
        <v>4.79</v>
      </c>
    </row>
    <row r="4" spans="1:10" x14ac:dyDescent="0.25">
      <c r="A4" t="s">
        <v>182</v>
      </c>
      <c r="B4">
        <v>3.93</v>
      </c>
      <c r="C4">
        <v>3.86</v>
      </c>
      <c r="D4">
        <v>4.03</v>
      </c>
    </row>
    <row r="5" spans="1:10" x14ac:dyDescent="0.25">
      <c r="A5" t="s">
        <v>183</v>
      </c>
      <c r="B5">
        <v>4.68</v>
      </c>
      <c r="C5">
        <v>4.6399999999999997</v>
      </c>
      <c r="D5">
        <v>4.7</v>
      </c>
    </row>
    <row r="6" spans="1:10" x14ac:dyDescent="0.25">
      <c r="A6" t="s">
        <v>184</v>
      </c>
      <c r="B6">
        <v>8.6</v>
      </c>
      <c r="C6">
        <v>8.74</v>
      </c>
      <c r="D6">
        <v>9.01</v>
      </c>
    </row>
    <row r="7" spans="1:10" x14ac:dyDescent="0.25">
      <c r="A7" t="s">
        <v>185</v>
      </c>
      <c r="B7">
        <v>14.43</v>
      </c>
      <c r="C7">
        <v>14.8</v>
      </c>
      <c r="D7">
        <v>14.52</v>
      </c>
    </row>
    <row r="8" spans="1:10" x14ac:dyDescent="0.25">
      <c r="A8" t="s">
        <v>186</v>
      </c>
      <c r="B8">
        <v>7.19</v>
      </c>
      <c r="C8">
        <v>7.55</v>
      </c>
      <c r="D8">
        <v>7.24</v>
      </c>
    </row>
    <row r="9" spans="1:10" x14ac:dyDescent="0.25">
      <c r="A9" s="10" t="s">
        <v>187</v>
      </c>
      <c r="B9" s="10"/>
      <c r="C9" s="10"/>
      <c r="D9" s="10"/>
      <c r="F9" t="s">
        <v>240</v>
      </c>
    </row>
    <row r="10" spans="1:10" x14ac:dyDescent="0.25">
      <c r="A10" t="s">
        <v>188</v>
      </c>
      <c r="B10">
        <v>17.8</v>
      </c>
      <c r="C10">
        <v>18.399999999999999</v>
      </c>
      <c r="D10">
        <v>17.8</v>
      </c>
      <c r="F10">
        <v>21.4</v>
      </c>
      <c r="G10">
        <v>21.7</v>
      </c>
      <c r="H10">
        <v>21.2</v>
      </c>
      <c r="J10" t="s">
        <v>243</v>
      </c>
    </row>
    <row r="11" spans="1:10" x14ac:dyDescent="0.25">
      <c r="A11" t="s">
        <v>189</v>
      </c>
      <c r="B11">
        <v>16.5</v>
      </c>
      <c r="C11">
        <v>17.2</v>
      </c>
      <c r="D11">
        <v>16.2</v>
      </c>
      <c r="F11">
        <v>19.5</v>
      </c>
      <c r="G11">
        <v>20</v>
      </c>
      <c r="H11">
        <v>19.100000000000001</v>
      </c>
    </row>
    <row r="12" spans="1:10" x14ac:dyDescent="0.25">
      <c r="A12" t="s">
        <v>190</v>
      </c>
      <c r="B12">
        <v>61</v>
      </c>
      <c r="C12">
        <v>72</v>
      </c>
      <c r="D12">
        <v>58</v>
      </c>
      <c r="F12">
        <v>303</v>
      </c>
      <c r="G12" t="s">
        <v>242</v>
      </c>
      <c r="H12">
        <v>242</v>
      </c>
    </row>
    <row r="13" spans="1:10" x14ac:dyDescent="0.25">
      <c r="A13" t="s">
        <v>191</v>
      </c>
      <c r="B13">
        <v>16.98</v>
      </c>
      <c r="C13">
        <v>17.07</v>
      </c>
      <c r="D13">
        <v>16.920000000000002</v>
      </c>
      <c r="F13">
        <v>16.98</v>
      </c>
      <c r="G13">
        <v>17.07</v>
      </c>
      <c r="H13">
        <v>16.920000000000002</v>
      </c>
    </row>
    <row r="14" spans="1:10" x14ac:dyDescent="0.25">
      <c r="A14" s="10" t="s">
        <v>192</v>
      </c>
      <c r="B14" s="10"/>
      <c r="C14" s="10"/>
      <c r="D14" s="10"/>
      <c r="F14" t="s">
        <v>240</v>
      </c>
    </row>
    <row r="15" spans="1:10" x14ac:dyDescent="0.25">
      <c r="A15" t="s">
        <v>193</v>
      </c>
      <c r="B15">
        <v>21.1</v>
      </c>
      <c r="C15">
        <v>21.5</v>
      </c>
      <c r="D15">
        <v>21.2</v>
      </c>
      <c r="F15">
        <v>21.7</v>
      </c>
      <c r="G15">
        <v>21.7</v>
      </c>
      <c r="H15">
        <v>21.7</v>
      </c>
      <c r="J15" t="s">
        <v>241</v>
      </c>
    </row>
    <row r="16" spans="1:10" x14ac:dyDescent="0.25">
      <c r="A16" t="s">
        <v>194</v>
      </c>
      <c r="B16">
        <v>22.5</v>
      </c>
      <c r="C16">
        <v>23.7</v>
      </c>
      <c r="D16">
        <v>21.5</v>
      </c>
      <c r="F16">
        <v>23.2</v>
      </c>
      <c r="G16">
        <v>23.8</v>
      </c>
      <c r="H16">
        <v>22.1</v>
      </c>
    </row>
    <row r="17" spans="1:12" x14ac:dyDescent="0.25">
      <c r="A17" t="s">
        <v>195</v>
      </c>
      <c r="B17">
        <v>139</v>
      </c>
      <c r="C17">
        <v>389</v>
      </c>
      <c r="D17">
        <v>249</v>
      </c>
      <c r="F17">
        <v>500</v>
      </c>
      <c r="G17">
        <v>489</v>
      </c>
      <c r="H17">
        <v>453</v>
      </c>
    </row>
    <row r="18" spans="1:12" x14ac:dyDescent="0.25">
      <c r="A18" t="s">
        <v>196</v>
      </c>
      <c r="B18">
        <v>14.8</v>
      </c>
      <c r="C18">
        <v>14.9</v>
      </c>
      <c r="D18">
        <v>14.7</v>
      </c>
      <c r="F18">
        <v>14.8</v>
      </c>
      <c r="G18">
        <v>14.9</v>
      </c>
      <c r="H18">
        <v>14.7</v>
      </c>
    </row>
    <row r="19" spans="1:12" x14ac:dyDescent="0.25">
      <c r="A19" t="s">
        <v>197</v>
      </c>
      <c r="B19">
        <v>8</v>
      </c>
      <c r="C19">
        <v>9</v>
      </c>
      <c r="D19">
        <v>8</v>
      </c>
      <c r="F19">
        <v>8</v>
      </c>
      <c r="G19">
        <v>9</v>
      </c>
      <c r="H19">
        <v>8</v>
      </c>
    </row>
    <row r="20" spans="1:12" x14ac:dyDescent="0.25">
      <c r="A20" s="10" t="s">
        <v>198</v>
      </c>
      <c r="B20" s="10"/>
      <c r="C20" s="10"/>
      <c r="D20" s="10"/>
      <c r="F20" t="s">
        <v>239</v>
      </c>
    </row>
    <row r="21" spans="1:12" x14ac:dyDescent="0.25">
      <c r="A21" t="s">
        <v>193</v>
      </c>
      <c r="B21">
        <v>18.899999999999999</v>
      </c>
      <c r="C21">
        <v>19.5</v>
      </c>
      <c r="D21">
        <v>19</v>
      </c>
      <c r="F21">
        <v>19.600000000000001</v>
      </c>
      <c r="G21">
        <v>19.8</v>
      </c>
      <c r="H21">
        <v>19.3</v>
      </c>
    </row>
    <row r="22" spans="1:12" x14ac:dyDescent="0.25">
      <c r="A22" t="s">
        <v>194</v>
      </c>
      <c r="B22">
        <v>17.399999999999999</v>
      </c>
      <c r="C22">
        <v>18.5</v>
      </c>
      <c r="D22">
        <v>17.399999999999999</v>
      </c>
      <c r="F22">
        <v>18</v>
      </c>
      <c r="G22">
        <v>18.8</v>
      </c>
      <c r="H22">
        <v>17.7</v>
      </c>
    </row>
    <row r="23" spans="1:12" x14ac:dyDescent="0.25">
      <c r="A23" t="s">
        <v>196</v>
      </c>
      <c r="B23">
        <v>14.82</v>
      </c>
      <c r="C23">
        <v>14.93</v>
      </c>
      <c r="D23">
        <v>14.67</v>
      </c>
      <c r="F23">
        <v>14.84</v>
      </c>
      <c r="G23">
        <v>14.95</v>
      </c>
      <c r="H23">
        <v>14.69</v>
      </c>
    </row>
    <row r="24" spans="1:12" x14ac:dyDescent="0.25">
      <c r="A24" t="s">
        <v>199</v>
      </c>
      <c r="B24">
        <v>4.7</v>
      </c>
      <c r="C24">
        <v>5.2</v>
      </c>
      <c r="D24">
        <v>4.4000000000000004</v>
      </c>
      <c r="F24">
        <v>5.2</v>
      </c>
      <c r="G24">
        <v>5.4</v>
      </c>
      <c r="H24">
        <v>4.5999999999999996</v>
      </c>
    </row>
    <row r="25" spans="1:12" x14ac:dyDescent="0.25">
      <c r="A25" t="s">
        <v>200</v>
      </c>
      <c r="B25">
        <v>60</v>
      </c>
      <c r="C25">
        <v>77</v>
      </c>
      <c r="D25">
        <v>60</v>
      </c>
      <c r="F25">
        <v>74</v>
      </c>
      <c r="G25">
        <v>87</v>
      </c>
      <c r="H25">
        <v>67</v>
      </c>
    </row>
    <row r="26" spans="1:12" x14ac:dyDescent="0.25">
      <c r="A26" s="10" t="s">
        <v>201</v>
      </c>
      <c r="B26" s="10"/>
      <c r="C26" s="10"/>
      <c r="D26" s="10"/>
      <c r="F26" t="s">
        <v>246</v>
      </c>
      <c r="J26" t="s">
        <v>247</v>
      </c>
    </row>
    <row r="27" spans="1:12" x14ac:dyDescent="0.25">
      <c r="A27" t="s">
        <v>202</v>
      </c>
      <c r="B27">
        <v>23.52</v>
      </c>
      <c r="C27" s="6">
        <v>23.78</v>
      </c>
      <c r="D27" s="6">
        <v>23.97</v>
      </c>
      <c r="F27">
        <v>31.58</v>
      </c>
      <c r="G27">
        <v>31.68</v>
      </c>
      <c r="H27">
        <v>32.61</v>
      </c>
      <c r="J27">
        <v>36.74</v>
      </c>
      <c r="K27">
        <v>36.4</v>
      </c>
      <c r="L27">
        <v>37.29</v>
      </c>
    </row>
    <row r="28" spans="1:12" x14ac:dyDescent="0.25">
      <c r="A28" t="s">
        <v>189</v>
      </c>
      <c r="B28">
        <v>17.670000000000002</v>
      </c>
      <c r="C28" s="6">
        <v>18.7</v>
      </c>
      <c r="D28" s="6">
        <v>18.170000000000002</v>
      </c>
      <c r="F28">
        <v>22.12</v>
      </c>
      <c r="G28">
        <v>23.1</v>
      </c>
      <c r="H28">
        <v>22.82</v>
      </c>
      <c r="J28">
        <v>24.79</v>
      </c>
      <c r="K28">
        <v>25.61</v>
      </c>
      <c r="L28">
        <v>25.22</v>
      </c>
    </row>
    <row r="29" spans="1:12" x14ac:dyDescent="0.25">
      <c r="A29" t="s">
        <v>203</v>
      </c>
      <c r="B29" s="7">
        <v>18215</v>
      </c>
      <c r="C29" s="8">
        <v>18327</v>
      </c>
      <c r="D29" s="7">
        <v>18411</v>
      </c>
      <c r="F29" s="7">
        <v>18215</v>
      </c>
      <c r="G29" s="7">
        <v>18327</v>
      </c>
      <c r="H29" s="7">
        <v>18411</v>
      </c>
    </row>
    <row r="30" spans="1:12" x14ac:dyDescent="0.25">
      <c r="A30" t="s">
        <v>204</v>
      </c>
      <c r="B30" s="7">
        <v>20520</v>
      </c>
      <c r="C30" s="8">
        <v>20429</v>
      </c>
      <c r="D30" s="7">
        <v>20509</v>
      </c>
      <c r="F30" s="7">
        <v>20014</v>
      </c>
      <c r="G30" s="7">
        <v>19958</v>
      </c>
      <c r="H30" s="7">
        <v>19981</v>
      </c>
      <c r="J30" s="7">
        <v>20520</v>
      </c>
      <c r="K30" s="7">
        <v>20429</v>
      </c>
      <c r="L30" s="7">
        <v>20509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2022-02-07T05:49:35Z</dcterms:created>
  <dcterms:modified xsi:type="dcterms:W3CDTF">2022-07-28T16:26:51Z</dcterms:modified>
</cp:coreProperties>
</file>