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4084369_up_ac_za/Documents/Results chapter FINALE/"/>
    </mc:Choice>
  </mc:AlternateContent>
  <xr:revisionPtr revIDLastSave="72" documentId="8_{BFD1CA15-ED94-4797-9EDD-A4C2032AB408}" xr6:coauthVersionLast="47" xr6:coauthVersionMax="47" xr10:uidLastSave="{3C93B5FD-C235-43FD-8F0C-03F9C3548CBB}"/>
  <bookViews>
    <workbookView xWindow="-108" yWindow="-108" windowWidth="23256" windowHeight="12456" activeTab="3" xr2:uid="{3E4AC972-D85F-4D16-A810-5B21732B8706}"/>
  </bookViews>
  <sheets>
    <sheet name="Total phenolic content" sheetId="4" r:id="rId1"/>
    <sheet name="Flavonoid content" sheetId="3" r:id="rId2"/>
    <sheet name="Tannin content" sheetId="1" r:id="rId3"/>
    <sheet name="TAA - SAGL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51" i="5" l="1"/>
  <c r="H51" i="5"/>
  <c r="E51" i="5"/>
  <c r="Q49" i="5"/>
  <c r="N49" i="5"/>
  <c r="N52" i="5" s="1"/>
  <c r="K49" i="5"/>
  <c r="K52" i="5" s="1"/>
  <c r="H49" i="5"/>
  <c r="E49" i="5"/>
  <c r="B49" i="5"/>
  <c r="B52" i="5" s="1"/>
  <c r="Q47" i="5"/>
  <c r="Q52" i="5" s="1"/>
  <c r="N47" i="5"/>
  <c r="K47" i="5"/>
  <c r="H47" i="5"/>
  <c r="H52" i="5" s="1"/>
  <c r="E47" i="5"/>
  <c r="E52" i="5" s="1"/>
  <c r="B47" i="5"/>
  <c r="Q34" i="5"/>
  <c r="N34" i="5"/>
  <c r="N51" i="5" s="1"/>
  <c r="K34" i="5"/>
  <c r="K51" i="5" s="1"/>
  <c r="H34" i="5"/>
  <c r="E34" i="5"/>
  <c r="B34" i="5"/>
  <c r="B51" i="5" s="1"/>
  <c r="B33" i="4" l="1"/>
  <c r="C33" i="4"/>
  <c r="D33" i="4"/>
  <c r="E33" i="4"/>
  <c r="E34" i="4" s="1"/>
  <c r="F33" i="4"/>
  <c r="G33" i="4"/>
  <c r="H33" i="4"/>
  <c r="I33" i="4"/>
  <c r="I34" i="4" s="1"/>
  <c r="B34" i="4"/>
  <c r="C34" i="4"/>
  <c r="D34" i="4"/>
  <c r="F34" i="4"/>
  <c r="G34" i="4"/>
  <c r="H34" i="4"/>
  <c r="C43" i="4"/>
  <c r="D43" i="4"/>
  <c r="E43" i="4"/>
  <c r="F43" i="4"/>
  <c r="F44" i="4" s="1"/>
  <c r="F45" i="4" s="1"/>
  <c r="G43" i="4"/>
  <c r="I43" i="4"/>
  <c r="J43" i="4"/>
  <c r="K43" i="4"/>
  <c r="K44" i="4" s="1"/>
  <c r="K45" i="4" s="1"/>
  <c r="L43" i="4"/>
  <c r="M43" i="4"/>
  <c r="N43" i="4"/>
  <c r="P43" i="4"/>
  <c r="P44" i="4" s="1"/>
  <c r="P45" i="4" s="1"/>
  <c r="Q43" i="4"/>
  <c r="R43" i="4"/>
  <c r="S43" i="4"/>
  <c r="T43" i="4"/>
  <c r="T44" i="4" s="1"/>
  <c r="T45" i="4" s="1"/>
  <c r="U43" i="4"/>
  <c r="C44" i="4"/>
  <c r="D44" i="4"/>
  <c r="E44" i="4"/>
  <c r="E45" i="4" s="1"/>
  <c r="G44" i="4"/>
  <c r="I44" i="4"/>
  <c r="J44" i="4"/>
  <c r="J45" i="4" s="1"/>
  <c r="L44" i="4"/>
  <c r="M44" i="4"/>
  <c r="N44" i="4"/>
  <c r="N45" i="4" s="1"/>
  <c r="Q44" i="4"/>
  <c r="R44" i="4"/>
  <c r="S44" i="4"/>
  <c r="S45" i="4" s="1"/>
  <c r="U44" i="4"/>
  <c r="C45" i="4"/>
  <c r="D45" i="4"/>
  <c r="G45" i="4"/>
  <c r="I45" i="4"/>
  <c r="L45" i="4"/>
  <c r="M45" i="4"/>
  <c r="Q45" i="4"/>
  <c r="R45" i="4"/>
  <c r="U45" i="4"/>
  <c r="C49" i="4"/>
  <c r="C50" i="4" s="1"/>
  <c r="C51" i="4" s="1"/>
  <c r="D49" i="4"/>
  <c r="E49" i="4"/>
  <c r="F49" i="4"/>
  <c r="G49" i="4"/>
  <c r="G50" i="4" s="1"/>
  <c r="G51" i="4" s="1"/>
  <c r="I49" i="4"/>
  <c r="J49" i="4"/>
  <c r="K49" i="4"/>
  <c r="L49" i="4"/>
  <c r="L50" i="4" s="1"/>
  <c r="L51" i="4" s="1"/>
  <c r="M49" i="4"/>
  <c r="N49" i="4"/>
  <c r="P49" i="4"/>
  <c r="Q49" i="4"/>
  <c r="Q50" i="4" s="1"/>
  <c r="Q51" i="4" s="1"/>
  <c r="R49" i="4"/>
  <c r="S49" i="4"/>
  <c r="T49" i="4"/>
  <c r="U49" i="4"/>
  <c r="U50" i="4" s="1"/>
  <c r="U51" i="4" s="1"/>
  <c r="D50" i="4"/>
  <c r="E50" i="4"/>
  <c r="F50" i="4"/>
  <c r="F51" i="4" s="1"/>
  <c r="I50" i="4"/>
  <c r="J50" i="4"/>
  <c r="K50" i="4"/>
  <c r="K51" i="4" s="1"/>
  <c r="M50" i="4"/>
  <c r="N50" i="4"/>
  <c r="P50" i="4"/>
  <c r="P51" i="4" s="1"/>
  <c r="R50" i="4"/>
  <c r="S50" i="4"/>
  <c r="T50" i="4"/>
  <c r="T51" i="4" s="1"/>
  <c r="D51" i="4"/>
  <c r="E51" i="4"/>
  <c r="I51" i="4"/>
  <c r="J51" i="4"/>
  <c r="M51" i="4"/>
  <c r="N51" i="4"/>
  <c r="R51" i="4"/>
  <c r="S51" i="4"/>
  <c r="B36" i="3" l="1"/>
  <c r="C37" i="3" s="1"/>
  <c r="C36" i="3"/>
  <c r="D36" i="3"/>
  <c r="E36" i="3"/>
  <c r="F36" i="3"/>
  <c r="G36" i="3"/>
  <c r="H36" i="3"/>
  <c r="I36" i="3"/>
  <c r="J36" i="3"/>
  <c r="K36" i="3"/>
  <c r="L36" i="3"/>
  <c r="M36" i="3"/>
  <c r="O36" i="3"/>
  <c r="P36" i="3"/>
  <c r="Q36" i="3"/>
  <c r="R36" i="3"/>
  <c r="S36" i="3"/>
  <c r="T36" i="3"/>
  <c r="V36" i="3"/>
  <c r="W36" i="3"/>
  <c r="X36" i="3"/>
  <c r="Y36" i="3"/>
  <c r="Z36" i="3"/>
  <c r="AA36" i="3"/>
  <c r="B37" i="3"/>
  <c r="F37" i="3"/>
  <c r="J37" i="3"/>
  <c r="J38" i="3" s="1"/>
  <c r="J39" i="3" s="1"/>
  <c r="O37" i="3"/>
  <c r="O38" i="3" s="1"/>
  <c r="O39" i="3" s="1"/>
  <c r="S37" i="3"/>
  <c r="S38" i="3" s="1"/>
  <c r="S39" i="3" s="1"/>
  <c r="X37" i="3"/>
  <c r="X38" i="3" s="1"/>
  <c r="X39" i="3" s="1"/>
  <c r="B46" i="3"/>
  <c r="B47" i="3" s="1"/>
  <c r="B48" i="3" s="1"/>
  <c r="B49" i="3" s="1"/>
  <c r="C46" i="3"/>
  <c r="D46" i="3"/>
  <c r="D47" i="3" s="1"/>
  <c r="D48" i="3" s="1"/>
  <c r="D49" i="3" s="1"/>
  <c r="E46" i="3"/>
  <c r="F46" i="3"/>
  <c r="F47" i="3" s="1"/>
  <c r="F48" i="3" s="1"/>
  <c r="F49" i="3" s="1"/>
  <c r="H46" i="3"/>
  <c r="I46" i="3"/>
  <c r="I47" i="3" s="1"/>
  <c r="I48" i="3" s="1"/>
  <c r="I49" i="3" s="1"/>
  <c r="J46" i="3"/>
  <c r="K46" i="3"/>
  <c r="K47" i="3" s="1"/>
  <c r="K48" i="3" s="1"/>
  <c r="K49" i="3" s="1"/>
  <c r="L46" i="3"/>
  <c r="M46" i="3"/>
  <c r="M47" i="3" s="1"/>
  <c r="M48" i="3" s="1"/>
  <c r="M49" i="3" s="1"/>
  <c r="O46" i="3"/>
  <c r="P46" i="3"/>
  <c r="P47" i="3" s="1"/>
  <c r="P48" i="3" s="1"/>
  <c r="P49" i="3" s="1"/>
  <c r="Q46" i="3"/>
  <c r="R46" i="3"/>
  <c r="R47" i="3" s="1"/>
  <c r="R48" i="3" s="1"/>
  <c r="R49" i="3" s="1"/>
  <c r="S46" i="3"/>
  <c r="T46" i="3"/>
  <c r="T47" i="3" s="1"/>
  <c r="T48" i="3" s="1"/>
  <c r="T49" i="3" s="1"/>
  <c r="C47" i="3"/>
  <c r="C48" i="3" s="1"/>
  <c r="C49" i="3" s="1"/>
  <c r="E47" i="3"/>
  <c r="E48" i="3" s="1"/>
  <c r="E49" i="3" s="1"/>
  <c r="H47" i="3"/>
  <c r="H48" i="3" s="1"/>
  <c r="H49" i="3" s="1"/>
  <c r="J47" i="3"/>
  <c r="J48" i="3" s="1"/>
  <c r="J49" i="3" s="1"/>
  <c r="L47" i="3"/>
  <c r="L48" i="3" s="1"/>
  <c r="L49" i="3" s="1"/>
  <c r="O47" i="3"/>
  <c r="O48" i="3" s="1"/>
  <c r="O49" i="3" s="1"/>
  <c r="Q47" i="3"/>
  <c r="Q48" i="3" s="1"/>
  <c r="Q49" i="3" s="1"/>
  <c r="S47" i="3"/>
  <c r="S48" i="3" s="1"/>
  <c r="S49" i="3" s="1"/>
  <c r="B54" i="3"/>
  <c r="B55" i="3" s="1"/>
  <c r="B56" i="3" s="1"/>
  <c r="B57" i="3" s="1"/>
  <c r="C54" i="3"/>
  <c r="D54" i="3"/>
  <c r="D55" i="3" s="1"/>
  <c r="D56" i="3" s="1"/>
  <c r="D57" i="3" s="1"/>
  <c r="E54" i="3"/>
  <c r="F54" i="3"/>
  <c r="F55" i="3" s="1"/>
  <c r="F56" i="3" s="1"/>
  <c r="F57" i="3" s="1"/>
  <c r="H54" i="3"/>
  <c r="I54" i="3"/>
  <c r="I55" i="3" s="1"/>
  <c r="I56" i="3" s="1"/>
  <c r="I57" i="3" s="1"/>
  <c r="J54" i="3"/>
  <c r="K54" i="3"/>
  <c r="K55" i="3" s="1"/>
  <c r="K56" i="3" s="1"/>
  <c r="K57" i="3" s="1"/>
  <c r="L54" i="3"/>
  <c r="M54" i="3"/>
  <c r="M55" i="3" s="1"/>
  <c r="M56" i="3" s="1"/>
  <c r="M57" i="3" s="1"/>
  <c r="O54" i="3"/>
  <c r="P54" i="3"/>
  <c r="P55" i="3" s="1"/>
  <c r="P56" i="3" s="1"/>
  <c r="P57" i="3" s="1"/>
  <c r="Q54" i="3"/>
  <c r="R54" i="3"/>
  <c r="R55" i="3" s="1"/>
  <c r="R56" i="3" s="1"/>
  <c r="R57" i="3" s="1"/>
  <c r="S54" i="3"/>
  <c r="T54" i="3"/>
  <c r="T55" i="3" s="1"/>
  <c r="T56" i="3" s="1"/>
  <c r="T57" i="3" s="1"/>
  <c r="C55" i="3"/>
  <c r="C56" i="3" s="1"/>
  <c r="C57" i="3" s="1"/>
  <c r="E55" i="3"/>
  <c r="E56" i="3" s="1"/>
  <c r="E57" i="3" s="1"/>
  <c r="H55" i="3"/>
  <c r="H56" i="3" s="1"/>
  <c r="H57" i="3" s="1"/>
  <c r="J55" i="3"/>
  <c r="J56" i="3" s="1"/>
  <c r="J57" i="3" s="1"/>
  <c r="L55" i="3"/>
  <c r="L56" i="3" s="1"/>
  <c r="L57" i="3" s="1"/>
  <c r="O55" i="3"/>
  <c r="O56" i="3" s="1"/>
  <c r="Q55" i="3"/>
  <c r="Q56" i="3" s="1"/>
  <c r="Q57" i="3" s="1"/>
  <c r="S55" i="3"/>
  <c r="S56" i="3" s="1"/>
  <c r="S57" i="3" s="1"/>
  <c r="O57" i="3"/>
  <c r="B62" i="3"/>
  <c r="B63" i="3" s="1"/>
  <c r="C62" i="3"/>
  <c r="D62" i="3"/>
  <c r="D63" i="3" s="1"/>
  <c r="D64" i="3" s="1"/>
  <c r="D65" i="3" s="1"/>
  <c r="E62" i="3"/>
  <c r="F62" i="3"/>
  <c r="F63" i="3" s="1"/>
  <c r="H62" i="3"/>
  <c r="I62" i="3"/>
  <c r="I63" i="3" s="1"/>
  <c r="I64" i="3" s="1"/>
  <c r="I65" i="3" s="1"/>
  <c r="J62" i="3"/>
  <c r="K62" i="3"/>
  <c r="K63" i="3" s="1"/>
  <c r="L62" i="3"/>
  <c r="M62" i="3"/>
  <c r="M63" i="3" s="1"/>
  <c r="O62" i="3"/>
  <c r="P62" i="3"/>
  <c r="P63" i="3" s="1"/>
  <c r="Q62" i="3"/>
  <c r="R62" i="3"/>
  <c r="R63" i="3" s="1"/>
  <c r="R64" i="3" s="1"/>
  <c r="R65" i="3" s="1"/>
  <c r="S62" i="3"/>
  <c r="T62" i="3"/>
  <c r="T63" i="3" s="1"/>
  <c r="C63" i="3"/>
  <c r="C64" i="3" s="1"/>
  <c r="E63" i="3"/>
  <c r="E64" i="3" s="1"/>
  <c r="H63" i="3"/>
  <c r="H64" i="3" s="1"/>
  <c r="J63" i="3"/>
  <c r="J64" i="3" s="1"/>
  <c r="L63" i="3"/>
  <c r="L64" i="3" s="1"/>
  <c r="O63" i="3"/>
  <c r="O64" i="3" s="1"/>
  <c r="Q63" i="3"/>
  <c r="Q64" i="3" s="1"/>
  <c r="S63" i="3"/>
  <c r="S64" i="3" s="1"/>
  <c r="B64" i="3"/>
  <c r="B65" i="3" s="1"/>
  <c r="F64" i="3"/>
  <c r="F65" i="3" s="1"/>
  <c r="K64" i="3"/>
  <c r="K65" i="3" s="1"/>
  <c r="M64" i="3"/>
  <c r="M65" i="3" s="1"/>
  <c r="P64" i="3"/>
  <c r="P65" i="3" s="1"/>
  <c r="T64" i="3"/>
  <c r="T65" i="3" s="1"/>
  <c r="C65" i="3"/>
  <c r="E65" i="3"/>
  <c r="H65" i="3"/>
  <c r="J65" i="3"/>
  <c r="L65" i="3"/>
  <c r="O65" i="3"/>
  <c r="Q65" i="3"/>
  <c r="S65" i="3"/>
  <c r="AA37" i="3" l="1"/>
  <c r="AA38" i="3" s="1"/>
  <c r="AA39" i="3" s="1"/>
  <c r="W37" i="3"/>
  <c r="W38" i="3" s="1"/>
  <c r="W39" i="3" s="1"/>
  <c r="R37" i="3"/>
  <c r="R38" i="3" s="1"/>
  <c r="R39" i="3" s="1"/>
  <c r="M37" i="3"/>
  <c r="M38" i="3" s="1"/>
  <c r="M39" i="3" s="1"/>
  <c r="I37" i="3"/>
  <c r="I38" i="3" s="1"/>
  <c r="I39" i="3" s="1"/>
  <c r="E37" i="3"/>
  <c r="Z37" i="3"/>
  <c r="Z38" i="3" s="1"/>
  <c r="Z39" i="3" s="1"/>
  <c r="V37" i="3"/>
  <c r="V38" i="3" s="1"/>
  <c r="V39" i="3" s="1"/>
  <c r="Q37" i="3"/>
  <c r="Q38" i="3" s="1"/>
  <c r="Q39" i="3" s="1"/>
  <c r="L37" i="3"/>
  <c r="L38" i="3" s="1"/>
  <c r="L39" i="3" s="1"/>
  <c r="H37" i="3"/>
  <c r="D37" i="3"/>
  <c r="Y37" i="3"/>
  <c r="Y38" i="3" s="1"/>
  <c r="Y39" i="3" s="1"/>
  <c r="T37" i="3"/>
  <c r="T38" i="3" s="1"/>
  <c r="T39" i="3" s="1"/>
  <c r="P37" i="3"/>
  <c r="P38" i="3" s="1"/>
  <c r="P39" i="3" s="1"/>
  <c r="K37" i="3"/>
  <c r="K38" i="3" s="1"/>
  <c r="K39" i="3" s="1"/>
  <c r="G37" i="3"/>
  <c r="Z12" i="1"/>
  <c r="X12" i="1"/>
  <c r="Z3" i="1"/>
  <c r="Z4" i="1" s="1"/>
  <c r="Z7" i="1"/>
  <c r="Z8" i="1" s="1"/>
  <c r="Z13" i="1"/>
  <c r="H12" i="1"/>
  <c r="H13" i="1" s="1"/>
  <c r="J12" i="1"/>
  <c r="J13" i="1" s="1"/>
  <c r="L12" i="1"/>
  <c r="L13" i="1" s="1"/>
  <c r="N12" i="1"/>
  <c r="N13" i="1" s="1"/>
  <c r="P12" i="1"/>
  <c r="P13" i="1" s="1"/>
  <c r="R12" i="1"/>
  <c r="R13" i="1" s="1"/>
  <c r="T12" i="1"/>
  <c r="T13" i="1" s="1"/>
  <c r="V12" i="1"/>
  <c r="V13" i="1" s="1"/>
  <c r="X13" i="1"/>
  <c r="AB12" i="1"/>
  <c r="AB13" i="1" s="1"/>
  <c r="AD12" i="1"/>
  <c r="AD13" i="1" s="1"/>
  <c r="AF12" i="1"/>
  <c r="AF13" i="1" s="1"/>
  <c r="AH12" i="1"/>
  <c r="AH13" i="1" s="1"/>
  <c r="AJ12" i="1"/>
  <c r="AJ13" i="1" s="1"/>
  <c r="AL12" i="1"/>
  <c r="AL13" i="1" s="1"/>
  <c r="F12" i="1"/>
  <c r="F13" i="1" s="1"/>
  <c r="X7" i="1"/>
  <c r="X8" i="1" s="1"/>
  <c r="AB7" i="1"/>
  <c r="AB8" i="1" s="1"/>
  <c r="AD7" i="1"/>
  <c r="AD8" i="1" s="1"/>
  <c r="AF7" i="1"/>
  <c r="AF8" i="1" s="1"/>
  <c r="AH7" i="1"/>
  <c r="AH8" i="1" s="1"/>
  <c r="AJ7" i="1"/>
  <c r="AJ8" i="1" s="1"/>
  <c r="AL7" i="1"/>
  <c r="AL8" i="1" s="1"/>
  <c r="H7" i="1"/>
  <c r="H8" i="1" s="1"/>
  <c r="J7" i="1"/>
  <c r="J8" i="1" s="1"/>
  <c r="L7" i="1"/>
  <c r="L8" i="1" s="1"/>
  <c r="N7" i="1"/>
  <c r="N8" i="1" s="1"/>
  <c r="P7" i="1"/>
  <c r="P8" i="1" s="1"/>
  <c r="R7" i="1"/>
  <c r="R8" i="1" s="1"/>
  <c r="T7" i="1"/>
  <c r="T8" i="1" s="1"/>
  <c r="V7" i="1"/>
  <c r="V8" i="1" s="1"/>
  <c r="F7" i="1"/>
  <c r="F8" i="1" s="1"/>
  <c r="H3" i="1"/>
  <c r="H4" i="1" s="1"/>
  <c r="J3" i="1"/>
  <c r="J4" i="1" s="1"/>
  <c r="L3" i="1"/>
  <c r="L4" i="1" s="1"/>
  <c r="N3" i="1"/>
  <c r="N4" i="1" s="1"/>
  <c r="P3" i="1"/>
  <c r="P4" i="1" s="1"/>
  <c r="R3" i="1"/>
  <c r="R4" i="1" s="1"/>
  <c r="T3" i="1"/>
  <c r="T4" i="1" s="1"/>
  <c r="V3" i="1"/>
  <c r="V4" i="1" s="1"/>
  <c r="X3" i="1"/>
  <c r="X4" i="1" s="1"/>
  <c r="AB3" i="1"/>
  <c r="AB4" i="1" s="1"/>
  <c r="AD3" i="1"/>
  <c r="AD4" i="1" s="1"/>
  <c r="AF3" i="1"/>
  <c r="AF4" i="1" s="1"/>
  <c r="AH3" i="1"/>
  <c r="AH4" i="1" s="1"/>
  <c r="AJ3" i="1"/>
  <c r="AJ4" i="1" s="1"/>
  <c r="AL3" i="1"/>
  <c r="AL4" i="1" s="1"/>
  <c r="F3" i="1"/>
  <c r="F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tc={8514B0E9-D8CD-419D-AE99-CD4DC54EFBF9}</author>
    <author>tc={1C76E34A-09DC-47F1-B995-3FF85A45C39A}</author>
  </authors>
  <commentList>
    <comment ref="K2" authorId="0" shapeId="0" xr:uid="{8514B0E9-D8CD-419D-AE99-CD4DC54EFBF9}">
      <text>
        <t>[Threaded comment]
Your version of Excel allows you to read this threaded comment; however, any edits to it will get removed if the file is opened in a newer version of Excel. Learn more: https://go.microsoft.com/fwlink/?linkid=870924
Comment:
    Take each replication then do the calculation (same) for each one and then treat it as</t>
      </text>
    </comment>
    <comment ref="D17" authorId="1" shapeId="0" xr:uid="{1C76E34A-09DC-47F1-B995-3FF85A45C39A}">
      <text>
        <t>[Threaded comment]
Your version of Excel allows you to read this threaded comment; however, any edits to it will get removed if the file is opened in a newer version of Excel. Learn more: https://go.microsoft.com/fwlink/?linkid=870924
Comment:
    Tcc is affected by legume variety,
Reply:
    Tanin is an anti nutrient factor and may bind to protein and starch
Reply:
    Could decrease protein digestibility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tc={74A64381-DCFE-4837-8C97-A002A554086E}</author>
    <author>tc={648DADE6-5788-42CB-834B-D1FAE771B03F}</author>
    <author>tc={29B991B6-C875-4B7C-8923-CE13A175EBE3}</author>
    <author>tc={67846B52-6F81-41AF-A1AC-E7656DE48C46}</author>
    <author>tc={19032AA2-2587-4000-9B05-1172ECFF47F8}</author>
    <author>Sarah Kandolo</author>
  </authors>
  <commentList>
    <comment ref="N2" authorId="0" shapeId="0" xr:uid="{74A64381-DCFE-4837-8C97-A002A554086E}">
      <text>
        <t>[Threaded comment]
Your version of Excel allows you to read this threaded comment; however, any edits to it will get removed if the file is opened in a newer version of Excel. Learn more: https://go.microsoft.com/fwlink/?linkid=870924
Comment:
    Tryosine results reported with In-House Method 028 is slightly underestimated</t>
      </text>
    </comment>
    <comment ref="A3" authorId="1" shapeId="0" xr:uid="{648DADE6-5788-42CB-834B-D1FAE771B03F}">
      <text>
        <t>[Threaded comment]
Your version of Excel allows you to read this threaded comment; however, any edits to it will get removed if the file is opened in a newer version of Excel. Learn more: https://go.microsoft.com/fwlink/?linkid=870924
Comment:
    Commercial soy protein isolate</t>
      </text>
    </comment>
    <comment ref="A6" authorId="2" shapeId="0" xr:uid="{29B991B6-C875-4B7C-8923-CE13A175EBE3}">
      <text>
        <t>[Threaded comment]
Your version of Excel allows you to read this threaded comment; however, any edits to it will get removed if the file is opened in a newer version of Excel. Learn more: https://go.microsoft.com/fwlink/?linkid=870924
Comment:
    Lab extracted soy protein isolate</t>
      </text>
    </comment>
    <comment ref="A12" authorId="3" shapeId="0" xr:uid="{67846B52-6F81-41AF-A1AC-E7656DE48C46}">
      <text>
        <t>[Threaded comment]
Your version of Excel allows you to read this threaded comment; however, any edits to it will get removed if the file is opened in a newer version of Excel. Learn more: https://go.microsoft.com/fwlink/?linkid=870924
Comment:
    Bambara groundnut variety</t>
      </text>
    </comment>
    <comment ref="A18" authorId="4" shapeId="0" xr:uid="{19032AA2-2587-4000-9B05-1172ECFF47F8}">
      <text>
        <t>[Threaded comment]
Your version of Excel allows you to read this threaded comment; however, any edits to it will get removed if the file is opened in a newer version of Excel. Learn more: https://go.microsoft.com/fwlink/?linkid=870924
Comment:
    Cowpea Variety</t>
      </text>
    </comment>
    <comment ref="A49" authorId="5" shapeId="0" xr:uid="{A7AD4087-8072-4BD4-891F-5F6F17FEF5AA}">
      <text>
        <r>
          <rPr>
            <b/>
            <sz val="9"/>
            <color indexed="81"/>
            <rFont val="Tahoma"/>
            <family val="2"/>
          </rPr>
          <t>Sarah Kandolo:</t>
        </r>
        <r>
          <rPr>
            <sz val="9"/>
            <color indexed="81"/>
            <rFont val="Tahoma"/>
            <family val="2"/>
          </rPr>
          <t xml:space="preserve">
Total amino acid (TAA) is the summation of all the amino acids Xg aa per 100 g sample
</t>
        </r>
      </text>
    </comment>
  </commentList>
</comments>
</file>

<file path=xl/sharedStrings.xml><?xml version="1.0" encoding="utf-8"?>
<sst xmlns="http://schemas.openxmlformats.org/spreadsheetml/2006/main" count="407" uniqueCount="182">
  <si>
    <t>Colour blank</t>
  </si>
  <si>
    <t>Catechin Blank</t>
  </si>
  <si>
    <t>Catechin std</t>
  </si>
  <si>
    <t>SFH (Blank)</t>
  </si>
  <si>
    <t>SFH (sample)</t>
  </si>
  <si>
    <t>SE (blank)</t>
  </si>
  <si>
    <t>SE (sample)</t>
  </si>
  <si>
    <t xml:space="preserve">SC (blank) </t>
  </si>
  <si>
    <t>SC (sample)</t>
  </si>
  <si>
    <t>Ciso (blank)</t>
  </si>
  <si>
    <t>Ciso (sample)</t>
  </si>
  <si>
    <t>Ccon (blank)</t>
  </si>
  <si>
    <t>Ccon (sample)</t>
  </si>
  <si>
    <t>Riso (blank)</t>
  </si>
  <si>
    <t>Riso (sample)</t>
  </si>
  <si>
    <t>Rcon (blank)</t>
  </si>
  <si>
    <t>Rcon (sample)</t>
  </si>
  <si>
    <t>DRS iso (Blank)</t>
  </si>
  <si>
    <t>DRS iso (sample)</t>
  </si>
  <si>
    <t>DRS con (blank)</t>
  </si>
  <si>
    <t xml:space="preserve">DRS con (sample) </t>
  </si>
  <si>
    <t>BW iso (blank)</t>
  </si>
  <si>
    <t>BW iso (sample)</t>
  </si>
  <si>
    <t>BW con (sample)</t>
  </si>
  <si>
    <t>BW con (blank)</t>
  </si>
  <si>
    <t>Gluten blank</t>
  </si>
  <si>
    <t>Gluten sample</t>
  </si>
  <si>
    <t>Sdf (blank)</t>
  </si>
  <si>
    <t>Sdf (sample)</t>
  </si>
  <si>
    <t>Cdf (blank)</t>
  </si>
  <si>
    <t>Cdf (sample)</t>
  </si>
  <si>
    <t>Rdf (blank)</t>
  </si>
  <si>
    <t>Rdf (sample)</t>
  </si>
  <si>
    <t>DRS df (blank)</t>
  </si>
  <si>
    <t>DRS df (sample)</t>
  </si>
  <si>
    <t>BW df (blank)</t>
  </si>
  <si>
    <t>BW df (sample)</t>
  </si>
  <si>
    <t>blank corr</t>
  </si>
  <si>
    <t>mg CE/g</t>
  </si>
  <si>
    <t>possibly procyanidins</t>
  </si>
  <si>
    <t xml:space="preserve">propose LCM-MS confirm with literature </t>
  </si>
  <si>
    <t>mg QE/g</t>
  </si>
  <si>
    <t>Blank corr.</t>
  </si>
  <si>
    <t>Average</t>
  </si>
  <si>
    <t>rep 3</t>
  </si>
  <si>
    <t>rep 2</t>
  </si>
  <si>
    <t>rep 1</t>
  </si>
  <si>
    <t>bw</t>
  </si>
  <si>
    <t>drs</t>
  </si>
  <si>
    <t>rbgn</t>
  </si>
  <si>
    <t>cbgn</t>
  </si>
  <si>
    <t>soy</t>
  </si>
  <si>
    <t>soyfh</t>
  </si>
  <si>
    <t>GLUTEN-60</t>
  </si>
  <si>
    <t>BW</t>
  </si>
  <si>
    <t>DRS</t>
  </si>
  <si>
    <t>RBGN</t>
  </si>
  <si>
    <t>CBGN</t>
  </si>
  <si>
    <t>SOY</t>
  </si>
  <si>
    <t xml:space="preserve">Drs </t>
  </si>
  <si>
    <t>red BGN</t>
  </si>
  <si>
    <t>cream BGN</t>
  </si>
  <si>
    <t>Isolates</t>
  </si>
  <si>
    <t>Concentrates</t>
  </si>
  <si>
    <t>Defatted flours</t>
  </si>
  <si>
    <t>H</t>
  </si>
  <si>
    <t>G</t>
  </si>
  <si>
    <t>F</t>
  </si>
  <si>
    <t>E</t>
  </si>
  <si>
    <t>D</t>
  </si>
  <si>
    <t>C</t>
  </si>
  <si>
    <t>B</t>
  </si>
  <si>
    <t>A</t>
  </si>
  <si>
    <t>Raw Data (415)</t>
  </si>
  <si>
    <t>Absorbance values are displayed as OD</t>
  </si>
  <si>
    <t>Absorbance</t>
  </si>
  <si>
    <t>ID2: TFC</t>
  </si>
  <si>
    <t>ID1: Sarah</t>
  </si>
  <si>
    <t>Time: 14:52:24</t>
  </si>
  <si>
    <t>Date: 2022/08/23</t>
  </si>
  <si>
    <t>Test Name: TFC</t>
  </si>
  <si>
    <t>Test ID: 46</t>
  </si>
  <si>
    <t>Path: C:\Program Files (x86)\BMG\Omega\Admin\Data\</t>
  </si>
  <si>
    <t>User: ADMIN</t>
  </si>
  <si>
    <t>mg GE/g</t>
  </si>
  <si>
    <t>Blank corr</t>
  </si>
  <si>
    <t>mean</t>
  </si>
  <si>
    <t>ccbw</t>
  </si>
  <si>
    <t>ccd</t>
  </si>
  <si>
    <t>ccr</t>
  </si>
  <si>
    <t>ccc</t>
  </si>
  <si>
    <t>ccs</t>
  </si>
  <si>
    <t>ccgl</t>
  </si>
  <si>
    <t>ds</t>
  </si>
  <si>
    <t>rn</t>
  </si>
  <si>
    <t>cn</t>
  </si>
  <si>
    <t>sfh</t>
  </si>
  <si>
    <t>dfb</t>
  </si>
  <si>
    <t>dfd</t>
  </si>
  <si>
    <t>dfr</t>
  </si>
  <si>
    <t>dfc</t>
  </si>
  <si>
    <t>dfs</t>
  </si>
  <si>
    <t>ul</t>
  </si>
  <si>
    <t>Raw Data (750)</t>
  </si>
  <si>
    <t>ID2: TPC</t>
  </si>
  <si>
    <t>Time: 18:50:42</t>
  </si>
  <si>
    <t>Test Name: Anton TPC</t>
  </si>
  <si>
    <t>Test ID: 53</t>
  </si>
  <si>
    <t>Sample</t>
  </si>
  <si>
    <t>number (codes)</t>
  </si>
  <si>
    <t>Replications</t>
  </si>
  <si>
    <r>
      <t xml:space="preserve">Amino acid profile (g/100g) (dry basis - </t>
    </r>
    <r>
      <rPr>
        <i/>
        <sz val="11"/>
        <color theme="1"/>
        <rFont val="Calibri"/>
        <family val="2"/>
        <scheme val="minor"/>
      </rPr>
      <t>db</t>
    </r>
    <r>
      <rPr>
        <sz val="11"/>
        <color theme="1"/>
        <rFont val="Calibri"/>
        <family val="2"/>
        <scheme val="minor"/>
      </rPr>
      <t>)</t>
    </r>
  </si>
  <si>
    <t>Non- polar (Hydrophobic) side chains</t>
  </si>
  <si>
    <t>Essential amino acid</t>
  </si>
  <si>
    <t>Histidine</t>
  </si>
  <si>
    <t>Serine</t>
  </si>
  <si>
    <t>Arginine</t>
  </si>
  <si>
    <t>Glycine</t>
  </si>
  <si>
    <t>Aspartic acid</t>
  </si>
  <si>
    <t>Glutamic acid</t>
  </si>
  <si>
    <t>Threonine</t>
  </si>
  <si>
    <t>Alanine</t>
  </si>
  <si>
    <t>Proline</t>
  </si>
  <si>
    <t>Lysine</t>
  </si>
  <si>
    <t>Tyrosine</t>
  </si>
  <si>
    <t>Valine</t>
  </si>
  <si>
    <t>Isoleucine</t>
  </si>
  <si>
    <t>Leucine</t>
  </si>
  <si>
    <t>Phenylalanine</t>
  </si>
  <si>
    <t>Contain aliphatic (absent benzene ring) hydrocarbon groups</t>
  </si>
  <si>
    <t xml:space="preserve">Soy Freddy Hirsch </t>
  </si>
  <si>
    <t>Soy Self extracted</t>
  </si>
  <si>
    <t>aromatic hydrocarbon group</t>
  </si>
  <si>
    <t>Cream Bambara groundnut</t>
  </si>
  <si>
    <t>Electrically neutral polar side chains</t>
  </si>
  <si>
    <t xml:space="preserve">Serine </t>
  </si>
  <si>
    <t>hydroxyl bonded to an aliphatic hydrocarbon group</t>
  </si>
  <si>
    <t xml:space="preserve">uncharged side chains at neutral pH </t>
  </si>
  <si>
    <t>Red Bambara groundnut</t>
  </si>
  <si>
    <t>Hydroxyl bonded to an aromatic hydrocarbon group</t>
  </si>
  <si>
    <t>Dr Saunders</t>
  </si>
  <si>
    <t>Carboxyl Groups in side chains</t>
  </si>
  <si>
    <t>Bechuana white</t>
  </si>
  <si>
    <t>Can loose a proton forming a carboxylate anion.      Side chain is normally negatively charged at neutral pH</t>
  </si>
  <si>
    <t>I will arrange the amino acids according to essential and non-essential. My explanation will allude to their functional propert</t>
  </si>
  <si>
    <t>Plant Protein</t>
  </si>
  <si>
    <t>Soy</t>
  </si>
  <si>
    <t>Bambara groundnut variety</t>
  </si>
  <si>
    <t>Cowpea variety</t>
  </si>
  <si>
    <t>Amino acid</t>
  </si>
  <si>
    <t>Soy (freddy Hirsch)</t>
  </si>
  <si>
    <t>Soy (lab extracted)</t>
  </si>
  <si>
    <t>Cream Bambara groundnut isolate</t>
  </si>
  <si>
    <t>Red Bambara groundnut isolate</t>
  </si>
  <si>
    <t>Dr Saunders isolate</t>
  </si>
  <si>
    <t>Bechauna White isolate</t>
  </si>
  <si>
    <t>Basic side chains</t>
  </si>
  <si>
    <t>STD</t>
  </si>
  <si>
    <t>letter</t>
  </si>
  <si>
    <t>Side chain amino acid attached to an aliphati hydrocarbon tail</t>
  </si>
  <si>
    <t>Side chains are positively charged at or near neutral pH</t>
  </si>
  <si>
    <t>Essential</t>
  </si>
  <si>
    <t>b</t>
  </si>
  <si>
    <t>a</t>
  </si>
  <si>
    <t>e</t>
  </si>
  <si>
    <t>de</t>
  </si>
  <si>
    <t>bc</t>
  </si>
  <si>
    <t>cd</t>
  </si>
  <si>
    <t>Guanidino group attached to an aliphatic hydrocarbon tail</t>
  </si>
  <si>
    <t>c</t>
  </si>
  <si>
    <t>ab</t>
  </si>
  <si>
    <t xml:space="preserve">Imidazole side group </t>
  </si>
  <si>
    <t>d</t>
  </si>
  <si>
    <t>f</t>
  </si>
  <si>
    <t>Contains a single hydrogen atom as its side chain. It is the simplest stable amino acid</t>
  </si>
  <si>
    <t>TEAA</t>
  </si>
  <si>
    <t>Non-essential</t>
  </si>
  <si>
    <t>Glutaminc acid</t>
  </si>
  <si>
    <t>TNEAA</t>
  </si>
  <si>
    <t>TAA</t>
  </si>
  <si>
    <t>%TEAA/TAA</t>
  </si>
  <si>
    <t>%TNEAA/TAA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</si>
</sst>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00CC"/>
        <bgColor indexed="64"/>
      </patternFill>
    </fill>
    <fill>
      <patternFill patternType="solid">
        <fgColor rgb="FF92D050"/>
        <bgColor indexed="64"/>
      </patternFill>
    </fill>
    <fill>
      <patternFill patternType="darkGrid">
        <bgColor theme="2" tint="-0.499984740745262"/>
      </patternFill>
    </fill>
    <fill>
      <patternFill patternType="mediumGray">
        <bgColor rgb="FFCC00CC"/>
      </patternFill>
    </fill>
    <fill>
      <patternFill patternType="mediumGray">
        <bgColor rgb="FFFFFF00"/>
      </patternFill>
    </fill>
    <fill>
      <patternFill patternType="mediumGray">
        <bgColor rgb="FFE2E23C"/>
      </patternFill>
    </fill>
    <fill>
      <patternFill patternType="mediumGray">
        <bgColor theme="9"/>
      </patternFill>
    </fill>
    <fill>
      <patternFill patternType="mediumGray">
        <bgColor rgb="FF92D050"/>
      </patternFill>
    </fill>
    <fill>
      <patternFill patternType="lightGray">
        <bgColor rgb="FFCC00CC"/>
      </patternFill>
    </fill>
    <fill>
      <patternFill patternType="lightGray">
        <bgColor rgb="FFFFFF00"/>
      </patternFill>
    </fill>
    <fill>
      <patternFill patternType="lightGray">
        <bgColor rgb="FFE2E23C"/>
      </patternFill>
    </fill>
    <fill>
      <patternFill patternType="lightGray">
        <bgColor theme="9"/>
      </patternFill>
    </fill>
    <fill>
      <patternFill patternType="lightGray">
        <bgColor rgb="FF92D050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theme="4" tint="-0.24994659260841701"/>
      </left>
      <right/>
      <top style="thick">
        <color theme="4" tint="-0.24994659260841701"/>
      </top>
      <bottom/>
      <diagonal/>
    </border>
    <border>
      <left/>
      <right/>
      <top style="thick">
        <color theme="4" tint="-0.24994659260841701"/>
      </top>
      <bottom/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/>
      <right style="thick">
        <color rgb="FFFF0000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theme="4" tint="-0.24994659260841701"/>
      </left>
      <right/>
      <top/>
      <bottom style="thick">
        <color theme="4" tint="-0.24994659260841701"/>
      </bottom>
      <diagonal/>
    </border>
    <border>
      <left/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1" xfId="0" applyBorder="1"/>
    <xf numFmtId="0" fontId="0" fillId="0" borderId="2" xfId="0" applyBorder="1"/>
    <xf numFmtId="2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0" fontId="0" fillId="0" borderId="8" xfId="0" applyBorder="1"/>
    <xf numFmtId="0" fontId="0" fillId="0" borderId="4" xfId="0" applyBorder="1" applyAlignment="1">
      <alignment horizontal="center" vertical="center"/>
    </xf>
    <xf numFmtId="2" fontId="0" fillId="0" borderId="0" xfId="0" applyNumberFormat="1"/>
    <xf numFmtId="0" fontId="0" fillId="0" borderId="9" xfId="0" applyBorder="1"/>
    <xf numFmtId="0" fontId="0" fillId="0" borderId="10" xfId="0" applyBorder="1"/>
    <xf numFmtId="0" fontId="0" fillId="2" borderId="10" xfId="0" applyFill="1" applyBorder="1"/>
    <xf numFmtId="0" fontId="0" fillId="0" borderId="11" xfId="0" applyBorder="1"/>
    <xf numFmtId="0" fontId="0" fillId="0" borderId="12" xfId="0" applyBorder="1"/>
    <xf numFmtId="0" fontId="0" fillId="2" borderId="0" xfId="0" applyFill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2" borderId="15" xfId="0" applyFill="1" applyBorder="1"/>
    <xf numFmtId="0" fontId="0" fillId="0" borderId="16" xfId="0" applyBorder="1"/>
    <xf numFmtId="0" fontId="0" fillId="3" borderId="0" xfId="0" applyFill="1"/>
    <xf numFmtId="0" fontId="0" fillId="2" borderId="0" xfId="0" applyFill="1" applyAlignment="1">
      <alignment horizontal="right"/>
    </xf>
    <xf numFmtId="0" fontId="0" fillId="4" borderId="0" xfId="0" applyFill="1" applyAlignment="1">
      <alignment horizontal="right"/>
    </xf>
    <xf numFmtId="0" fontId="0" fillId="5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/>
    </xf>
    <xf numFmtId="0" fontId="0" fillId="5" borderId="5" xfId="0" applyFill="1" applyBorder="1" applyAlignment="1">
      <alignment horizontal="right"/>
    </xf>
    <xf numFmtId="0" fontId="0" fillId="5" borderId="0" xfId="0" applyFill="1" applyAlignment="1">
      <alignment horizontal="right"/>
    </xf>
    <xf numFmtId="0" fontId="0" fillId="6" borderId="0" xfId="0" applyFill="1" applyAlignment="1">
      <alignment horizontal="right"/>
    </xf>
    <xf numFmtId="0" fontId="0" fillId="6" borderId="4" xfId="0" applyFill="1" applyBorder="1" applyAlignment="1">
      <alignment horizontal="righ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" xfId="0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2" borderId="8" xfId="0" applyFill="1" applyBorder="1"/>
    <xf numFmtId="2" fontId="0" fillId="2" borderId="7" xfId="0" applyNumberFormat="1" applyFill="1" applyBorder="1"/>
    <xf numFmtId="0" fontId="0" fillId="2" borderId="7" xfId="0" applyFill="1" applyBorder="1"/>
    <xf numFmtId="0" fontId="0" fillId="2" borderId="6" xfId="0" applyFill="1" applyBorder="1"/>
    <xf numFmtId="0" fontId="0" fillId="4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5" borderId="0" xfId="0" applyFont="1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1" fillId="7" borderId="0" xfId="0" applyFont="1" applyFill="1"/>
    <xf numFmtId="0" fontId="0" fillId="6" borderId="0" xfId="0" applyFill="1"/>
    <xf numFmtId="0" fontId="1" fillId="6" borderId="0" xfId="0" applyFont="1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0" fillId="7" borderId="0" xfId="0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2" fontId="0" fillId="0" borderId="24" xfId="0" applyNumberFormat="1" applyBorder="1"/>
    <xf numFmtId="0" fontId="0" fillId="8" borderId="0" xfId="0" applyFill="1" applyAlignment="1">
      <alignment horizontal="center" vertical="center" wrapText="1"/>
    </xf>
    <xf numFmtId="2" fontId="0" fillId="16" borderId="0" xfId="0" applyNumberFormat="1" applyFill="1"/>
    <xf numFmtId="2" fontId="0" fillId="17" borderId="0" xfId="0" applyNumberFormat="1" applyFill="1"/>
    <xf numFmtId="2" fontId="0" fillId="18" borderId="0" xfId="0" applyNumberFormat="1" applyFill="1"/>
    <xf numFmtId="2" fontId="0" fillId="19" borderId="0" xfId="0" applyNumberFormat="1" applyFill="1"/>
    <xf numFmtId="2" fontId="0" fillId="20" borderId="0" xfId="0" applyNumberFormat="1" applyFill="1"/>
    <xf numFmtId="2" fontId="7" fillId="0" borderId="0" xfId="0" applyNumberFormat="1" applyFont="1"/>
    <xf numFmtId="0" fontId="7" fillId="0" borderId="27" xfId="0" applyFont="1" applyBorder="1"/>
    <xf numFmtId="0" fontId="0" fillId="10" borderId="0" xfId="0" applyFill="1"/>
    <xf numFmtId="2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'Total phenolic content'!$B$26:$I$26</c:f>
              <c:numCache>
                <c:formatCode>General</c:formatCode>
                <c:ptCount val="8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</c:numCache>
            </c:numRef>
          </c:xVal>
          <c:yVal>
            <c:numRef>
              <c:f>'Total phenolic content'!$B$34:$I$34</c:f>
              <c:numCache>
                <c:formatCode>General</c:formatCode>
                <c:ptCount val="8"/>
                <c:pt idx="0">
                  <c:v>0</c:v>
                </c:pt>
                <c:pt idx="1">
                  <c:v>0.19919999999999999</c:v>
                </c:pt>
                <c:pt idx="2">
                  <c:v>0.46105000000000007</c:v>
                </c:pt>
                <c:pt idx="3">
                  <c:v>0.65605000000000002</c:v>
                </c:pt>
                <c:pt idx="4">
                  <c:v>0.8518</c:v>
                </c:pt>
                <c:pt idx="5">
                  <c:v>0.9880000000000001</c:v>
                </c:pt>
                <c:pt idx="6">
                  <c:v>0.99129999999999996</c:v>
                </c:pt>
                <c:pt idx="7">
                  <c:v>0.99739999999999995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90-4E75-9195-96C2A1FB7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416384"/>
        <c:axId val="280430528"/>
      </c:scatterChart>
      <c:valAx>
        <c:axId val="280416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430528"/>
        <c:crosses val="autoZero"/>
        <c:crossBetween val="midCat"/>
      </c:valAx>
      <c:valAx>
        <c:axId val="28043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416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2346391076115486"/>
                  <c:y val="1.851851851851851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'Flavonoid content'!$B$27:$H$27</c:f>
              <c:numCache>
                <c:formatCode>General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xVal>
          <c:yVal>
            <c:numRef>
              <c:f>'Flavonoid content'!$B$37:$H$37</c:f>
              <c:numCache>
                <c:formatCode>General</c:formatCode>
                <c:ptCount val="7"/>
                <c:pt idx="0">
                  <c:v>0</c:v>
                </c:pt>
                <c:pt idx="1">
                  <c:v>0.24249999999999999</c:v>
                </c:pt>
                <c:pt idx="2">
                  <c:v>0.543875</c:v>
                </c:pt>
                <c:pt idx="3">
                  <c:v>0.95972499999999983</c:v>
                </c:pt>
                <c:pt idx="4">
                  <c:v>0.98552499999999987</c:v>
                </c:pt>
                <c:pt idx="5">
                  <c:v>1.3622500000000002</c:v>
                </c:pt>
                <c:pt idx="6">
                  <c:v>1.6749250000000002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20-45A0-86BA-812831C06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1077183"/>
        <c:axId val="1811071775"/>
      </c:scatterChart>
      <c:valAx>
        <c:axId val="1811077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1071775"/>
        <c:crosses val="autoZero"/>
        <c:crossBetween val="midCat"/>
      </c:valAx>
      <c:valAx>
        <c:axId val="181107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1077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289560</xdr:colOff>
      <xdr:row>3</xdr:row>
      <xdr:rowOff>64770</xdr:rowOff>
    </xdr:from>
    <xdr:to>
      <xdr:col>20</xdr:col>
      <xdr:colOff>594360</xdr:colOff>
      <xdr:row>18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933BA5-DCE7-487F-A9EA-12BA0FAE4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148590</xdr:colOff>
      <xdr:row>6</xdr:row>
      <xdr:rowOff>78105</xdr:rowOff>
    </xdr:from>
    <xdr:to>
      <xdr:col>24</xdr:col>
      <xdr:colOff>453390</xdr:colOff>
      <xdr:row>20</xdr:row>
      <xdr:rowOff>154305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0DC7E0-7B59-46C6-BF56-65AE5CACB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iss. S Kandolo" id="{6B534081-4B9A-44FE-B0FE-E4CAF349BB17}" userId="Miss. S Kandolo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2" dT="2022-08-12T07:54:06.69" personId="{6B534081-4B9A-44FE-B0FE-E4CAF349BB17}" id="{8514B0E9-D8CD-419D-AE99-CD4DC54EFBF9}">
    <text>Take each replication then do the calculation (same) for each one and then treat it as</text>
  </threadedComment>
  <threadedComment ref="D17" dT="2022-06-16T14:16:05.71" personId="{6B534081-4B9A-44FE-B0FE-E4CAF349BB17}" id="{1C76E34A-09DC-47F1-B995-3FF85A45C39A}">
    <text>Tcc is affected by legume variety,</text>
  </threadedComment>
  <threadedComment ref="D17" dT="2022-06-16T14:18:12.07" personId="{6B534081-4B9A-44FE-B0FE-E4CAF349BB17}" id="{6A8B73AC-4704-43B7-8645-54B8CE2EC7CB}" parentId="{1C76E34A-09DC-47F1-B995-3FF85A45C39A}">
    <text>Tanin is an anti nutrient factor and may bind to protein and starch</text>
  </threadedComment>
  <threadedComment ref="D17" dT="2022-06-16T14:19:01.20" personId="{6B534081-4B9A-44FE-B0FE-E4CAF349BB17}" id="{A4067620-3BE7-4E74-B4D8-93DBB136D417}" parentId="{1C76E34A-09DC-47F1-B995-3FF85A45C39A}">
    <text>Could decrease protein digestibility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N2" dT="2022-07-26T08:03:22.23" personId="{6B534081-4B9A-44FE-B0FE-E4CAF349BB17}" id="{74A64381-DCFE-4837-8C97-A002A554086E}">
    <text>Tryosine results reported with In-House Method 028 is slightly underestimated</text>
  </threadedComment>
  <threadedComment ref="A3" dT="2022-07-26T07:32:55.01" personId="{6B534081-4B9A-44FE-B0FE-E4CAF349BB17}" id="{648DADE6-5788-42CB-834B-D1FAE771B03F}">
    <text>Commercial soy protein isolate</text>
  </threadedComment>
  <threadedComment ref="A6" dT="2022-07-26T07:56:56.95" personId="{6B534081-4B9A-44FE-B0FE-E4CAF349BB17}" id="{29B991B6-C875-4B7C-8923-CE13A175EBE3}">
    <text>Lab extracted soy protein isolate</text>
  </threadedComment>
  <threadedComment ref="A12" dT="2022-07-26T07:57:48.33" personId="{6B534081-4B9A-44FE-B0FE-E4CAF349BB17}" id="{67846B52-6F81-41AF-A1AC-E7656DE48C46}">
    <text>Bambara groundnut variety</text>
  </threadedComment>
  <threadedComment ref="A18" dT="2022-07-26T07:58:08.72" personId="{6B534081-4B9A-44FE-B0FE-E4CAF349BB17}" id="{19032AA2-2587-4000-9B05-1172ECFF47F8}">
    <text>Cowpea Variety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874C3-9EBB-4EA9-94BD-0256AB0F13D1}">
  <sheetPr>
    <tabColor theme="9" tint="-0.249977111117893"/>
  </sheetPr>
  <dimension ref="A3:AC70"/>
  <sheetViews>
    <sheetView workbookViewId="0">
      <selection activeCell="F70" sqref="F70"/>
    </sheetView>
  </sheetViews>
  <sheetFormatPr defaultRowHeight="14.4" x14ac:dyDescent="0.3"/>
  <cols>
    <col min="1" max="1" width="19.44140625" customWidth="1"/>
    <col min="2" max="2" width="13.5546875" bestFit="1" customWidth="1"/>
    <col min="3" max="3" width="16" bestFit="1" customWidth="1"/>
    <col min="4" max="4" width="17.21875" customWidth="1"/>
    <col min="5" max="5" width="15.21875" bestFit="1" customWidth="1"/>
    <col min="21" max="21" width="10.44140625" bestFit="1" customWidth="1"/>
  </cols>
  <sheetData>
    <row r="3" spans="1:13" x14ac:dyDescent="0.3">
      <c r="A3" t="s">
        <v>83</v>
      </c>
    </row>
    <row r="4" spans="1:13" x14ac:dyDescent="0.3">
      <c r="A4" t="s">
        <v>82</v>
      </c>
    </row>
    <row r="5" spans="1:13" x14ac:dyDescent="0.3">
      <c r="A5" t="s">
        <v>107</v>
      </c>
    </row>
    <row r="6" spans="1:13" x14ac:dyDescent="0.3">
      <c r="A6" t="s">
        <v>106</v>
      </c>
    </row>
    <row r="7" spans="1:13" x14ac:dyDescent="0.3">
      <c r="A7" t="s">
        <v>79</v>
      </c>
    </row>
    <row r="8" spans="1:13" x14ac:dyDescent="0.3">
      <c r="A8" t="s">
        <v>105</v>
      </c>
    </row>
    <row r="9" spans="1:13" x14ac:dyDescent="0.3">
      <c r="A9" t="s">
        <v>77</v>
      </c>
    </row>
    <row r="10" spans="1:13" x14ac:dyDescent="0.3">
      <c r="A10" t="s">
        <v>104</v>
      </c>
    </row>
    <row r="11" spans="1:13" x14ac:dyDescent="0.3">
      <c r="A11" t="s">
        <v>75</v>
      </c>
      <c r="D11" t="s">
        <v>74</v>
      </c>
    </row>
    <row r="15" spans="1:13" x14ac:dyDescent="0.3">
      <c r="B15" t="s">
        <v>103</v>
      </c>
    </row>
    <row r="16" spans="1:13" x14ac:dyDescent="0.3">
      <c r="B16" s="42">
        <v>1</v>
      </c>
      <c r="C16" s="42">
        <v>2</v>
      </c>
      <c r="D16" s="42">
        <v>3</v>
      </c>
      <c r="E16" s="42">
        <v>4</v>
      </c>
      <c r="F16" s="42">
        <v>5</v>
      </c>
      <c r="G16" s="42">
        <v>6</v>
      </c>
      <c r="H16" s="42">
        <v>7</v>
      </c>
      <c r="I16" s="42">
        <v>8</v>
      </c>
      <c r="J16" s="42">
        <v>9</v>
      </c>
      <c r="K16" s="42">
        <v>10</v>
      </c>
      <c r="L16" s="42">
        <v>11</v>
      </c>
      <c r="M16" s="42">
        <v>12</v>
      </c>
    </row>
    <row r="17" spans="1:29" x14ac:dyDescent="0.3">
      <c r="A17" s="42" t="s">
        <v>72</v>
      </c>
      <c r="B17" s="49">
        <v>4.1000000000000002E-2</v>
      </c>
      <c r="C17" s="48">
        <v>0.24099999999999999</v>
      </c>
      <c r="D17" s="48">
        <v>0.503</v>
      </c>
      <c r="E17" s="48">
        <v>0.69899999999999995</v>
      </c>
      <c r="F17" s="48">
        <v>0.89700000000000002</v>
      </c>
      <c r="G17" s="48">
        <v>1.028</v>
      </c>
      <c r="H17" s="48">
        <v>1.0349999999999999</v>
      </c>
      <c r="I17" s="48">
        <v>1.044</v>
      </c>
      <c r="J17" s="48">
        <v>3.4000000000000002E-2</v>
      </c>
      <c r="K17" s="48">
        <v>3.4000000000000002E-2</v>
      </c>
      <c r="L17" s="48">
        <v>3.4000000000000002E-2</v>
      </c>
      <c r="M17" s="47">
        <v>3.5000000000000003E-2</v>
      </c>
    </row>
    <row r="18" spans="1:29" x14ac:dyDescent="0.3">
      <c r="A18" s="42" t="s">
        <v>71</v>
      </c>
      <c r="B18" s="41">
        <v>4.1000000000000002E-2</v>
      </c>
      <c r="C18" s="34">
        <v>0.23899999999999999</v>
      </c>
      <c r="D18" s="34">
        <v>0.496</v>
      </c>
      <c r="E18" s="34">
        <v>0.69599999999999995</v>
      </c>
      <c r="F18" s="34">
        <v>0.89700000000000002</v>
      </c>
      <c r="G18" s="34">
        <v>1.0069999999999999</v>
      </c>
      <c r="H18" s="34">
        <v>1.034</v>
      </c>
      <c r="I18" s="34">
        <v>1.0349999999999999</v>
      </c>
      <c r="J18" s="34">
        <v>3.4000000000000002E-2</v>
      </c>
      <c r="K18" s="34">
        <v>3.4000000000000002E-2</v>
      </c>
      <c r="L18" s="34">
        <v>3.5000000000000003E-2</v>
      </c>
      <c r="M18" s="43">
        <v>3.4000000000000002E-2</v>
      </c>
    </row>
    <row r="19" spans="1:29" x14ac:dyDescent="0.3">
      <c r="A19" s="42" t="s">
        <v>70</v>
      </c>
      <c r="B19" s="41">
        <v>4.2000000000000003E-2</v>
      </c>
      <c r="C19" s="34">
        <v>0.23799999999999999</v>
      </c>
      <c r="D19" s="34">
        <v>0.498</v>
      </c>
      <c r="E19" s="34">
        <v>0.69699999999999995</v>
      </c>
      <c r="F19" s="34">
        <v>0.88700000000000001</v>
      </c>
      <c r="G19" s="34">
        <v>1.052</v>
      </c>
      <c r="H19" s="34">
        <v>1.0309999999999999</v>
      </c>
      <c r="I19" s="34">
        <v>1.036</v>
      </c>
      <c r="J19" s="34">
        <v>3.5000000000000003E-2</v>
      </c>
      <c r="K19" s="34">
        <v>3.5000000000000003E-2</v>
      </c>
      <c r="L19" s="34">
        <v>3.4000000000000002E-2</v>
      </c>
      <c r="M19" s="43">
        <v>3.4000000000000002E-2</v>
      </c>
    </row>
    <row r="20" spans="1:29" x14ac:dyDescent="0.3">
      <c r="A20" s="42" t="s">
        <v>69</v>
      </c>
      <c r="B20" s="41">
        <v>4.1000000000000002E-2</v>
      </c>
      <c r="C20" s="34">
        <v>0.245</v>
      </c>
      <c r="D20" s="34">
        <v>0.5</v>
      </c>
      <c r="E20" s="34">
        <v>0.69699999999999995</v>
      </c>
      <c r="F20" s="34">
        <v>0.89100000000000001</v>
      </c>
      <c r="G20" s="34">
        <v>1.026</v>
      </c>
      <c r="H20" s="34">
        <v>1.03</v>
      </c>
      <c r="I20" s="34">
        <v>1.042</v>
      </c>
      <c r="J20" s="34">
        <v>3.5000000000000003E-2</v>
      </c>
      <c r="K20" s="34">
        <v>0.04</v>
      </c>
      <c r="L20" s="34">
        <v>3.4000000000000002E-2</v>
      </c>
      <c r="M20" s="43">
        <v>3.5000000000000003E-2</v>
      </c>
    </row>
    <row r="21" spans="1:29" x14ac:dyDescent="0.3">
      <c r="A21" s="42" t="s">
        <v>68</v>
      </c>
      <c r="B21" s="41">
        <v>4.1000000000000002E-2</v>
      </c>
      <c r="C21" s="34">
        <v>0.23899999999999999</v>
      </c>
      <c r="D21" s="34">
        <v>0.51</v>
      </c>
      <c r="E21" s="34">
        <v>0.72499999999999998</v>
      </c>
      <c r="F21" s="34">
        <v>0.91100000000000003</v>
      </c>
      <c r="G21" s="34">
        <v>1.0329999999999999</v>
      </c>
      <c r="H21" s="34">
        <v>0.97199999999999998</v>
      </c>
      <c r="I21" s="34">
        <v>1.036</v>
      </c>
      <c r="J21" s="34">
        <v>3.5000000000000003E-2</v>
      </c>
      <c r="K21" s="34">
        <v>3.7999999999999999E-2</v>
      </c>
      <c r="L21" s="34">
        <v>3.5000000000000003E-2</v>
      </c>
      <c r="M21" s="43">
        <v>3.4000000000000002E-2</v>
      </c>
    </row>
    <row r="22" spans="1:29" x14ac:dyDescent="0.3">
      <c r="A22" s="42" t="s">
        <v>67</v>
      </c>
      <c r="B22" s="41">
        <v>3.6999999999999998E-2</v>
      </c>
      <c r="C22" s="34">
        <v>3.5000000000000003E-2</v>
      </c>
      <c r="D22" s="34">
        <v>3.7999999999999999E-2</v>
      </c>
      <c r="E22" s="34">
        <v>3.4000000000000002E-2</v>
      </c>
      <c r="F22" s="34">
        <v>3.5999999999999997E-2</v>
      </c>
      <c r="G22" s="34">
        <v>3.5000000000000003E-2</v>
      </c>
      <c r="H22" s="34">
        <v>3.5000000000000003E-2</v>
      </c>
      <c r="I22" s="34">
        <v>3.5000000000000003E-2</v>
      </c>
      <c r="J22" s="34">
        <v>3.4000000000000002E-2</v>
      </c>
      <c r="K22" s="34">
        <v>3.5999999999999997E-2</v>
      </c>
      <c r="L22" s="34">
        <v>3.4000000000000002E-2</v>
      </c>
      <c r="M22" s="43">
        <v>3.4000000000000002E-2</v>
      </c>
    </row>
    <row r="23" spans="1:29" x14ac:dyDescent="0.3">
      <c r="A23" s="42" t="s">
        <v>66</v>
      </c>
      <c r="B23" s="41">
        <v>3.5000000000000003E-2</v>
      </c>
      <c r="C23" s="34">
        <v>3.5999999999999997E-2</v>
      </c>
      <c r="D23" s="34">
        <v>3.6999999999999998E-2</v>
      </c>
      <c r="E23" s="34">
        <v>3.5000000000000003E-2</v>
      </c>
      <c r="F23" s="34">
        <v>3.5000000000000003E-2</v>
      </c>
      <c r="G23" s="34">
        <v>3.5000000000000003E-2</v>
      </c>
      <c r="H23" s="34">
        <v>3.5999999999999997E-2</v>
      </c>
      <c r="I23" s="34">
        <v>3.6999999999999998E-2</v>
      </c>
      <c r="J23" s="34">
        <v>3.5999999999999997E-2</v>
      </c>
      <c r="K23" s="34">
        <v>4.2000000000000003E-2</v>
      </c>
      <c r="L23" s="34">
        <v>3.5000000000000003E-2</v>
      </c>
      <c r="M23" s="43">
        <v>3.5000000000000003E-2</v>
      </c>
    </row>
    <row r="24" spans="1:29" x14ac:dyDescent="0.3">
      <c r="A24" s="42" t="s">
        <v>65</v>
      </c>
      <c r="B24" s="46">
        <v>3.5000000000000003E-2</v>
      </c>
      <c r="C24" s="45">
        <v>3.6999999999999998E-2</v>
      </c>
      <c r="D24" s="45">
        <v>4.8000000000000001E-2</v>
      </c>
      <c r="E24" s="45">
        <v>3.9E-2</v>
      </c>
      <c r="F24" s="45">
        <v>4.8000000000000001E-2</v>
      </c>
      <c r="G24" s="45">
        <v>3.5000000000000003E-2</v>
      </c>
      <c r="H24" s="45">
        <v>4.4999999999999998E-2</v>
      </c>
      <c r="I24" s="45">
        <v>5.1999999999999998E-2</v>
      </c>
      <c r="J24" s="45">
        <v>8.2000000000000003E-2</v>
      </c>
      <c r="K24" s="45">
        <v>9.2999999999999999E-2</v>
      </c>
      <c r="L24" s="45">
        <v>4.3999999999999997E-2</v>
      </c>
      <c r="M24" s="44">
        <v>7.4999999999999997E-2</v>
      </c>
    </row>
    <row r="26" spans="1:29" x14ac:dyDescent="0.3">
      <c r="A26" s="42" t="s">
        <v>102</v>
      </c>
      <c r="B26">
        <v>0</v>
      </c>
      <c r="C26" s="34">
        <v>50</v>
      </c>
      <c r="D26" s="34">
        <v>100</v>
      </c>
      <c r="E26" s="34">
        <v>150</v>
      </c>
      <c r="F26" s="34">
        <v>200</v>
      </c>
      <c r="G26" s="34">
        <v>250</v>
      </c>
      <c r="H26" s="34">
        <v>300</v>
      </c>
      <c r="I26" s="34">
        <v>350</v>
      </c>
      <c r="K26" t="s">
        <v>101</v>
      </c>
      <c r="L26" t="s">
        <v>100</v>
      </c>
      <c r="M26" t="s">
        <v>99</v>
      </c>
      <c r="N26" t="s">
        <v>98</v>
      </c>
      <c r="O26" t="s">
        <v>97</v>
      </c>
      <c r="Q26" t="s">
        <v>96</v>
      </c>
      <c r="R26" t="s">
        <v>51</v>
      </c>
      <c r="S26" t="s">
        <v>95</v>
      </c>
      <c r="T26" t="s">
        <v>94</v>
      </c>
      <c r="U26" t="s">
        <v>93</v>
      </c>
      <c r="V26" t="s">
        <v>47</v>
      </c>
      <c r="X26" t="s">
        <v>92</v>
      </c>
      <c r="Y26" t="s">
        <v>91</v>
      </c>
      <c r="Z26" t="s">
        <v>90</v>
      </c>
      <c r="AA26" t="s">
        <v>89</v>
      </c>
      <c r="AB26" t="s">
        <v>88</v>
      </c>
      <c r="AC26" t="s">
        <v>87</v>
      </c>
    </row>
    <row r="27" spans="1:29" x14ac:dyDescent="0.3">
      <c r="A27" s="42" t="s">
        <v>72</v>
      </c>
      <c r="B27" s="49">
        <v>4.1000000000000002E-2</v>
      </c>
      <c r="C27" s="48">
        <v>0.24099999999999999</v>
      </c>
      <c r="D27" s="48">
        <v>0.503</v>
      </c>
      <c r="E27" s="48">
        <v>0.69899999999999995</v>
      </c>
      <c r="F27" s="48">
        <v>0.89700000000000002</v>
      </c>
      <c r="G27" s="48">
        <v>1.028</v>
      </c>
      <c r="H27" s="48">
        <v>1.0349999999999999</v>
      </c>
      <c r="I27" s="48">
        <v>1.044</v>
      </c>
      <c r="K27">
        <v>0.307</v>
      </c>
      <c r="L27">
        <v>0.125</v>
      </c>
      <c r="M27">
        <v>0.157</v>
      </c>
      <c r="N27">
        <v>0.55300000000000005</v>
      </c>
      <c r="O27">
        <v>0.33700000000000002</v>
      </c>
      <c r="Q27">
        <v>0.13900000000000001</v>
      </c>
      <c r="R27">
        <v>0.20200000000000001</v>
      </c>
      <c r="S27">
        <v>0.21</v>
      </c>
      <c r="T27">
        <v>0.26600000000000001</v>
      </c>
      <c r="U27">
        <v>0.624</v>
      </c>
      <c r="V27">
        <v>0.33400000000000002</v>
      </c>
      <c r="X27">
        <v>0.67400000000000004</v>
      </c>
      <c r="Y27">
        <v>0.502</v>
      </c>
      <c r="Z27">
        <v>0.23799999999999999</v>
      </c>
      <c r="AA27">
        <v>0.628</v>
      </c>
      <c r="AB27">
        <v>0.94499999999999995</v>
      </c>
      <c r="AC27">
        <v>0.72099999999999997</v>
      </c>
    </row>
    <row r="28" spans="1:29" x14ac:dyDescent="0.3">
      <c r="A28" s="42" t="s">
        <v>71</v>
      </c>
      <c r="B28" s="41">
        <v>4.1000000000000002E-2</v>
      </c>
      <c r="C28" s="34">
        <v>0.23899999999999999</v>
      </c>
      <c r="D28" s="34">
        <v>0.496</v>
      </c>
      <c r="E28" s="34">
        <v>0.69599999999999995</v>
      </c>
      <c r="F28" s="34">
        <v>0.89700000000000002</v>
      </c>
      <c r="G28" s="34">
        <v>1.0069999999999999</v>
      </c>
      <c r="H28" s="34">
        <v>1.034</v>
      </c>
      <c r="I28" s="34">
        <v>1.0349999999999999</v>
      </c>
      <c r="K28">
        <v>0.317</v>
      </c>
      <c r="L28">
        <v>0.121</v>
      </c>
      <c r="M28">
        <v>0.16600000000000001</v>
      </c>
      <c r="N28">
        <v>0.56999999999999995</v>
      </c>
      <c r="O28">
        <v>0.32500000000000001</v>
      </c>
      <c r="Q28">
        <v>0.14699999999999999</v>
      </c>
      <c r="R28">
        <v>0.20200000000000001</v>
      </c>
      <c r="S28">
        <v>0.214</v>
      </c>
      <c r="T28">
        <v>0.25800000000000001</v>
      </c>
      <c r="U28">
        <v>0.63</v>
      </c>
      <c r="V28">
        <v>0.375</v>
      </c>
      <c r="X28">
        <v>0.68400000000000005</v>
      </c>
      <c r="Y28">
        <v>0.52400000000000002</v>
      </c>
      <c r="Z28">
        <v>0.23599999999999999</v>
      </c>
      <c r="AA28">
        <v>0.627</v>
      </c>
      <c r="AB28">
        <v>0.92700000000000005</v>
      </c>
      <c r="AC28">
        <v>0.67200000000000004</v>
      </c>
    </row>
    <row r="29" spans="1:29" x14ac:dyDescent="0.3">
      <c r="A29" s="42" t="s">
        <v>70</v>
      </c>
      <c r="B29" s="41">
        <v>4.2000000000000003E-2</v>
      </c>
      <c r="C29" s="34">
        <v>0.23799999999999999</v>
      </c>
      <c r="D29" s="34"/>
      <c r="E29" s="34">
        <v>0.69699999999999995</v>
      </c>
      <c r="F29" s="34">
        <v>0.88700000000000001</v>
      </c>
      <c r="G29" s="34">
        <v>1.052</v>
      </c>
      <c r="H29" s="34">
        <v>1.0309999999999999</v>
      </c>
      <c r="I29" s="34">
        <v>1.036</v>
      </c>
      <c r="K29">
        <v>0.32700000000000001</v>
      </c>
      <c r="L29">
        <v>0.125</v>
      </c>
      <c r="M29">
        <v>0.14299999999999999</v>
      </c>
      <c r="N29">
        <v>0.54900000000000004</v>
      </c>
      <c r="O29">
        <v>0.32500000000000001</v>
      </c>
      <c r="Q29">
        <v>0.14099999999999999</v>
      </c>
      <c r="R29">
        <v>0.222</v>
      </c>
      <c r="S29">
        <v>0.23599999999999999</v>
      </c>
      <c r="T29">
        <v>0.27</v>
      </c>
      <c r="U29">
        <v>0.624</v>
      </c>
      <c r="V29">
        <v>0.35099999999999998</v>
      </c>
      <c r="X29">
        <v>0.69499999999999995</v>
      </c>
      <c r="Y29">
        <v>0.52300000000000002</v>
      </c>
      <c r="Z29">
        <v>0.24</v>
      </c>
      <c r="AA29">
        <v>0.63700000000000001</v>
      </c>
      <c r="AB29">
        <v>0.95699999999999996</v>
      </c>
      <c r="AC29">
        <v>0.67900000000000005</v>
      </c>
    </row>
    <row r="30" spans="1:29" x14ac:dyDescent="0.3">
      <c r="A30" s="42" t="s">
        <v>69</v>
      </c>
      <c r="B30" s="41">
        <v>4.1000000000000002E-2</v>
      </c>
      <c r="C30" s="34">
        <v>0.245</v>
      </c>
      <c r="D30" s="34">
        <v>0.5</v>
      </c>
      <c r="E30" s="34">
        <v>0.69699999999999995</v>
      </c>
      <c r="F30" s="34">
        <v>0.89100000000000001</v>
      </c>
      <c r="G30" s="34">
        <v>1.026</v>
      </c>
      <c r="H30" s="34">
        <v>1.03</v>
      </c>
      <c r="I30" s="34">
        <v>1.042</v>
      </c>
      <c r="K30">
        <v>0.31900000000000001</v>
      </c>
      <c r="L30">
        <v>0.128</v>
      </c>
      <c r="M30">
        <v>0.214</v>
      </c>
      <c r="N30">
        <v>0.55400000000000005</v>
      </c>
      <c r="O30">
        <v>0.33300000000000002</v>
      </c>
      <c r="Q30">
        <v>0.20300000000000001</v>
      </c>
      <c r="R30">
        <v>0.20499999999999999</v>
      </c>
      <c r="S30">
        <v>0.223</v>
      </c>
      <c r="T30">
        <v>0.27100000000000002</v>
      </c>
      <c r="U30">
        <v>0.64100000000000001</v>
      </c>
      <c r="V30">
        <v>0.35899999999999999</v>
      </c>
      <c r="X30">
        <v>0.67800000000000005</v>
      </c>
      <c r="Y30">
        <v>0.51300000000000001</v>
      </c>
      <c r="Z30">
        <v>0.24</v>
      </c>
      <c r="AA30">
        <v>0.64600000000000002</v>
      </c>
      <c r="AB30">
        <v>0.93200000000000005</v>
      </c>
      <c r="AC30">
        <v>0.68200000000000005</v>
      </c>
    </row>
    <row r="31" spans="1:29" x14ac:dyDescent="0.3">
      <c r="A31" s="42" t="s">
        <v>68</v>
      </c>
      <c r="B31" s="41">
        <v>4.1000000000000002E-2</v>
      </c>
      <c r="C31" s="34">
        <v>0.23899999999999999</v>
      </c>
      <c r="D31" s="34">
        <v>0.51</v>
      </c>
      <c r="E31" s="34"/>
      <c r="F31" s="34"/>
      <c r="G31" s="34">
        <v>1.0329999999999999</v>
      </c>
      <c r="H31" s="34"/>
      <c r="I31" s="34">
        <v>1.036</v>
      </c>
      <c r="K31">
        <v>0.32500000000000001</v>
      </c>
      <c r="L31">
        <v>0.124</v>
      </c>
      <c r="M31">
        <v>0.214</v>
      </c>
      <c r="N31">
        <v>0.55400000000000005</v>
      </c>
      <c r="O31">
        <v>0.33600000000000002</v>
      </c>
      <c r="Q31">
        <v>0.14499999999999999</v>
      </c>
      <c r="R31">
        <v>0.222</v>
      </c>
      <c r="S31">
        <v>0.217</v>
      </c>
      <c r="T31">
        <v>0.27300000000000002</v>
      </c>
      <c r="U31">
        <v>0.64400000000000002</v>
      </c>
      <c r="V31">
        <v>0.28199999999999997</v>
      </c>
      <c r="X31">
        <v>0.67800000000000005</v>
      </c>
      <c r="Y31">
        <v>0.503</v>
      </c>
      <c r="Z31">
        <v>0.23699999999999999</v>
      </c>
      <c r="AA31">
        <v>0.64100000000000001</v>
      </c>
      <c r="AB31">
        <v>0.91900000000000004</v>
      </c>
      <c r="AC31">
        <v>0.67500000000000004</v>
      </c>
    </row>
    <row r="33" spans="1:21" x14ac:dyDescent="0.3">
      <c r="A33" s="42" t="s">
        <v>86</v>
      </c>
      <c r="B33">
        <f>AVERAGE(B27:B31)</f>
        <v>4.1200000000000001E-2</v>
      </c>
      <c r="C33">
        <f>AVERAGE(C27:C31)</f>
        <v>0.2404</v>
      </c>
      <c r="D33">
        <f>AVERAGE(D27:D31)</f>
        <v>0.50225000000000009</v>
      </c>
      <c r="E33">
        <f>AVERAGE(E27:E31)</f>
        <v>0.69725000000000004</v>
      </c>
      <c r="F33">
        <f>AVERAGE(F27:F31)</f>
        <v>0.89300000000000002</v>
      </c>
      <c r="G33">
        <f>AVERAGE(G27:G31)</f>
        <v>1.0292000000000001</v>
      </c>
      <c r="H33">
        <f>AVERAGE(H27:H31)</f>
        <v>1.0325</v>
      </c>
      <c r="I33">
        <f>AVERAGE(I27:I31)</f>
        <v>1.0386</v>
      </c>
    </row>
    <row r="34" spans="1:21" x14ac:dyDescent="0.3">
      <c r="A34" s="42" t="s">
        <v>85</v>
      </c>
      <c r="B34">
        <f>B33-$B$33</f>
        <v>0</v>
      </c>
      <c r="C34">
        <f>C33-$B$33</f>
        <v>0.19919999999999999</v>
      </c>
      <c r="D34">
        <f>D33-$B$33</f>
        <v>0.46105000000000007</v>
      </c>
      <c r="E34">
        <f>E33-$B$33</f>
        <v>0.65605000000000002</v>
      </c>
      <c r="F34">
        <f>F33-$B$33</f>
        <v>0.8518</v>
      </c>
      <c r="G34">
        <f>G33-$B$33</f>
        <v>0.9880000000000001</v>
      </c>
      <c r="H34">
        <f>H33-$B$33</f>
        <v>0.99129999999999996</v>
      </c>
      <c r="I34">
        <f>I33-$B$33</f>
        <v>0.99739999999999995</v>
      </c>
    </row>
    <row r="35" spans="1:21" x14ac:dyDescent="0.3">
      <c r="A35" s="42" t="s">
        <v>84</v>
      </c>
    </row>
    <row r="38" spans="1:21" x14ac:dyDescent="0.3">
      <c r="C38" s="30" t="s">
        <v>64</v>
      </c>
      <c r="D38" s="30"/>
      <c r="E38" s="30"/>
      <c r="F38" s="30"/>
      <c r="G38" s="30"/>
      <c r="I38" s="30" t="s">
        <v>62</v>
      </c>
      <c r="J38" s="30"/>
      <c r="K38" s="30"/>
      <c r="L38" s="30"/>
      <c r="M38" s="30"/>
      <c r="N38" s="30"/>
      <c r="P38" s="30" t="s">
        <v>63</v>
      </c>
      <c r="Q38" s="30"/>
      <c r="R38" s="30"/>
      <c r="S38" s="30"/>
      <c r="T38" s="30"/>
      <c r="U38" s="30"/>
    </row>
    <row r="39" spans="1:21" x14ac:dyDescent="0.3">
      <c r="C39" s="29" t="s">
        <v>51</v>
      </c>
      <c r="D39" s="29" t="s">
        <v>61</v>
      </c>
      <c r="E39" s="29" t="s">
        <v>60</v>
      </c>
      <c r="F39" s="29" t="s">
        <v>59</v>
      </c>
      <c r="G39" s="29" t="s">
        <v>54</v>
      </c>
      <c r="I39" s="26" t="s">
        <v>52</v>
      </c>
      <c r="J39" s="26" t="s">
        <v>51</v>
      </c>
      <c r="K39" s="26" t="s">
        <v>50</v>
      </c>
      <c r="L39" s="26" t="s">
        <v>49</v>
      </c>
      <c r="M39" s="26" t="s">
        <v>48</v>
      </c>
      <c r="N39" s="26" t="s">
        <v>47</v>
      </c>
      <c r="P39" s="54" t="s">
        <v>58</v>
      </c>
      <c r="Q39" s="54" t="s">
        <v>57</v>
      </c>
      <c r="R39" s="54" t="s">
        <v>56</v>
      </c>
      <c r="S39" s="54" t="s">
        <v>55</v>
      </c>
      <c r="T39" s="54" t="s">
        <v>54</v>
      </c>
      <c r="U39" s="20" t="s">
        <v>53</v>
      </c>
    </row>
    <row r="40" spans="1:21" x14ac:dyDescent="0.3">
      <c r="B40" t="s">
        <v>46</v>
      </c>
      <c r="C40">
        <v>0.307</v>
      </c>
      <c r="D40">
        <v>0.125</v>
      </c>
      <c r="E40">
        <v>0.157</v>
      </c>
      <c r="F40">
        <v>0.55300000000000005</v>
      </c>
      <c r="G40">
        <v>0.33700000000000002</v>
      </c>
      <c r="I40">
        <v>0.13900000000000001</v>
      </c>
      <c r="J40">
        <v>0.20200000000000001</v>
      </c>
      <c r="K40">
        <v>0.21</v>
      </c>
      <c r="L40">
        <v>0.26600000000000001</v>
      </c>
      <c r="M40">
        <v>0.624</v>
      </c>
      <c r="N40">
        <v>0.33400000000000002</v>
      </c>
      <c r="P40">
        <v>0.67400000000000004</v>
      </c>
      <c r="Q40">
        <v>0.502</v>
      </c>
      <c r="R40">
        <v>0.23799999999999999</v>
      </c>
      <c r="S40">
        <v>0.628</v>
      </c>
      <c r="T40">
        <v>0.94499999999999995</v>
      </c>
      <c r="U40" s="20">
        <v>0.72099999999999997</v>
      </c>
    </row>
    <row r="41" spans="1:21" x14ac:dyDescent="0.3">
      <c r="C41">
        <v>0.317</v>
      </c>
      <c r="D41">
        <v>0.121</v>
      </c>
      <c r="E41">
        <v>0.16600000000000001</v>
      </c>
      <c r="F41">
        <v>0.56999999999999995</v>
      </c>
      <c r="G41">
        <v>0.32500000000000001</v>
      </c>
      <c r="I41">
        <v>0.14699999999999999</v>
      </c>
      <c r="J41">
        <v>0.20200000000000001</v>
      </c>
      <c r="K41">
        <v>0.214</v>
      </c>
      <c r="L41">
        <v>0.25800000000000001</v>
      </c>
      <c r="M41">
        <v>0.63</v>
      </c>
      <c r="N41">
        <v>0.375</v>
      </c>
      <c r="P41">
        <v>0.68400000000000005</v>
      </c>
      <c r="Q41">
        <v>0.52400000000000002</v>
      </c>
      <c r="R41">
        <v>0.23599999999999999</v>
      </c>
      <c r="S41">
        <v>0.627</v>
      </c>
      <c r="T41">
        <v>0.92700000000000005</v>
      </c>
      <c r="U41" s="20">
        <v>0.67200000000000004</v>
      </c>
    </row>
    <row r="42" spans="1:21" x14ac:dyDescent="0.3">
      <c r="C42">
        <v>0.32700000000000001</v>
      </c>
      <c r="D42">
        <v>0.125</v>
      </c>
      <c r="E42">
        <v>0.14299999999999999</v>
      </c>
      <c r="F42">
        <v>0.54900000000000004</v>
      </c>
      <c r="G42">
        <v>0.32500000000000001</v>
      </c>
      <c r="I42">
        <v>0.14099999999999999</v>
      </c>
      <c r="J42">
        <v>0.222</v>
      </c>
      <c r="K42">
        <v>0.23599999999999999</v>
      </c>
      <c r="L42">
        <v>0.27</v>
      </c>
      <c r="M42">
        <v>0.624</v>
      </c>
      <c r="N42">
        <v>0.35099999999999998</v>
      </c>
      <c r="P42">
        <v>0.69499999999999995</v>
      </c>
      <c r="Q42">
        <v>0.52300000000000002</v>
      </c>
      <c r="R42">
        <v>0.24</v>
      </c>
      <c r="S42">
        <v>0.63700000000000001</v>
      </c>
      <c r="T42">
        <v>0.95699999999999996</v>
      </c>
      <c r="U42" s="20">
        <v>0.67900000000000005</v>
      </c>
    </row>
    <row r="43" spans="1:21" x14ac:dyDescent="0.3">
      <c r="B43" t="s">
        <v>43</v>
      </c>
      <c r="C43">
        <f>AVERAGE(C40:C42)</f>
        <v>0.317</v>
      </c>
      <c r="D43">
        <f>AVERAGE(D40:D42)</f>
        <v>0.12366666666666666</v>
      </c>
      <c r="E43">
        <f>AVERAGE(E40:E42)</f>
        <v>0.15533333333333332</v>
      </c>
      <c r="F43">
        <f>AVERAGE(F40:F42)</f>
        <v>0.55733333333333335</v>
      </c>
      <c r="G43">
        <f>AVERAGE(G40:G42)</f>
        <v>0.32900000000000001</v>
      </c>
      <c r="I43">
        <f>AVERAGE(I40:I42)</f>
        <v>0.14233333333333334</v>
      </c>
      <c r="J43">
        <f>AVERAGE(J40:J42)</f>
        <v>0.20866666666666667</v>
      </c>
      <c r="K43">
        <f>AVERAGE(K40:K42)</f>
        <v>0.21999999999999997</v>
      </c>
      <c r="L43">
        <f>AVERAGE(L40:L42)</f>
        <v>0.26466666666666666</v>
      </c>
      <c r="M43">
        <f>AVERAGE(M40:M42)</f>
        <v>0.626</v>
      </c>
      <c r="N43">
        <f>AVERAGE(N40:N42)</f>
        <v>0.35333333333333333</v>
      </c>
      <c r="P43">
        <f>AVERAGE(P40:P42)</f>
        <v>0.68433333333333335</v>
      </c>
      <c r="Q43">
        <f>AVERAGE(Q40:Q42)</f>
        <v>0.51633333333333331</v>
      </c>
      <c r="R43">
        <f>AVERAGE(R40:R42)</f>
        <v>0.23799999999999999</v>
      </c>
      <c r="S43">
        <f>AVERAGE(S40:S42)</f>
        <v>0.6306666666666666</v>
      </c>
      <c r="T43">
        <f>AVERAGE(T40:T42)</f>
        <v>0.94299999999999995</v>
      </c>
      <c r="U43" s="20">
        <f>AVERAGE(U40:U42)</f>
        <v>0.69066666666666665</v>
      </c>
    </row>
    <row r="44" spans="1:21" x14ac:dyDescent="0.3">
      <c r="B44" t="s">
        <v>42</v>
      </c>
      <c r="C44">
        <f>C43-$B$33</f>
        <v>0.27579999999999999</v>
      </c>
      <c r="D44">
        <f>D43-$B$33</f>
        <v>8.246666666666666E-2</v>
      </c>
      <c r="E44">
        <f>E43-$B$33</f>
        <v>0.11413333333333332</v>
      </c>
      <c r="F44">
        <f>F43-$B$33</f>
        <v>0.51613333333333333</v>
      </c>
      <c r="G44">
        <f>G43-$B$33</f>
        <v>0.2878</v>
      </c>
      <c r="I44">
        <f>I43-$B$33</f>
        <v>0.10113333333333334</v>
      </c>
      <c r="J44">
        <f>J43-$B$33</f>
        <v>0.16746666666666665</v>
      </c>
      <c r="K44">
        <f>K43-$B$33</f>
        <v>0.17879999999999996</v>
      </c>
      <c r="L44">
        <f>L43-$B$33</f>
        <v>0.22346666666666665</v>
      </c>
      <c r="M44">
        <f>M43-$B$33</f>
        <v>0.58479999999999999</v>
      </c>
      <c r="N44">
        <f>N43-$B$33</f>
        <v>0.31213333333333332</v>
      </c>
      <c r="P44">
        <f>P43-$B$33</f>
        <v>0.64313333333333333</v>
      </c>
      <c r="Q44">
        <f>Q43-$B$33</f>
        <v>0.4751333333333333</v>
      </c>
      <c r="R44">
        <f>R43-$B$33</f>
        <v>0.19679999999999997</v>
      </c>
      <c r="S44">
        <f>S43-$B$33</f>
        <v>0.58946666666666658</v>
      </c>
      <c r="T44">
        <f>T43-$B$33</f>
        <v>0.90179999999999993</v>
      </c>
      <c r="U44" s="20">
        <f>U43-$B$33</f>
        <v>0.64946666666666664</v>
      </c>
    </row>
    <row r="45" spans="1:21" x14ac:dyDescent="0.3">
      <c r="B45" t="s">
        <v>84</v>
      </c>
      <c r="C45">
        <f>(C44/0.0035)*(15)</f>
        <v>1182</v>
      </c>
      <c r="D45">
        <f>(D44/0.0035)*(15)</f>
        <v>353.42857142857139</v>
      </c>
      <c r="E45">
        <f>(E44/0.0035)*(15)</f>
        <v>489.14285714285711</v>
      </c>
      <c r="F45">
        <f>(F44/0.0035)*(15)</f>
        <v>2212</v>
      </c>
      <c r="G45">
        <f>(G44/0.0035)*(15)</f>
        <v>1233.4285714285713</v>
      </c>
      <c r="I45">
        <f>(I44/0.0035)*(15)</f>
        <v>433.42857142857144</v>
      </c>
      <c r="J45">
        <f>(J44/0.0035)*(15)</f>
        <v>717.71428571428567</v>
      </c>
      <c r="K45">
        <f>(K44/0.0035)*(15)</f>
        <v>766.28571428571411</v>
      </c>
      <c r="L45">
        <f>(L44/0.0035)*(15)</f>
        <v>957.71428571428567</v>
      </c>
      <c r="M45">
        <f>(M44/0.0035)*(15)</f>
        <v>2506.2857142857142</v>
      </c>
      <c r="N45">
        <f>(N44/0.0035)*(15)</f>
        <v>1337.7142857142856</v>
      </c>
      <c r="P45">
        <f>(P44/0.0035)*(15)</f>
        <v>2756.2857142857142</v>
      </c>
      <c r="Q45">
        <f>(Q44/0.0035)*(15)</f>
        <v>2036.2857142857142</v>
      </c>
      <c r="R45">
        <f>(R44/0.0035)*(15)</f>
        <v>843.42857142857133</v>
      </c>
      <c r="S45">
        <f>(S44/0.0035)*(15)</f>
        <v>2526.2857142857142</v>
      </c>
      <c r="T45">
        <f>(T44/0.0035)*(15)</f>
        <v>3864.8571428571427</v>
      </c>
      <c r="U45" s="20">
        <f>(U44/0.0035)*(15)</f>
        <v>2783.4285714285711</v>
      </c>
    </row>
    <row r="46" spans="1:21" x14ac:dyDescent="0.3">
      <c r="U46" s="20"/>
    </row>
    <row r="47" spans="1:21" x14ac:dyDescent="0.3">
      <c r="B47" t="s">
        <v>45</v>
      </c>
      <c r="C47">
        <v>0.31900000000000001</v>
      </c>
      <c r="D47">
        <v>0.128</v>
      </c>
      <c r="E47">
        <v>0.214</v>
      </c>
      <c r="F47">
        <v>0.55400000000000005</v>
      </c>
      <c r="G47">
        <v>0.33300000000000002</v>
      </c>
      <c r="I47">
        <v>0.20300000000000001</v>
      </c>
      <c r="J47">
        <v>0.20499999999999999</v>
      </c>
      <c r="K47">
        <v>0.223</v>
      </c>
      <c r="L47">
        <v>0.27100000000000002</v>
      </c>
      <c r="M47">
        <v>0.64100000000000001</v>
      </c>
      <c r="N47">
        <v>0.35899999999999999</v>
      </c>
      <c r="P47">
        <v>0.67800000000000005</v>
      </c>
      <c r="Q47">
        <v>0.51300000000000001</v>
      </c>
      <c r="R47">
        <v>0.24</v>
      </c>
      <c r="S47">
        <v>0.64600000000000002</v>
      </c>
      <c r="T47">
        <v>0.93200000000000005</v>
      </c>
      <c r="U47" s="20">
        <v>0.68200000000000005</v>
      </c>
    </row>
    <row r="48" spans="1:21" x14ac:dyDescent="0.3">
      <c r="C48">
        <v>0.32500000000000001</v>
      </c>
      <c r="D48">
        <v>0.124</v>
      </c>
      <c r="E48">
        <v>0.214</v>
      </c>
      <c r="F48">
        <v>0.55400000000000005</v>
      </c>
      <c r="G48">
        <v>0.33600000000000002</v>
      </c>
      <c r="I48">
        <v>0.14499999999999999</v>
      </c>
      <c r="J48">
        <v>0.222</v>
      </c>
      <c r="K48">
        <v>0.217</v>
      </c>
      <c r="L48">
        <v>0.27300000000000002</v>
      </c>
      <c r="M48">
        <v>0.64400000000000002</v>
      </c>
      <c r="N48">
        <v>0.28199999999999997</v>
      </c>
      <c r="P48">
        <v>0.67800000000000005</v>
      </c>
      <c r="Q48">
        <v>0.503</v>
      </c>
      <c r="R48">
        <v>0.23699999999999999</v>
      </c>
      <c r="S48">
        <v>0.64100000000000001</v>
      </c>
      <c r="T48">
        <v>0.91900000000000004</v>
      </c>
      <c r="U48" s="20">
        <v>0.67500000000000004</v>
      </c>
    </row>
    <row r="49" spans="1:21" x14ac:dyDescent="0.3">
      <c r="B49" t="s">
        <v>43</v>
      </c>
      <c r="C49">
        <f>AVERAGE(C47:C48)</f>
        <v>0.32200000000000001</v>
      </c>
      <c r="D49">
        <f>AVERAGE(D47:D48)</f>
        <v>0.126</v>
      </c>
      <c r="E49">
        <f>AVERAGE(E47:E48)</f>
        <v>0.214</v>
      </c>
      <c r="F49">
        <f>AVERAGE(F47:F48)</f>
        <v>0.55400000000000005</v>
      </c>
      <c r="G49">
        <f>AVERAGE(G47:G48)</f>
        <v>0.33450000000000002</v>
      </c>
      <c r="I49">
        <f>AVERAGE(I47:I48)</f>
        <v>0.17399999999999999</v>
      </c>
      <c r="J49">
        <f>AVERAGE(J47:J48)</f>
        <v>0.2135</v>
      </c>
      <c r="K49">
        <f>AVERAGE(K47:K48)</f>
        <v>0.22</v>
      </c>
      <c r="L49">
        <f>AVERAGE(L47:L48)</f>
        <v>0.27200000000000002</v>
      </c>
      <c r="M49">
        <f>AVERAGE(M47:M48)</f>
        <v>0.64250000000000007</v>
      </c>
      <c r="N49">
        <f>AVERAGE(N47:N48)</f>
        <v>0.32050000000000001</v>
      </c>
      <c r="P49">
        <f>AVERAGE(P47:P48)</f>
        <v>0.67800000000000005</v>
      </c>
      <c r="Q49">
        <f>AVERAGE(Q47:Q48)</f>
        <v>0.50800000000000001</v>
      </c>
      <c r="R49">
        <f>AVERAGE(R47:R48)</f>
        <v>0.23849999999999999</v>
      </c>
      <c r="S49">
        <f>AVERAGE(S47:S48)</f>
        <v>0.64349999999999996</v>
      </c>
      <c r="T49">
        <f>AVERAGE(T47:T48)</f>
        <v>0.92549999999999999</v>
      </c>
      <c r="U49" s="20">
        <f>AVERAGE(U47:U48)</f>
        <v>0.6785000000000001</v>
      </c>
    </row>
    <row r="50" spans="1:21" x14ac:dyDescent="0.3">
      <c r="B50" t="s">
        <v>42</v>
      </c>
      <c r="C50">
        <f>C49-$B$33</f>
        <v>0.28079999999999999</v>
      </c>
      <c r="D50">
        <f>D49-$B$33</f>
        <v>8.48E-2</v>
      </c>
      <c r="E50">
        <f>E49-$B$33</f>
        <v>0.17280000000000001</v>
      </c>
      <c r="F50">
        <f>F49-$B$33</f>
        <v>0.51280000000000003</v>
      </c>
      <c r="G50">
        <f>G49-$B$33</f>
        <v>0.29330000000000001</v>
      </c>
      <c r="I50">
        <f>I49-$B$33</f>
        <v>0.13279999999999997</v>
      </c>
      <c r="J50">
        <f>J49-$B$33</f>
        <v>0.17230000000000001</v>
      </c>
      <c r="K50">
        <f>K49-$B$33</f>
        <v>0.17880000000000001</v>
      </c>
      <c r="L50">
        <f>L49-$B$33</f>
        <v>0.23080000000000001</v>
      </c>
      <c r="M50">
        <f>M49-$B$33</f>
        <v>0.60130000000000006</v>
      </c>
      <c r="N50">
        <f>N49-$B$33</f>
        <v>0.27929999999999999</v>
      </c>
      <c r="P50">
        <f>P49-$B$33</f>
        <v>0.63680000000000003</v>
      </c>
      <c r="Q50">
        <f>Q49-$B$33</f>
        <v>0.46679999999999999</v>
      </c>
      <c r="R50">
        <f>R49-$B$33</f>
        <v>0.19729999999999998</v>
      </c>
      <c r="S50">
        <f>S49-$B$33</f>
        <v>0.60229999999999995</v>
      </c>
      <c r="T50">
        <f>T49-$B$33</f>
        <v>0.88429999999999997</v>
      </c>
      <c r="U50" s="20">
        <f>U49-$B$33</f>
        <v>0.63730000000000009</v>
      </c>
    </row>
    <row r="51" spans="1:21" x14ac:dyDescent="0.3">
      <c r="B51" t="s">
        <v>84</v>
      </c>
      <c r="C51">
        <f>(C50/0.0035)*(15)</f>
        <v>1203.4285714285713</v>
      </c>
      <c r="D51">
        <f>(D50/0.0035)*(15)</f>
        <v>363.42857142857144</v>
      </c>
      <c r="E51">
        <f>(E50/0.0035)*(15)</f>
        <v>740.57142857142856</v>
      </c>
      <c r="F51">
        <f>(F50/0.0035)*(15)</f>
        <v>2197.7142857142862</v>
      </c>
      <c r="G51">
        <f>(G50/0.0035)*(15)</f>
        <v>1257</v>
      </c>
      <c r="I51">
        <f>(I50/0.0035)*(15)</f>
        <v>569.142857142857</v>
      </c>
      <c r="J51">
        <f>(J50/0.0035)*(15)</f>
        <v>738.42857142857144</v>
      </c>
      <c r="K51">
        <f>(K50/0.0035)*(15)</f>
        <v>766.28571428571433</v>
      </c>
      <c r="L51">
        <f>(L50/0.0035)*(15)</f>
        <v>989.142857142857</v>
      </c>
      <c r="M51">
        <f>(M50/0.0035)*(15)</f>
        <v>2577</v>
      </c>
      <c r="N51">
        <f>(N50/0.0035)*(15)</f>
        <v>1197</v>
      </c>
      <c r="P51">
        <f>(P50/0.0035)*(15)</f>
        <v>2729.1428571428573</v>
      </c>
      <c r="Q51">
        <f>(Q50/0.0035)*(15)</f>
        <v>2000.5714285714284</v>
      </c>
      <c r="R51">
        <f>(R50/0.0035)*(15)</f>
        <v>845.57142857142844</v>
      </c>
      <c r="S51">
        <f>(S50/0.0035)*(15)</f>
        <v>2581.2857142857138</v>
      </c>
      <c r="T51">
        <f>(T50/0.0035)*(15)</f>
        <v>3789.8571428571427</v>
      </c>
      <c r="U51" s="20">
        <f>(U50/0.0035)*(15)</f>
        <v>2731.2857142857147</v>
      </c>
    </row>
    <row r="53" spans="1:21" x14ac:dyDescent="0.3">
      <c r="A53" s="1"/>
      <c r="B53" s="2"/>
      <c r="C53" s="2"/>
      <c r="D53" s="2"/>
      <c r="E53" s="4"/>
    </row>
    <row r="54" spans="1:21" x14ac:dyDescent="0.3">
      <c r="A54" s="5"/>
      <c r="D54" s="14"/>
      <c r="E54" s="7"/>
    </row>
    <row r="55" spans="1:21" x14ac:dyDescent="0.3">
      <c r="A55" s="5"/>
      <c r="D55" s="14"/>
      <c r="E55" s="7"/>
    </row>
    <row r="56" spans="1:21" x14ac:dyDescent="0.3">
      <c r="A56" s="5"/>
      <c r="D56" s="14"/>
      <c r="E56" s="7"/>
    </row>
    <row r="57" spans="1:21" x14ac:dyDescent="0.3">
      <c r="A57" s="5"/>
      <c r="D57" s="14"/>
      <c r="E57" s="7"/>
    </row>
    <row r="58" spans="1:21" x14ac:dyDescent="0.3">
      <c r="A58" s="5"/>
      <c r="D58" s="14"/>
      <c r="E58" s="7"/>
    </row>
    <row r="59" spans="1:21" x14ac:dyDescent="0.3">
      <c r="A59" s="5"/>
      <c r="D59" s="14"/>
      <c r="E59" s="7"/>
    </row>
    <row r="60" spans="1:21" x14ac:dyDescent="0.3">
      <c r="A60" s="5"/>
      <c r="D60" s="14"/>
      <c r="E60" s="7"/>
    </row>
    <row r="61" spans="1:21" x14ac:dyDescent="0.3">
      <c r="A61" s="5"/>
      <c r="D61" s="14"/>
      <c r="E61" s="7"/>
    </row>
    <row r="62" spans="1:21" x14ac:dyDescent="0.3">
      <c r="A62" s="5"/>
      <c r="D62" s="14"/>
      <c r="E62" s="7"/>
    </row>
    <row r="63" spans="1:21" x14ac:dyDescent="0.3">
      <c r="A63" s="5"/>
      <c r="D63" s="14"/>
      <c r="E63" s="7"/>
    </row>
    <row r="64" spans="1:21" x14ac:dyDescent="0.3">
      <c r="A64" s="5"/>
      <c r="D64" s="14"/>
      <c r="E64" s="7"/>
    </row>
    <row r="65" spans="1:5" x14ac:dyDescent="0.3">
      <c r="A65" s="5"/>
      <c r="D65" s="14"/>
      <c r="E65" s="7"/>
    </row>
    <row r="66" spans="1:5" x14ac:dyDescent="0.3">
      <c r="A66" s="5"/>
      <c r="D66" s="14"/>
      <c r="E66" s="7"/>
    </row>
    <row r="67" spans="1:5" x14ac:dyDescent="0.3">
      <c r="A67" s="5"/>
      <c r="D67" s="14"/>
      <c r="E67" s="7"/>
    </row>
    <row r="68" spans="1:5" x14ac:dyDescent="0.3">
      <c r="A68" s="5"/>
      <c r="D68" s="14"/>
      <c r="E68" s="7"/>
    </row>
    <row r="69" spans="1:5" x14ac:dyDescent="0.3">
      <c r="A69" s="5"/>
      <c r="D69" s="14"/>
      <c r="E69" s="7"/>
    </row>
    <row r="70" spans="1:5" x14ac:dyDescent="0.3">
      <c r="A70" s="53"/>
      <c r="B70" s="52"/>
      <c r="C70" s="52"/>
      <c r="D70" s="51"/>
      <c r="E70" s="50"/>
    </row>
  </sheetData>
  <mergeCells count="3">
    <mergeCell ref="C38:G38"/>
    <mergeCell ref="P38:U38"/>
    <mergeCell ref="I38:N3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B3061-944C-4662-8FAD-B0D1052C7381}">
  <sheetPr>
    <tabColor rgb="FF00B0F0"/>
  </sheetPr>
  <dimension ref="A3:AF84"/>
  <sheetViews>
    <sheetView topLeftCell="A41" zoomScale="70" zoomScaleNormal="70" workbookViewId="0">
      <selection activeCell="R65" activeCellId="2" sqref="R49 R57 R65"/>
    </sheetView>
  </sheetViews>
  <sheetFormatPr defaultRowHeight="14.4" x14ac:dyDescent="0.3"/>
  <cols>
    <col min="1" max="1" width="25.109375" customWidth="1"/>
    <col min="2" max="2" width="14.21875" bestFit="1" customWidth="1"/>
    <col min="3" max="3" width="17.109375" bestFit="1" customWidth="1"/>
    <col min="5" max="5" width="15.77734375" bestFit="1" customWidth="1"/>
    <col min="13" max="13" width="12.44140625" bestFit="1" customWidth="1"/>
    <col min="20" max="20" width="13.33203125" bestFit="1" customWidth="1"/>
  </cols>
  <sheetData>
    <row r="3" spans="1:14" x14ac:dyDescent="0.3">
      <c r="A3" t="s">
        <v>83</v>
      </c>
    </row>
    <row r="4" spans="1:14" x14ac:dyDescent="0.3">
      <c r="A4" t="s">
        <v>82</v>
      </c>
    </row>
    <row r="5" spans="1:14" x14ac:dyDescent="0.3">
      <c r="A5" t="s">
        <v>81</v>
      </c>
    </row>
    <row r="6" spans="1:14" x14ac:dyDescent="0.3">
      <c r="A6" t="s">
        <v>80</v>
      </c>
    </row>
    <row r="7" spans="1:14" x14ac:dyDescent="0.3">
      <c r="A7" t="s">
        <v>79</v>
      </c>
    </row>
    <row r="8" spans="1:14" x14ac:dyDescent="0.3">
      <c r="A8" t="s">
        <v>78</v>
      </c>
    </row>
    <row r="9" spans="1:14" x14ac:dyDescent="0.3">
      <c r="A9" t="s">
        <v>77</v>
      </c>
    </row>
    <row r="10" spans="1:14" x14ac:dyDescent="0.3">
      <c r="A10" t="s">
        <v>76</v>
      </c>
    </row>
    <row r="11" spans="1:14" x14ac:dyDescent="0.3">
      <c r="A11" t="s">
        <v>75</v>
      </c>
      <c r="D11" t="s">
        <v>74</v>
      </c>
    </row>
    <row r="15" spans="1:14" x14ac:dyDescent="0.3">
      <c r="B15" t="s">
        <v>73</v>
      </c>
    </row>
    <row r="16" spans="1:14" x14ac:dyDescent="0.3">
      <c r="B16" s="42">
        <v>1</v>
      </c>
      <c r="C16" s="42">
        <v>2</v>
      </c>
      <c r="D16" s="42">
        <v>3</v>
      </c>
      <c r="E16" s="42">
        <v>4</v>
      </c>
      <c r="F16" s="42">
        <v>5</v>
      </c>
      <c r="G16" s="42">
        <v>6</v>
      </c>
      <c r="H16" s="42">
        <v>7</v>
      </c>
      <c r="I16" s="42">
        <v>8</v>
      </c>
      <c r="J16" s="42">
        <v>9</v>
      </c>
      <c r="K16" s="42">
        <v>10</v>
      </c>
      <c r="L16" s="42">
        <v>11</v>
      </c>
      <c r="M16" s="42">
        <v>12</v>
      </c>
      <c r="N16" s="42"/>
    </row>
    <row r="17" spans="1:32" x14ac:dyDescent="0.3">
      <c r="A17" s="42" t="s">
        <v>72</v>
      </c>
      <c r="B17" s="49">
        <v>0.06</v>
      </c>
      <c r="C17" s="48">
        <v>0.29699999999999999</v>
      </c>
      <c r="D17" s="48">
        <v>0.57699999999999996</v>
      </c>
      <c r="E17" s="48">
        <v>0.92400000000000004</v>
      </c>
      <c r="F17" s="48">
        <v>0.39100000000000001</v>
      </c>
      <c r="G17" s="48">
        <v>1.2090000000000001</v>
      </c>
      <c r="H17" s="48">
        <v>1.9339999999999999</v>
      </c>
      <c r="I17" s="48">
        <v>5.6000000000000001E-2</v>
      </c>
      <c r="J17" s="48">
        <v>5.1999999999999998E-2</v>
      </c>
      <c r="K17" s="48">
        <v>5.8000000000000003E-2</v>
      </c>
      <c r="L17" s="48">
        <v>5.7000000000000002E-2</v>
      </c>
      <c r="M17" s="47">
        <v>0.06</v>
      </c>
      <c r="N17" s="34"/>
    </row>
    <row r="18" spans="1:32" x14ac:dyDescent="0.3">
      <c r="A18" s="42" t="s">
        <v>71</v>
      </c>
      <c r="B18" s="41">
        <v>5.1999999999999998E-2</v>
      </c>
      <c r="C18" s="34">
        <v>0.28399999999999997</v>
      </c>
      <c r="D18" s="34">
        <v>0.52200000000000002</v>
      </c>
      <c r="E18" s="34">
        <v>0.99299999999999999</v>
      </c>
      <c r="F18" s="34">
        <v>0.98299999999999998</v>
      </c>
      <c r="G18" s="34">
        <v>1.391</v>
      </c>
      <c r="H18" s="34">
        <v>1.968</v>
      </c>
      <c r="I18" s="34">
        <v>0.06</v>
      </c>
      <c r="J18" s="34">
        <v>5.2999999999999999E-2</v>
      </c>
      <c r="K18" s="34">
        <v>5.1999999999999998E-2</v>
      </c>
      <c r="L18" s="34">
        <v>5.1999999999999998E-2</v>
      </c>
      <c r="M18" s="43">
        <v>5.3999999999999999E-2</v>
      </c>
      <c r="N18" s="34"/>
    </row>
    <row r="19" spans="1:32" x14ac:dyDescent="0.3">
      <c r="A19" s="42" t="s">
        <v>70</v>
      </c>
      <c r="B19" s="41">
        <v>5.8000000000000003E-2</v>
      </c>
      <c r="C19" s="34">
        <v>0.27800000000000002</v>
      </c>
      <c r="D19" s="34">
        <v>0.60799999999999998</v>
      </c>
      <c r="E19" s="34">
        <v>1.157</v>
      </c>
      <c r="F19" s="34">
        <v>0.72199999999999998</v>
      </c>
      <c r="G19" s="34">
        <v>1.016</v>
      </c>
      <c r="H19" s="34">
        <v>1.8620000000000001</v>
      </c>
      <c r="I19" s="34">
        <v>5.8999999999999997E-2</v>
      </c>
      <c r="J19" s="34">
        <v>5.8000000000000003E-2</v>
      </c>
      <c r="K19" s="34">
        <v>5.5E-2</v>
      </c>
      <c r="L19" s="34">
        <v>5.7000000000000002E-2</v>
      </c>
      <c r="M19" s="43">
        <v>6.3E-2</v>
      </c>
      <c r="N19" s="34"/>
    </row>
    <row r="20" spans="1:32" x14ac:dyDescent="0.3">
      <c r="A20" s="42" t="s">
        <v>69</v>
      </c>
      <c r="B20" s="41">
        <v>5.2999999999999999E-2</v>
      </c>
      <c r="C20" s="34">
        <v>0.34899999999999998</v>
      </c>
      <c r="D20" s="34">
        <v>0.77200000000000002</v>
      </c>
      <c r="E20" s="34">
        <v>1.1519999999999999</v>
      </c>
      <c r="F20" s="34">
        <v>0.92700000000000005</v>
      </c>
      <c r="G20" s="34">
        <v>1.534</v>
      </c>
      <c r="H20" s="34">
        <v>1.2749999999999999</v>
      </c>
      <c r="I20" s="34">
        <v>5.1999999999999998E-2</v>
      </c>
      <c r="J20" s="34">
        <v>5.5E-2</v>
      </c>
      <c r="K20" s="34">
        <v>0.109</v>
      </c>
      <c r="L20" s="34">
        <v>5.5E-2</v>
      </c>
      <c r="M20" s="43">
        <v>6.5000000000000002E-2</v>
      </c>
      <c r="N20" s="34"/>
    </row>
    <row r="21" spans="1:32" x14ac:dyDescent="0.3">
      <c r="A21" s="42" t="s">
        <v>68</v>
      </c>
      <c r="B21" s="41">
        <v>5.7000000000000002E-2</v>
      </c>
      <c r="C21" s="34">
        <v>0.36599999999999999</v>
      </c>
      <c r="D21" s="34">
        <v>0.76700000000000002</v>
      </c>
      <c r="E21" s="34">
        <v>1.2010000000000001</v>
      </c>
      <c r="F21" s="34">
        <v>0.79200000000000004</v>
      </c>
      <c r="G21" s="34">
        <v>1.6779999999999999</v>
      </c>
      <c r="H21" s="34">
        <v>1.9019999999999999</v>
      </c>
      <c r="I21" s="34">
        <v>6.0999999999999999E-2</v>
      </c>
      <c r="J21" s="34">
        <v>5.3999999999999999E-2</v>
      </c>
      <c r="K21" s="34">
        <v>9.5000000000000001E-2</v>
      </c>
      <c r="L21" s="34">
        <v>6.2E-2</v>
      </c>
      <c r="M21" s="43">
        <v>5.8000000000000003E-2</v>
      </c>
      <c r="N21" s="34"/>
    </row>
    <row r="22" spans="1:32" x14ac:dyDescent="0.3">
      <c r="A22" s="42" t="s">
        <v>67</v>
      </c>
      <c r="B22" s="41">
        <v>0.16700000000000001</v>
      </c>
      <c r="C22" s="34">
        <v>0.23799999999999999</v>
      </c>
      <c r="D22" s="34">
        <v>0.59099999999999997</v>
      </c>
      <c r="E22" s="34">
        <v>1.1040000000000001</v>
      </c>
      <c r="F22" s="34">
        <v>1.431</v>
      </c>
      <c r="G22" s="34">
        <v>1.544</v>
      </c>
      <c r="H22" s="34">
        <v>1.9530000000000001</v>
      </c>
      <c r="I22" s="34">
        <v>5.8000000000000003E-2</v>
      </c>
      <c r="J22" s="34">
        <v>5.2999999999999999E-2</v>
      </c>
      <c r="K22" s="34">
        <v>0.06</v>
      </c>
      <c r="L22" s="34">
        <v>5.6000000000000001E-2</v>
      </c>
      <c r="M22" s="43">
        <v>7.0000000000000007E-2</v>
      </c>
      <c r="N22" s="34"/>
    </row>
    <row r="23" spans="1:32" x14ac:dyDescent="0.3">
      <c r="A23" s="42" t="s">
        <v>66</v>
      </c>
      <c r="B23" s="41">
        <v>5.7000000000000002E-2</v>
      </c>
      <c r="C23" s="34">
        <v>0.35399999999999998</v>
      </c>
      <c r="D23" s="34">
        <v>0.54</v>
      </c>
      <c r="E23" s="34">
        <v>0.91400000000000003</v>
      </c>
      <c r="F23" s="34">
        <v>1.089</v>
      </c>
      <c r="G23" s="34">
        <v>1.502</v>
      </c>
      <c r="H23" s="34">
        <v>1.7509999999999999</v>
      </c>
      <c r="I23" s="34">
        <v>5.5E-2</v>
      </c>
      <c r="J23" s="34">
        <v>5.8000000000000003E-2</v>
      </c>
      <c r="K23" s="34">
        <v>5.6000000000000001E-2</v>
      </c>
      <c r="L23" s="34">
        <v>7.0000000000000007E-2</v>
      </c>
      <c r="M23" s="43">
        <v>8.6999999999999994E-2</v>
      </c>
      <c r="N23" s="34"/>
    </row>
    <row r="24" spans="1:32" x14ac:dyDescent="0.3">
      <c r="A24" s="42" t="s">
        <v>65</v>
      </c>
      <c r="B24" s="46">
        <v>5.5E-2</v>
      </c>
      <c r="C24" s="45">
        <v>0.33300000000000002</v>
      </c>
      <c r="D24" s="45">
        <v>0.53300000000000003</v>
      </c>
      <c r="E24" s="45">
        <v>1.2130000000000001</v>
      </c>
      <c r="F24" s="45">
        <v>0.84699999999999998</v>
      </c>
      <c r="G24" s="45">
        <v>1.583</v>
      </c>
      <c r="H24" s="45">
        <v>2.1339999999999999</v>
      </c>
      <c r="I24" s="45">
        <v>5.5E-2</v>
      </c>
      <c r="J24" s="45">
        <v>5.1999999999999998E-2</v>
      </c>
      <c r="K24" s="45">
        <v>5.5E-2</v>
      </c>
      <c r="L24" s="45">
        <v>5.8000000000000003E-2</v>
      </c>
      <c r="M24" s="44">
        <v>0.106</v>
      </c>
      <c r="N24" s="34"/>
    </row>
    <row r="25" spans="1:32" x14ac:dyDescent="0.3">
      <c r="A25" s="42"/>
      <c r="B25" s="4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43"/>
      <c r="N25" s="34"/>
    </row>
    <row r="26" spans="1:32" x14ac:dyDescent="0.3">
      <c r="A26" s="42"/>
      <c r="B26" s="41"/>
      <c r="C26" s="34"/>
      <c r="D26" s="34"/>
      <c r="E26" s="34"/>
      <c r="F26" s="34"/>
      <c r="G26" s="34"/>
      <c r="H26" s="34"/>
      <c r="I26" s="31" t="s">
        <v>64</v>
      </c>
      <c r="J26" s="31"/>
      <c r="K26" s="31"/>
      <c r="L26" s="31"/>
      <c r="M26" s="40"/>
      <c r="N26" s="39"/>
      <c r="O26" s="32" t="s">
        <v>63</v>
      </c>
      <c r="P26" s="31"/>
      <c r="Q26" s="31"/>
      <c r="R26" s="31"/>
      <c r="S26" s="31"/>
      <c r="T26" s="31"/>
      <c r="V26" s="31" t="s">
        <v>62</v>
      </c>
      <c r="W26" s="31"/>
      <c r="X26" s="31"/>
      <c r="Y26" s="31"/>
      <c r="Z26" s="31"/>
      <c r="AA26" s="31"/>
    </row>
    <row r="27" spans="1:32" x14ac:dyDescent="0.3">
      <c r="B27" s="38">
        <v>0</v>
      </c>
      <c r="C27" s="37">
        <v>0.5</v>
      </c>
      <c r="D27" s="37">
        <v>1</v>
      </c>
      <c r="E27" s="37">
        <v>1.5</v>
      </c>
      <c r="F27" s="37">
        <v>2</v>
      </c>
      <c r="G27" s="37">
        <v>2.5</v>
      </c>
      <c r="H27" s="37">
        <v>3</v>
      </c>
      <c r="I27" s="36" t="s">
        <v>51</v>
      </c>
      <c r="J27" s="36" t="s">
        <v>61</v>
      </c>
      <c r="K27" s="36" t="s">
        <v>60</v>
      </c>
      <c r="L27" s="36" t="s">
        <v>59</v>
      </c>
      <c r="M27" s="35" t="s">
        <v>54</v>
      </c>
      <c r="N27" s="34"/>
      <c r="O27" s="28" t="s">
        <v>58</v>
      </c>
      <c r="P27" s="28" t="s">
        <v>57</v>
      </c>
      <c r="Q27" s="28" t="s">
        <v>56</v>
      </c>
      <c r="R27" s="28" t="s">
        <v>55</v>
      </c>
      <c r="S27" s="28" t="s">
        <v>54</v>
      </c>
      <c r="T27" s="28" t="s">
        <v>53</v>
      </c>
      <c r="U27" s="34"/>
      <c r="V27" s="26" t="s">
        <v>52</v>
      </c>
      <c r="W27" s="26" t="s">
        <v>51</v>
      </c>
      <c r="X27" s="26" t="s">
        <v>50</v>
      </c>
      <c r="Y27" s="26" t="s">
        <v>49</v>
      </c>
      <c r="Z27" s="26" t="s">
        <v>48</v>
      </c>
      <c r="AA27" s="26" t="s">
        <v>47</v>
      </c>
      <c r="AB27" s="34"/>
      <c r="AC27" s="34"/>
      <c r="AD27" s="34"/>
      <c r="AE27" s="34"/>
      <c r="AF27" s="34"/>
    </row>
    <row r="28" spans="1:32" x14ac:dyDescent="0.3">
      <c r="B28">
        <v>0.06</v>
      </c>
      <c r="C28">
        <v>0.29699999999999999</v>
      </c>
      <c r="D28">
        <v>0.57699999999999996</v>
      </c>
      <c r="E28">
        <v>0.92400000000000004</v>
      </c>
      <c r="G28">
        <v>1.2090000000000001</v>
      </c>
      <c r="H28">
        <v>1.9339999999999999</v>
      </c>
      <c r="I28">
        <v>0.14399999999999999</v>
      </c>
      <c r="J28">
        <v>7.5999999999999998E-2</v>
      </c>
      <c r="K28">
        <v>7.5999999999999998E-2</v>
      </c>
      <c r="L28">
        <v>0.13500000000000001</v>
      </c>
      <c r="M28">
        <v>0.27600000000000002</v>
      </c>
      <c r="O28">
        <v>0.14799999999999999</v>
      </c>
      <c r="P28">
        <v>6.7000000000000004E-2</v>
      </c>
      <c r="Q28">
        <v>8.1000000000000003E-2</v>
      </c>
      <c r="R28">
        <v>8.3000000000000004E-2</v>
      </c>
      <c r="S28">
        <v>0.122</v>
      </c>
      <c r="T28">
        <v>0.16</v>
      </c>
      <c r="V28">
        <v>0.32300000000000001</v>
      </c>
      <c r="W28">
        <v>0.184</v>
      </c>
      <c r="X28">
        <v>9.8000000000000004E-2</v>
      </c>
      <c r="Y28">
        <v>0.14199999999999999</v>
      </c>
      <c r="Z28">
        <v>0.215</v>
      </c>
      <c r="AA28">
        <v>0.123</v>
      </c>
    </row>
    <row r="29" spans="1:32" x14ac:dyDescent="0.3">
      <c r="B29">
        <v>5.1999999999999998E-2</v>
      </c>
      <c r="C29">
        <v>0.28399999999999997</v>
      </c>
      <c r="D29">
        <v>0.52200000000000002</v>
      </c>
      <c r="E29">
        <v>0.99299999999999999</v>
      </c>
      <c r="F29">
        <v>0.98299999999999998</v>
      </c>
      <c r="G29">
        <v>1.391</v>
      </c>
      <c r="I29">
        <v>0.15</v>
      </c>
      <c r="J29">
        <v>0.17799999999999999</v>
      </c>
      <c r="K29">
        <v>8.3000000000000004E-2</v>
      </c>
      <c r="L29">
        <v>0.11600000000000001</v>
      </c>
      <c r="M29">
        <v>0.13300000000000001</v>
      </c>
      <c r="O29">
        <v>0.19900000000000001</v>
      </c>
      <c r="P29">
        <v>9.7000000000000003E-2</v>
      </c>
      <c r="Q29">
        <v>7.6999999999999999E-2</v>
      </c>
      <c r="R29">
        <v>0.10199999999999999</v>
      </c>
      <c r="S29">
        <v>0.111</v>
      </c>
      <c r="T29">
        <v>0.14299999999999999</v>
      </c>
      <c r="V29">
        <v>0.32400000000000001</v>
      </c>
      <c r="W29">
        <v>0.20200000000000001</v>
      </c>
      <c r="X29">
        <v>0.14000000000000001</v>
      </c>
      <c r="Y29">
        <v>0.13100000000000001</v>
      </c>
      <c r="Z29">
        <v>0.161</v>
      </c>
      <c r="AA29">
        <v>0.16400000000000001</v>
      </c>
    </row>
    <row r="30" spans="1:32" x14ac:dyDescent="0.3">
      <c r="B30">
        <v>5.8000000000000003E-2</v>
      </c>
      <c r="C30">
        <v>0.27800000000000002</v>
      </c>
      <c r="D30">
        <v>0.60799999999999998</v>
      </c>
      <c r="G30">
        <v>1.016</v>
      </c>
      <c r="H30">
        <v>1.8620000000000001</v>
      </c>
      <c r="I30">
        <v>0.36199999999999999</v>
      </c>
      <c r="J30">
        <v>0.129</v>
      </c>
      <c r="K30">
        <v>0.10100000000000001</v>
      </c>
      <c r="L30">
        <v>0.11700000000000001</v>
      </c>
      <c r="M30">
        <v>9.1999999999999998E-2</v>
      </c>
      <c r="O30">
        <v>0.247</v>
      </c>
      <c r="P30">
        <v>7.6999999999999999E-2</v>
      </c>
      <c r="Q30">
        <v>0.10299999999999999</v>
      </c>
      <c r="R30">
        <v>0.126</v>
      </c>
      <c r="S30">
        <v>0.10100000000000001</v>
      </c>
      <c r="T30">
        <v>0.14399999999999999</v>
      </c>
      <c r="V30">
        <v>0.43</v>
      </c>
      <c r="W30">
        <v>0.246</v>
      </c>
      <c r="X30">
        <v>0.11600000000000001</v>
      </c>
      <c r="Y30">
        <v>0.13600000000000001</v>
      </c>
      <c r="Z30">
        <v>0.19700000000000001</v>
      </c>
      <c r="AA30">
        <v>0.161</v>
      </c>
    </row>
    <row r="31" spans="1:32" x14ac:dyDescent="0.3">
      <c r="B31">
        <v>5.2999999999999999E-2</v>
      </c>
      <c r="C31">
        <v>0.34899999999999998</v>
      </c>
      <c r="D31">
        <v>0.77200000000000002</v>
      </c>
      <c r="F31">
        <v>0.92700000000000005</v>
      </c>
      <c r="G31">
        <v>1.534</v>
      </c>
      <c r="H31">
        <v>1.2749999999999999</v>
      </c>
      <c r="I31">
        <v>0.14699999999999999</v>
      </c>
      <c r="J31">
        <v>7.6999999999999999E-2</v>
      </c>
      <c r="K31">
        <v>7.6999999999999999E-2</v>
      </c>
      <c r="L31">
        <v>0.11799999999999999</v>
      </c>
      <c r="M31">
        <v>0.11</v>
      </c>
      <c r="O31">
        <v>0.3</v>
      </c>
      <c r="P31">
        <v>8.1000000000000003E-2</v>
      </c>
      <c r="Q31">
        <v>7.0999999999999994E-2</v>
      </c>
      <c r="R31">
        <v>0.157</v>
      </c>
      <c r="S31">
        <v>0.122</v>
      </c>
      <c r="T31">
        <v>0.14099999999999999</v>
      </c>
      <c r="V31">
        <v>0.34100000000000003</v>
      </c>
      <c r="W31">
        <v>0.30299999999999999</v>
      </c>
      <c r="X31">
        <v>0.152</v>
      </c>
      <c r="Y31">
        <v>0.14099999999999999</v>
      </c>
      <c r="Z31">
        <v>0.23</v>
      </c>
      <c r="AA31">
        <v>0.191</v>
      </c>
    </row>
    <row r="32" spans="1:32" x14ac:dyDescent="0.3">
      <c r="B32">
        <v>5.7000000000000002E-2</v>
      </c>
      <c r="C32">
        <v>0.36599999999999999</v>
      </c>
      <c r="D32">
        <v>0.76700000000000002</v>
      </c>
      <c r="G32">
        <v>1.6779999999999999</v>
      </c>
      <c r="H32">
        <v>1.9019999999999999</v>
      </c>
      <c r="I32">
        <v>0.14499999999999999</v>
      </c>
      <c r="J32">
        <v>7.5999999999999998E-2</v>
      </c>
      <c r="K32">
        <v>7.2999999999999995E-2</v>
      </c>
      <c r="L32">
        <v>0.124</v>
      </c>
      <c r="M32">
        <v>0.09</v>
      </c>
      <c r="O32">
        <v>0.115</v>
      </c>
      <c r="P32">
        <v>7.4999999999999997E-2</v>
      </c>
      <c r="Q32">
        <v>0.13400000000000001</v>
      </c>
      <c r="R32">
        <v>9.8000000000000004E-2</v>
      </c>
      <c r="S32">
        <v>9.0999999999999998E-2</v>
      </c>
      <c r="T32">
        <v>0.17499999999999999</v>
      </c>
      <c r="V32">
        <v>0.38</v>
      </c>
      <c r="W32">
        <v>0.23599999999999999</v>
      </c>
      <c r="X32">
        <v>0.107</v>
      </c>
      <c r="Y32">
        <v>0.14000000000000001</v>
      </c>
      <c r="Z32">
        <v>0.2</v>
      </c>
      <c r="AA32">
        <v>0.111</v>
      </c>
    </row>
    <row r="33" spans="1:32" x14ac:dyDescent="0.3">
      <c r="B33">
        <v>0.16700000000000001</v>
      </c>
      <c r="C33">
        <v>0.23799999999999999</v>
      </c>
      <c r="D33">
        <v>0.59099999999999997</v>
      </c>
      <c r="E33">
        <v>1.1040000000000001</v>
      </c>
      <c r="F33">
        <v>1.431</v>
      </c>
      <c r="G33">
        <v>1.544</v>
      </c>
      <c r="I33">
        <v>0.161</v>
      </c>
      <c r="J33">
        <v>8.1000000000000003E-2</v>
      </c>
      <c r="K33">
        <v>8.3000000000000004E-2</v>
      </c>
      <c r="L33">
        <v>0.128</v>
      </c>
      <c r="M33">
        <v>9.7000000000000003E-2</v>
      </c>
      <c r="O33">
        <v>0.29799999999999999</v>
      </c>
      <c r="P33">
        <v>0.113</v>
      </c>
      <c r="Q33">
        <v>0.114</v>
      </c>
      <c r="R33">
        <v>0.11899999999999999</v>
      </c>
      <c r="S33">
        <v>0.122</v>
      </c>
      <c r="T33">
        <v>0.151</v>
      </c>
      <c r="V33">
        <v>0.38700000000000001</v>
      </c>
      <c r="W33">
        <v>0.222</v>
      </c>
      <c r="X33">
        <v>0.107</v>
      </c>
      <c r="Y33">
        <v>0.14199999999999999</v>
      </c>
      <c r="Z33">
        <v>0.16400000000000001</v>
      </c>
      <c r="AA33">
        <v>0.182</v>
      </c>
    </row>
    <row r="34" spans="1:32" x14ac:dyDescent="0.3">
      <c r="B34">
        <v>5.7000000000000002E-2</v>
      </c>
      <c r="C34">
        <v>0.35399999999999998</v>
      </c>
      <c r="D34">
        <v>0.54</v>
      </c>
      <c r="E34">
        <v>0.91400000000000003</v>
      </c>
      <c r="F34">
        <v>1.089</v>
      </c>
      <c r="G34">
        <v>1.502</v>
      </c>
      <c r="H34">
        <v>1.7509999999999999</v>
      </c>
      <c r="I34">
        <v>0.157</v>
      </c>
      <c r="J34">
        <v>9.0999999999999998E-2</v>
      </c>
      <c r="K34">
        <v>8.1000000000000003E-2</v>
      </c>
      <c r="L34">
        <v>0.152</v>
      </c>
      <c r="M34">
        <v>0.106</v>
      </c>
      <c r="O34">
        <v>0.25900000000000001</v>
      </c>
      <c r="P34">
        <v>0.09</v>
      </c>
      <c r="Q34">
        <v>0.09</v>
      </c>
      <c r="R34">
        <v>0.184</v>
      </c>
      <c r="S34">
        <v>0.10100000000000001</v>
      </c>
      <c r="T34">
        <v>0.219</v>
      </c>
      <c r="V34">
        <v>0.32100000000000001</v>
      </c>
      <c r="W34">
        <v>0.189</v>
      </c>
      <c r="X34">
        <v>0.104</v>
      </c>
      <c r="Y34">
        <v>0.16400000000000001</v>
      </c>
      <c r="Z34">
        <v>0.218</v>
      </c>
      <c r="AA34">
        <v>0.19</v>
      </c>
    </row>
    <row r="35" spans="1:32" x14ac:dyDescent="0.3">
      <c r="B35">
        <v>5.5E-2</v>
      </c>
      <c r="C35">
        <v>0.33300000000000002</v>
      </c>
      <c r="D35">
        <v>0.53300000000000003</v>
      </c>
      <c r="E35">
        <v>1.2130000000000001</v>
      </c>
      <c r="F35">
        <v>0.84699999999999998</v>
      </c>
      <c r="G35">
        <v>1.583</v>
      </c>
      <c r="I35">
        <v>0.16300000000000001</v>
      </c>
      <c r="J35">
        <v>0.11899999999999999</v>
      </c>
      <c r="K35">
        <v>9.4E-2</v>
      </c>
      <c r="L35">
        <v>6.9000000000000006E-2</v>
      </c>
      <c r="M35">
        <v>0.16600000000000001</v>
      </c>
      <c r="O35">
        <v>6.4000000000000001E-2</v>
      </c>
      <c r="P35">
        <v>7.5999999999999998E-2</v>
      </c>
      <c r="Q35">
        <v>9.6000000000000002E-2</v>
      </c>
      <c r="R35">
        <v>0.12</v>
      </c>
      <c r="S35">
        <v>9.8000000000000004E-2</v>
      </c>
      <c r="T35">
        <v>0.11600000000000001</v>
      </c>
      <c r="V35">
        <v>0.34200000000000003</v>
      </c>
      <c r="W35">
        <v>0.28399999999999997</v>
      </c>
      <c r="X35">
        <v>0.11700000000000001</v>
      </c>
      <c r="Y35">
        <v>0.106</v>
      </c>
      <c r="Z35">
        <v>0.20499999999999999</v>
      </c>
      <c r="AA35">
        <v>0.13500000000000001</v>
      </c>
    </row>
    <row r="36" spans="1:32" x14ac:dyDescent="0.3">
      <c r="B36">
        <f>AVERAGE(B28:B35)</f>
        <v>6.9875000000000007E-2</v>
      </c>
      <c r="C36">
        <f>AVERAGE(C28:C35)</f>
        <v>0.31237500000000001</v>
      </c>
      <c r="D36">
        <f>AVERAGE(D28:D35)</f>
        <v>0.61375000000000002</v>
      </c>
      <c r="E36">
        <f>AVERAGE(E28:E35)</f>
        <v>1.0295999999999998</v>
      </c>
      <c r="F36">
        <f>AVERAGE(F28:F35)</f>
        <v>1.0553999999999999</v>
      </c>
      <c r="G36">
        <f>AVERAGE(G28:G35)</f>
        <v>1.4321250000000001</v>
      </c>
      <c r="H36">
        <f>AVERAGE(H28:H35)</f>
        <v>1.7448000000000001</v>
      </c>
      <c r="I36">
        <f>AVERAGE(I28:I35)</f>
        <v>0.17862500000000001</v>
      </c>
      <c r="J36">
        <f>AVERAGE(J28:J35)</f>
        <v>0.10337499999999999</v>
      </c>
      <c r="K36">
        <f>AVERAGE(K28:K35)</f>
        <v>8.3500000000000005E-2</v>
      </c>
      <c r="L36">
        <f>AVERAGE(L28:L35)</f>
        <v>0.11987500000000001</v>
      </c>
      <c r="M36">
        <f>AVERAGE(M28:M35)</f>
        <v>0.13374999999999998</v>
      </c>
      <c r="O36">
        <f>AVERAGE(O28:O35)</f>
        <v>0.20374999999999999</v>
      </c>
      <c r="P36">
        <f>AVERAGE(P28:P35)</f>
        <v>8.4499999999999992E-2</v>
      </c>
      <c r="Q36">
        <f>AVERAGE(Q28:Q35)</f>
        <v>9.5750000000000002E-2</v>
      </c>
      <c r="R36">
        <f>AVERAGE(R28:R35)</f>
        <v>0.123625</v>
      </c>
      <c r="S36">
        <f>AVERAGE(S28:S35)</f>
        <v>0.10849999999999999</v>
      </c>
      <c r="T36">
        <f>AVERAGE(T28:T35)</f>
        <v>0.15612500000000001</v>
      </c>
      <c r="V36">
        <f>AVERAGE(V28:V35)</f>
        <v>0.35600000000000004</v>
      </c>
      <c r="W36">
        <f>AVERAGE(W28:W35)</f>
        <v>0.23325000000000001</v>
      </c>
      <c r="X36">
        <f>AVERAGE(X28:X35)</f>
        <v>0.11762499999999999</v>
      </c>
      <c r="Y36">
        <f>AVERAGE(Y28:Y35)</f>
        <v>0.13775000000000001</v>
      </c>
      <c r="Z36">
        <f>AVERAGE(Z28:Z35)</f>
        <v>0.19874999999999998</v>
      </c>
      <c r="AA36">
        <f>AVERAGE(AA28:AA35)</f>
        <v>0.15712499999999999</v>
      </c>
    </row>
    <row r="37" spans="1:32" x14ac:dyDescent="0.3">
      <c r="B37">
        <f>B36-$B$36</f>
        <v>0</v>
      </c>
      <c r="C37">
        <f>C36-$B$36</f>
        <v>0.24249999999999999</v>
      </c>
      <c r="D37">
        <f>D36-$B$36</f>
        <v>0.543875</v>
      </c>
      <c r="E37">
        <f>E36-$B$36</f>
        <v>0.95972499999999983</v>
      </c>
      <c r="F37">
        <f>F36-$B$36</f>
        <v>0.98552499999999987</v>
      </c>
      <c r="G37">
        <f>G36-$B$36</f>
        <v>1.3622500000000002</v>
      </c>
      <c r="H37">
        <f>H36-$B$36</f>
        <v>1.6749250000000002</v>
      </c>
      <c r="I37">
        <f>I36-$B$36</f>
        <v>0.10875</v>
      </c>
      <c r="J37">
        <f>J36-$B$36</f>
        <v>3.3499999999999988E-2</v>
      </c>
      <c r="K37">
        <f>K36-$B$36</f>
        <v>1.3624999999999998E-2</v>
      </c>
      <c r="L37">
        <f>L36-$B$36</f>
        <v>0.05</v>
      </c>
      <c r="M37">
        <f>M36-$B$36</f>
        <v>6.3874999999999973E-2</v>
      </c>
      <c r="O37">
        <f>O36-$B$36</f>
        <v>0.13387499999999997</v>
      </c>
      <c r="P37">
        <f>P36-$B$36</f>
        <v>1.4624999999999985E-2</v>
      </c>
      <c r="Q37">
        <f>Q36-$B$36</f>
        <v>2.5874999999999995E-2</v>
      </c>
      <c r="R37">
        <f>R36-$B$36</f>
        <v>5.3749999999999992E-2</v>
      </c>
      <c r="S37">
        <f>S36-$B$36</f>
        <v>3.8624999999999979E-2</v>
      </c>
      <c r="T37">
        <f>T36-$B$36</f>
        <v>8.6250000000000007E-2</v>
      </c>
      <c r="V37">
        <f>V36-$B$36</f>
        <v>0.28612500000000002</v>
      </c>
      <c r="W37">
        <f>W36-$B$36</f>
        <v>0.16337499999999999</v>
      </c>
      <c r="X37">
        <f>X36-$B$36</f>
        <v>4.7749999999999987E-2</v>
      </c>
      <c r="Y37">
        <f>Y36-$B$36</f>
        <v>6.7875000000000005E-2</v>
      </c>
      <c r="Z37">
        <f>Z36-$B$36</f>
        <v>0.12887499999999996</v>
      </c>
      <c r="AA37">
        <f>AA36-$B$36</f>
        <v>8.724999999999998E-2</v>
      </c>
    </row>
    <row r="38" spans="1:32" x14ac:dyDescent="0.3">
      <c r="I38">
        <f>I37/0.5497</f>
        <v>0.19783518282699655</v>
      </c>
      <c r="J38">
        <f>J37/0.5497</f>
        <v>6.0942332181189725E-2</v>
      </c>
      <c r="K38">
        <f>K37/0.5497</f>
        <v>2.4786247043842094E-2</v>
      </c>
      <c r="L38">
        <f>L37/0.5497</f>
        <v>9.0958704748044392E-2</v>
      </c>
      <c r="M38">
        <f>M37/0.5497</f>
        <v>0.11619974531562667</v>
      </c>
      <c r="O38">
        <f>O37/0.5497</f>
        <v>0.24354193196288881</v>
      </c>
      <c r="P38">
        <f>P37/0.5497</f>
        <v>2.6605421138802959E-2</v>
      </c>
      <c r="Q38">
        <f>Q37/0.5497</f>
        <v>4.7071129707112962E-2</v>
      </c>
      <c r="R38">
        <f>R37/0.5497</f>
        <v>9.778060760414771E-2</v>
      </c>
      <c r="S38">
        <f>S37/0.5497</f>
        <v>7.0265599417864255E-2</v>
      </c>
      <c r="T38">
        <f>T37/0.5497</f>
        <v>0.15690376569037659</v>
      </c>
      <c r="V38">
        <f>V37/0.5497</f>
        <v>0.52051118792068407</v>
      </c>
      <c r="W38">
        <f>W37/0.5497</f>
        <v>0.29720756776423501</v>
      </c>
      <c r="X38">
        <f>X37/0.5497</f>
        <v>8.6865563034382379E-2</v>
      </c>
      <c r="Y38">
        <f>Y37/0.5497</f>
        <v>0.12347644169547027</v>
      </c>
      <c r="Z38">
        <f>Z37/0.5497</f>
        <v>0.23444606148808436</v>
      </c>
      <c r="AA38">
        <f>AA37/0.5497</f>
        <v>0.15872293978533744</v>
      </c>
    </row>
    <row r="39" spans="1:32" x14ac:dyDescent="0.3">
      <c r="A39" t="s">
        <v>41</v>
      </c>
      <c r="I39" s="33">
        <f>I38*(15/1)</f>
        <v>2.9675277424049482</v>
      </c>
      <c r="J39" s="33">
        <f>J38*(15/1)</f>
        <v>0.91413498271784588</v>
      </c>
      <c r="K39" s="33">
        <f>K38*(15/1)</f>
        <v>0.37179370565763142</v>
      </c>
      <c r="L39" s="33">
        <f>L38*(15/1)</f>
        <v>1.3643805712206658</v>
      </c>
      <c r="M39" s="33">
        <f>M38*(15/1)</f>
        <v>1.7429961797344</v>
      </c>
      <c r="N39" s="33"/>
      <c r="O39" s="33">
        <f>O38*(15/1)</f>
        <v>3.6531289794433324</v>
      </c>
      <c r="P39" s="33">
        <f>P38*(15/1)</f>
        <v>0.39908131708204442</v>
      </c>
      <c r="Q39" s="33">
        <f>Q38*(15/1)</f>
        <v>0.70606694560669447</v>
      </c>
      <c r="R39" s="33">
        <f>R38*(15/1)</f>
        <v>1.4667091140622157</v>
      </c>
      <c r="S39" s="33">
        <f>S38*(15/1)</f>
        <v>1.0539839912679638</v>
      </c>
      <c r="T39" s="33">
        <f>T38*(15/1)</f>
        <v>2.3535564853556488</v>
      </c>
      <c r="U39" s="33"/>
      <c r="V39" s="33">
        <f>V38*(15/1)</f>
        <v>7.8076678188102608</v>
      </c>
      <c r="W39" s="33">
        <f>W38*(15/1)</f>
        <v>4.4581135164635253</v>
      </c>
      <c r="X39" s="33">
        <f>X38*(15/1)</f>
        <v>1.3029834455157356</v>
      </c>
      <c r="Y39" s="33">
        <f>Y38*(15/1)</f>
        <v>1.852146625432054</v>
      </c>
      <c r="Z39" s="33">
        <f>Z38*(15/1)</f>
        <v>3.5166909223212652</v>
      </c>
      <c r="AA39" s="33">
        <f>AA38*(15/1)</f>
        <v>2.3808440967800615</v>
      </c>
      <c r="AB39" s="33"/>
      <c r="AC39" s="33"/>
      <c r="AD39" s="33"/>
      <c r="AE39" s="33"/>
      <c r="AF39" s="33"/>
    </row>
    <row r="41" spans="1:32" x14ac:dyDescent="0.3">
      <c r="B41" s="30" t="s">
        <v>64</v>
      </c>
      <c r="C41" s="30"/>
      <c r="D41" s="30"/>
      <c r="E41" s="30"/>
      <c r="F41" s="30"/>
      <c r="H41" s="32" t="s">
        <v>63</v>
      </c>
      <c r="I41" s="31"/>
      <c r="J41" s="31"/>
      <c r="K41" s="31"/>
      <c r="L41" s="31"/>
      <c r="M41" s="31"/>
      <c r="O41" s="30" t="s">
        <v>62</v>
      </c>
      <c r="P41" s="30"/>
      <c r="Q41" s="30"/>
      <c r="R41" s="30"/>
      <c r="S41" s="30"/>
      <c r="T41" s="30"/>
    </row>
    <row r="42" spans="1:32" x14ac:dyDescent="0.3">
      <c r="B42" s="29" t="s">
        <v>51</v>
      </c>
      <c r="C42" s="29" t="s">
        <v>61</v>
      </c>
      <c r="D42" s="29" t="s">
        <v>60</v>
      </c>
      <c r="E42" s="29" t="s">
        <v>59</v>
      </c>
      <c r="F42" s="29" t="s">
        <v>54</v>
      </c>
      <c r="H42" s="28" t="s">
        <v>58</v>
      </c>
      <c r="I42" s="28" t="s">
        <v>57</v>
      </c>
      <c r="J42" s="28" t="s">
        <v>56</v>
      </c>
      <c r="K42" s="28" t="s">
        <v>55</v>
      </c>
      <c r="L42" s="28" t="s">
        <v>54</v>
      </c>
      <c r="M42" s="27" t="s">
        <v>53</v>
      </c>
      <c r="O42" s="26" t="s">
        <v>52</v>
      </c>
      <c r="P42" s="26" t="s">
        <v>51</v>
      </c>
      <c r="Q42" s="26" t="s">
        <v>50</v>
      </c>
      <c r="R42" s="26" t="s">
        <v>49</v>
      </c>
      <c r="S42" s="26" t="s">
        <v>48</v>
      </c>
      <c r="T42" s="26" t="s">
        <v>47</v>
      </c>
    </row>
    <row r="43" spans="1:32" x14ac:dyDescent="0.3">
      <c r="A43" t="s">
        <v>46</v>
      </c>
      <c r="B43">
        <v>0.14399999999999999</v>
      </c>
      <c r="C43">
        <v>7.5999999999999998E-2</v>
      </c>
      <c r="D43">
        <v>7.5999999999999998E-2</v>
      </c>
      <c r="E43">
        <v>0.13500000000000001</v>
      </c>
      <c r="F43">
        <v>0.27600000000000002</v>
      </c>
      <c r="H43">
        <v>0.14799999999999999</v>
      </c>
      <c r="I43">
        <v>6.7000000000000004E-2</v>
      </c>
      <c r="J43">
        <v>8.1000000000000003E-2</v>
      </c>
      <c r="K43">
        <v>8.3000000000000004E-2</v>
      </c>
      <c r="L43">
        <v>0.122</v>
      </c>
      <c r="M43" s="20">
        <v>0.16</v>
      </c>
      <c r="O43">
        <v>0.32300000000000001</v>
      </c>
      <c r="P43">
        <v>0.184</v>
      </c>
      <c r="Q43">
        <v>9.8000000000000004E-2</v>
      </c>
      <c r="R43">
        <v>0.14199999999999999</v>
      </c>
      <c r="S43">
        <v>0.215</v>
      </c>
      <c r="T43">
        <v>0.123</v>
      </c>
    </row>
    <row r="44" spans="1:32" x14ac:dyDescent="0.3">
      <c r="B44">
        <v>0.15</v>
      </c>
      <c r="C44">
        <v>0.17799999999999999</v>
      </c>
      <c r="D44">
        <v>8.3000000000000004E-2</v>
      </c>
      <c r="E44">
        <v>0.11600000000000001</v>
      </c>
      <c r="F44">
        <v>0.13300000000000001</v>
      </c>
      <c r="H44">
        <v>0.19900000000000001</v>
      </c>
      <c r="I44">
        <v>9.7000000000000003E-2</v>
      </c>
      <c r="J44">
        <v>7.6999999999999999E-2</v>
      </c>
      <c r="K44">
        <v>0.10199999999999999</v>
      </c>
      <c r="L44">
        <v>0.111</v>
      </c>
      <c r="M44" s="20">
        <v>0.14299999999999999</v>
      </c>
      <c r="O44">
        <v>0.32400000000000001</v>
      </c>
      <c r="P44">
        <v>0.20200000000000001</v>
      </c>
      <c r="Q44">
        <v>0.14000000000000001</v>
      </c>
      <c r="R44">
        <v>0.13100000000000001</v>
      </c>
      <c r="S44">
        <v>0.161</v>
      </c>
      <c r="T44">
        <v>0.16400000000000001</v>
      </c>
    </row>
    <row r="45" spans="1:32" ht="15" thickBot="1" x14ac:dyDescent="0.35">
      <c r="B45">
        <v>0.36199999999999999</v>
      </c>
      <c r="C45">
        <v>0.129</v>
      </c>
      <c r="D45">
        <v>0.10100000000000001</v>
      </c>
      <c r="E45">
        <v>0.11700000000000001</v>
      </c>
      <c r="F45">
        <v>9.1999999999999998E-2</v>
      </c>
      <c r="H45">
        <v>0.247</v>
      </c>
      <c r="I45">
        <v>7.6999999999999999E-2</v>
      </c>
      <c r="J45">
        <v>0.10299999999999999</v>
      </c>
      <c r="K45">
        <v>0.126</v>
      </c>
      <c r="L45">
        <v>0.10100000000000001</v>
      </c>
      <c r="M45" s="20">
        <v>0.14399999999999999</v>
      </c>
      <c r="O45">
        <v>0.43</v>
      </c>
      <c r="P45">
        <v>0.246</v>
      </c>
      <c r="Q45">
        <v>0.11600000000000001</v>
      </c>
      <c r="R45">
        <v>0.13600000000000001</v>
      </c>
      <c r="S45">
        <v>0.19700000000000001</v>
      </c>
      <c r="T45">
        <v>0.161</v>
      </c>
    </row>
    <row r="46" spans="1:32" x14ac:dyDescent="0.3">
      <c r="A46" s="25" t="s">
        <v>43</v>
      </c>
      <c r="B46" s="23">
        <f>AVERAGE(B43:B45)</f>
        <v>0.21866666666666665</v>
      </c>
      <c r="C46" s="23">
        <f>AVERAGE(C43:C45)</f>
        <v>0.12766666666666668</v>
      </c>
      <c r="D46" s="23">
        <f>AVERAGE(D43:D45)</f>
        <v>8.666666666666667E-2</v>
      </c>
      <c r="E46" s="23">
        <f>AVERAGE(E43:E45)</f>
        <v>0.12266666666666666</v>
      </c>
      <c r="F46" s="23">
        <f>AVERAGE(F43:F45)</f>
        <v>0.16700000000000001</v>
      </c>
      <c r="G46" s="23"/>
      <c r="H46" s="23">
        <f>AVERAGE(H43:H45)</f>
        <v>0.19799999999999998</v>
      </c>
      <c r="I46" s="23">
        <f>AVERAGE(I43:I45)</f>
        <v>8.0333333333333326E-2</v>
      </c>
      <c r="J46" s="23">
        <f>AVERAGE(J43:J45)</f>
        <v>8.7000000000000008E-2</v>
      </c>
      <c r="K46" s="23">
        <f>AVERAGE(K43:K45)</f>
        <v>0.10366666666666667</v>
      </c>
      <c r="L46" s="23">
        <f>AVERAGE(L43:L45)</f>
        <v>0.11133333333333333</v>
      </c>
      <c r="M46" s="24">
        <f>AVERAGE(M43:M45)</f>
        <v>0.14899999999999999</v>
      </c>
      <c r="N46" s="23"/>
      <c r="O46" s="23">
        <f>AVERAGE(O43:O45)</f>
        <v>0.35899999999999999</v>
      </c>
      <c r="P46" s="23">
        <f>AVERAGE(P43:P45)</f>
        <v>0.21066666666666667</v>
      </c>
      <c r="Q46" s="23">
        <f>AVERAGE(Q43:Q45)</f>
        <v>0.11800000000000001</v>
      </c>
      <c r="R46" s="23">
        <f>AVERAGE(R43:R45)</f>
        <v>0.13633333333333333</v>
      </c>
      <c r="S46" s="23">
        <f>AVERAGE(S43:S45)</f>
        <v>0.19099999999999998</v>
      </c>
      <c r="T46" s="22">
        <f>AVERAGE(T43:T45)</f>
        <v>0.14933333333333335</v>
      </c>
    </row>
    <row r="47" spans="1:32" x14ac:dyDescent="0.3">
      <c r="A47" s="21" t="s">
        <v>42</v>
      </c>
      <c r="B47">
        <f>B46-$B$36</f>
        <v>0.14879166666666666</v>
      </c>
      <c r="C47">
        <f>C46-$B$36</f>
        <v>5.7791666666666672E-2</v>
      </c>
      <c r="D47">
        <f>D46-$B$36</f>
        <v>1.6791666666666663E-2</v>
      </c>
      <c r="E47">
        <f>E46-$B$36</f>
        <v>5.2791666666666653E-2</v>
      </c>
      <c r="F47">
        <f>F46-$B$36</f>
        <v>9.7125000000000003E-2</v>
      </c>
      <c r="H47">
        <f>H46-$B$36</f>
        <v>0.12812499999999999</v>
      </c>
      <c r="I47">
        <f>I46-$B$36</f>
        <v>1.0458333333333319E-2</v>
      </c>
      <c r="J47">
        <f>J46-$B$36</f>
        <v>1.7125000000000001E-2</v>
      </c>
      <c r="K47">
        <f>K46-$B$36</f>
        <v>3.3791666666666664E-2</v>
      </c>
      <c r="L47">
        <f>L46-$B$36</f>
        <v>4.1458333333333319E-2</v>
      </c>
      <c r="M47" s="20">
        <f>M46-$B$36</f>
        <v>7.9124999999999987E-2</v>
      </c>
      <c r="O47">
        <f>O46-$B$36</f>
        <v>0.28912499999999997</v>
      </c>
      <c r="P47">
        <f>P46-$B$36</f>
        <v>0.14079166666666665</v>
      </c>
      <c r="Q47">
        <f>Q46-$B$36</f>
        <v>4.8125000000000001E-2</v>
      </c>
      <c r="R47">
        <f>R46-$B$36</f>
        <v>6.6458333333333328E-2</v>
      </c>
      <c r="S47">
        <f>S46-$B$36</f>
        <v>0.12112499999999997</v>
      </c>
      <c r="T47" s="19">
        <f>T46-$B$36</f>
        <v>7.9458333333333339E-2</v>
      </c>
    </row>
    <row r="48" spans="1:32" x14ac:dyDescent="0.3">
      <c r="A48" s="21"/>
      <c r="B48">
        <f>B47/0.5497</f>
        <v>0.2706779455460554</v>
      </c>
      <c r="C48">
        <f>C47/0.5497</f>
        <v>0.10513310290461465</v>
      </c>
      <c r="D48">
        <f>D47/0.5497</f>
        <v>3.0546965011218237E-2</v>
      </c>
      <c r="E48">
        <f>E47/0.5497</f>
        <v>9.6037232429810188E-2</v>
      </c>
      <c r="F48">
        <f>F47/0.5497</f>
        <v>0.17668728397307623</v>
      </c>
      <c r="H48">
        <f>H47/0.5497</f>
        <v>0.23308168091686374</v>
      </c>
      <c r="I48">
        <f>I47/0.5497</f>
        <v>1.9025529076465927E-2</v>
      </c>
      <c r="J48">
        <f>J47/0.5497</f>
        <v>3.1153356376205206E-2</v>
      </c>
      <c r="K48">
        <f>K47/0.5497</f>
        <v>6.147292462555333E-2</v>
      </c>
      <c r="L48">
        <f>L47/0.5497</f>
        <v>7.541992602025345E-2</v>
      </c>
      <c r="M48" s="20">
        <f>M47/0.5497</f>
        <v>0.14394215026378024</v>
      </c>
      <c r="O48">
        <f>O47/0.5497</f>
        <v>0.52596871020556668</v>
      </c>
      <c r="P48">
        <f>P47/0.5497</f>
        <v>0.25612455278636831</v>
      </c>
      <c r="Q48">
        <f>Q47/0.5497</f>
        <v>8.7547753319992733E-2</v>
      </c>
      <c r="R48">
        <f>R47/0.5497</f>
        <v>0.12089927839427567</v>
      </c>
      <c r="S48">
        <f>S47/0.5497</f>
        <v>0.2203474622521375</v>
      </c>
      <c r="T48" s="19">
        <f>T47/0.5497</f>
        <v>0.14454854162876724</v>
      </c>
    </row>
    <row r="49" spans="1:20" ht="15" thickBot="1" x14ac:dyDescent="0.35">
      <c r="A49" s="18" t="s">
        <v>41</v>
      </c>
      <c r="B49" s="16">
        <f>B48*(15/1)</f>
        <v>4.0601691831908306</v>
      </c>
      <c r="C49" s="16">
        <f>C48*(15/1)</f>
        <v>1.5769965435692197</v>
      </c>
      <c r="D49" s="16">
        <f>D48*(15/1)</f>
        <v>0.45820447516827356</v>
      </c>
      <c r="E49" s="16">
        <f>E48*(15/1)</f>
        <v>1.4405584864471528</v>
      </c>
      <c r="F49" s="16">
        <f>F48*(15/1)</f>
        <v>2.6503092595961433</v>
      </c>
      <c r="G49" s="16"/>
      <c r="H49" s="16">
        <f>H48*(15/1)</f>
        <v>3.4962252137529561</v>
      </c>
      <c r="I49" s="16">
        <f>I48*(15/1)</f>
        <v>0.2853829361469889</v>
      </c>
      <c r="J49" s="16">
        <f>J48*(15/1)</f>
        <v>0.4673003456430781</v>
      </c>
      <c r="K49" s="16">
        <f>K48*(15/1)</f>
        <v>0.92209386938329996</v>
      </c>
      <c r="L49" s="16">
        <f>L48*(15/1)</f>
        <v>1.1312988903038017</v>
      </c>
      <c r="M49" s="17">
        <f>M48*(15/1)</f>
        <v>2.1591322539567037</v>
      </c>
      <c r="N49" s="16"/>
      <c r="O49" s="16">
        <f>O48*(15/1)</f>
        <v>7.8895306530834999</v>
      </c>
      <c r="P49" s="16">
        <f>P48*(15/1)</f>
        <v>3.8418682917955245</v>
      </c>
      <c r="Q49" s="16">
        <f>Q48*(15/1)</f>
        <v>1.3132162997998911</v>
      </c>
      <c r="R49" s="16">
        <f>R48*(15/1)</f>
        <v>1.8134891759141349</v>
      </c>
      <c r="S49" s="16">
        <f>S48*(15/1)</f>
        <v>3.3052119337820627</v>
      </c>
      <c r="T49" s="15">
        <f>T48*(15/1)</f>
        <v>2.1682281244315087</v>
      </c>
    </row>
    <row r="50" spans="1:20" x14ac:dyDescent="0.3">
      <c r="M50" s="20"/>
    </row>
    <row r="51" spans="1:20" x14ac:dyDescent="0.3">
      <c r="A51" t="s">
        <v>45</v>
      </c>
      <c r="B51">
        <v>0.14699999999999999</v>
      </c>
      <c r="C51">
        <v>7.6999999999999999E-2</v>
      </c>
      <c r="D51">
        <v>7.6999999999999999E-2</v>
      </c>
      <c r="E51">
        <v>0.11799999999999999</v>
      </c>
      <c r="F51">
        <v>0.11</v>
      </c>
      <c r="H51">
        <v>0.3</v>
      </c>
      <c r="I51">
        <v>8.1000000000000003E-2</v>
      </c>
      <c r="J51">
        <v>7.0999999999999994E-2</v>
      </c>
      <c r="K51">
        <v>0.157</v>
      </c>
      <c r="L51">
        <v>0.122</v>
      </c>
      <c r="M51" s="20">
        <v>0.14099999999999999</v>
      </c>
      <c r="O51">
        <v>0.34100000000000003</v>
      </c>
      <c r="P51">
        <v>0.30299999999999999</v>
      </c>
      <c r="Q51">
        <v>0.152</v>
      </c>
      <c r="R51">
        <v>0.14099999999999999</v>
      </c>
      <c r="S51">
        <v>0.23</v>
      </c>
      <c r="T51">
        <v>0.191</v>
      </c>
    </row>
    <row r="52" spans="1:20" x14ac:dyDescent="0.3">
      <c r="B52">
        <v>0.14499999999999999</v>
      </c>
      <c r="C52">
        <v>7.5999999999999998E-2</v>
      </c>
      <c r="D52">
        <v>7.2999999999999995E-2</v>
      </c>
      <c r="E52">
        <v>0.124</v>
      </c>
      <c r="F52">
        <v>0.09</v>
      </c>
      <c r="H52">
        <v>0.115</v>
      </c>
      <c r="I52">
        <v>7.4999999999999997E-2</v>
      </c>
      <c r="J52">
        <v>0.13400000000000001</v>
      </c>
      <c r="K52">
        <v>9.8000000000000004E-2</v>
      </c>
      <c r="L52">
        <v>9.0999999999999998E-2</v>
      </c>
      <c r="M52" s="20">
        <v>0.17499999999999999</v>
      </c>
      <c r="O52">
        <v>0.38</v>
      </c>
      <c r="P52">
        <v>0.23599999999999999</v>
      </c>
      <c r="Q52">
        <v>0.107</v>
      </c>
      <c r="R52">
        <v>0.14000000000000001</v>
      </c>
      <c r="S52">
        <v>0.2</v>
      </c>
      <c r="T52">
        <v>0.111</v>
      </c>
    </row>
    <row r="53" spans="1:20" ht="15" thickBot="1" x14ac:dyDescent="0.35">
      <c r="B53">
        <v>0.161</v>
      </c>
      <c r="C53">
        <v>8.1000000000000003E-2</v>
      </c>
      <c r="D53">
        <v>8.3000000000000004E-2</v>
      </c>
      <c r="E53">
        <v>0.128</v>
      </c>
      <c r="F53">
        <v>9.7000000000000003E-2</v>
      </c>
      <c r="H53">
        <v>0.29799999999999999</v>
      </c>
      <c r="I53">
        <v>0.113</v>
      </c>
      <c r="J53">
        <v>0.114</v>
      </c>
      <c r="K53">
        <v>0.11899999999999999</v>
      </c>
      <c r="L53">
        <v>0.122</v>
      </c>
      <c r="M53" s="20">
        <v>0.151</v>
      </c>
      <c r="O53">
        <v>0.38700000000000001</v>
      </c>
      <c r="P53">
        <v>0.222</v>
      </c>
      <c r="Q53">
        <v>0.107</v>
      </c>
      <c r="R53">
        <v>0.14199999999999999</v>
      </c>
      <c r="S53">
        <v>0.16400000000000001</v>
      </c>
      <c r="T53">
        <v>0.182</v>
      </c>
    </row>
    <row r="54" spans="1:20" x14ac:dyDescent="0.3">
      <c r="A54" s="25" t="s">
        <v>43</v>
      </c>
      <c r="B54" s="23">
        <f>AVERAGE(B51:B53)</f>
        <v>0.151</v>
      </c>
      <c r="C54" s="23">
        <f>AVERAGE(C51:C53)</f>
        <v>7.8E-2</v>
      </c>
      <c r="D54" s="23">
        <f>AVERAGE(D51:D53)</f>
        <v>7.7666666666666662E-2</v>
      </c>
      <c r="E54" s="23">
        <f>AVERAGE(E51:E53)</f>
        <v>0.12333333333333334</v>
      </c>
      <c r="F54" s="23">
        <f>AVERAGE(F51:F53)</f>
        <v>9.9000000000000019E-2</v>
      </c>
      <c r="G54" s="23"/>
      <c r="H54" s="23">
        <f>AVERAGE(H51:H53)</f>
        <v>0.23766666666666666</v>
      </c>
      <c r="I54" s="23">
        <f>AVERAGE(I51:I53)</f>
        <v>8.9666666666666672E-2</v>
      </c>
      <c r="J54" s="23">
        <f>AVERAGE(J51:J53)</f>
        <v>0.10633333333333334</v>
      </c>
      <c r="K54" s="23">
        <f>AVERAGE(K51:K53)</f>
        <v>0.12466666666666666</v>
      </c>
      <c r="L54" s="23">
        <f>AVERAGE(L51:L53)</f>
        <v>0.11166666666666665</v>
      </c>
      <c r="M54" s="24">
        <f>AVERAGE(M51:M53)</f>
        <v>0.15566666666666665</v>
      </c>
      <c r="N54" s="23"/>
      <c r="O54" s="23">
        <f>AVERAGE(O51:O53)</f>
        <v>0.36933333333333335</v>
      </c>
      <c r="P54" s="23">
        <f>AVERAGE(P51:P53)</f>
        <v>0.25366666666666665</v>
      </c>
      <c r="Q54" s="23">
        <f>AVERAGE(Q51:Q53)</f>
        <v>0.122</v>
      </c>
      <c r="R54" s="23">
        <f>AVERAGE(R51:R53)</f>
        <v>0.14100000000000001</v>
      </c>
      <c r="S54" s="23">
        <f>AVERAGE(S51:S53)</f>
        <v>0.19800000000000004</v>
      </c>
      <c r="T54" s="22">
        <f>AVERAGE(T51:T53)</f>
        <v>0.16133333333333333</v>
      </c>
    </row>
    <row r="55" spans="1:20" x14ac:dyDescent="0.3">
      <c r="A55" s="21" t="s">
        <v>42</v>
      </c>
      <c r="B55">
        <f>B54-$B$36</f>
        <v>8.1124999999999989E-2</v>
      </c>
      <c r="C55">
        <f>C54-$B$36</f>
        <v>8.1249999999999933E-3</v>
      </c>
      <c r="D55">
        <f>D54-$B$36</f>
        <v>7.7916666666666551E-3</v>
      </c>
      <c r="E55">
        <f>E54-$B$36</f>
        <v>5.345833333333333E-2</v>
      </c>
      <c r="F55">
        <f>F54-$B$36</f>
        <v>2.9125000000000012E-2</v>
      </c>
      <c r="H55">
        <f>H54-$B$36</f>
        <v>0.16779166666666667</v>
      </c>
      <c r="I55">
        <f>I54-$B$36</f>
        <v>1.9791666666666666E-2</v>
      </c>
      <c r="J55">
        <f>J54-$B$36</f>
        <v>3.6458333333333329E-2</v>
      </c>
      <c r="K55">
        <f>K54-$B$36</f>
        <v>5.4791666666666655E-2</v>
      </c>
      <c r="L55">
        <f>L54-$B$36</f>
        <v>4.1791666666666644E-2</v>
      </c>
      <c r="M55" s="20">
        <f>M54-$B$36</f>
        <v>8.5791666666666641E-2</v>
      </c>
      <c r="O55">
        <f>O54-$B$36</f>
        <v>0.29945833333333333</v>
      </c>
      <c r="P55">
        <f>P54-$B$36</f>
        <v>0.18379166666666663</v>
      </c>
      <c r="Q55">
        <f>Q54-$B$36</f>
        <v>5.2124999999999991E-2</v>
      </c>
      <c r="R55">
        <f>R54-$B$36</f>
        <v>7.1125000000000008E-2</v>
      </c>
      <c r="S55">
        <f>S54-$B$36</f>
        <v>0.12812500000000004</v>
      </c>
      <c r="T55" s="19">
        <f>T54-$B$36</f>
        <v>9.1458333333333322E-2</v>
      </c>
    </row>
    <row r="56" spans="1:20" x14ac:dyDescent="0.3">
      <c r="A56" s="21"/>
      <c r="B56">
        <f>B55/0.5497</f>
        <v>0.147580498453702</v>
      </c>
      <c r="C56">
        <f>C55/0.5497</f>
        <v>1.4780789521557201E-2</v>
      </c>
      <c r="D56">
        <f>D55/0.5497</f>
        <v>1.417439815657023E-2</v>
      </c>
      <c r="E56">
        <f>E55/0.5497</f>
        <v>9.7250015159784126E-2</v>
      </c>
      <c r="F56">
        <f>F55/0.5497</f>
        <v>5.2983445515735882E-2</v>
      </c>
      <c r="H56">
        <f>H55/0.5497</f>
        <v>0.3052422533503123</v>
      </c>
      <c r="I56">
        <f>I55/0.5497</f>
        <v>3.6004487296100902E-2</v>
      </c>
      <c r="J56">
        <f>J55/0.5497</f>
        <v>6.6324055545449026E-2</v>
      </c>
      <c r="K56">
        <f>K55/0.5497</f>
        <v>9.967558061973196E-2</v>
      </c>
      <c r="L56">
        <f>L55/0.5497</f>
        <v>7.6026317385240391E-2</v>
      </c>
      <c r="M56" s="20">
        <f>M55/0.5497</f>
        <v>0.15606997756351945</v>
      </c>
      <c r="O56">
        <f>O55/0.5497</f>
        <v>0.5447668425201625</v>
      </c>
      <c r="P56">
        <f>P55/0.5497</f>
        <v>0.33434903886968648</v>
      </c>
      <c r="Q56">
        <f>Q55/0.5497</f>
        <v>9.4824449699836263E-2</v>
      </c>
      <c r="R56">
        <f>R55/0.5497</f>
        <v>0.12938875750409318</v>
      </c>
      <c r="S56">
        <f>S55/0.5497</f>
        <v>0.23308168091686385</v>
      </c>
      <c r="T56" s="19">
        <f>T55/0.5497</f>
        <v>0.16637863076829784</v>
      </c>
    </row>
    <row r="57" spans="1:20" ht="15" thickBot="1" x14ac:dyDescent="0.35">
      <c r="A57" s="18" t="s">
        <v>41</v>
      </c>
      <c r="B57" s="16">
        <f>B56*(15/1)</f>
        <v>2.21370747680553</v>
      </c>
      <c r="C57" s="16">
        <f>C56*(15/1)</f>
        <v>0.22171184282335801</v>
      </c>
      <c r="D57" s="16">
        <f>D56*(15/1)</f>
        <v>0.21261597234855345</v>
      </c>
      <c r="E57" s="16">
        <f>E56*(15/1)</f>
        <v>1.4587502273967619</v>
      </c>
      <c r="F57" s="16">
        <f>F56*(15/1)</f>
        <v>0.79475168273603825</v>
      </c>
      <c r="G57" s="16"/>
      <c r="H57" s="16">
        <f>H56*(15/1)</f>
        <v>4.5786338002546847</v>
      </c>
      <c r="I57" s="16">
        <f>I56*(15/1)</f>
        <v>0.54006730944151349</v>
      </c>
      <c r="J57" s="16">
        <f>J56*(15/1)</f>
        <v>0.99486083318173535</v>
      </c>
      <c r="K57" s="16">
        <f>K56*(15/1)</f>
        <v>1.4951337092959793</v>
      </c>
      <c r="L57" s="16">
        <f>L56*(15/1)</f>
        <v>1.1403947607786058</v>
      </c>
      <c r="M57" s="17">
        <f>M56*(15/1)</f>
        <v>2.3410496634527918</v>
      </c>
      <c r="N57" s="16"/>
      <c r="O57" s="16">
        <f>O56*(15/1)</f>
        <v>8.1715026378024369</v>
      </c>
      <c r="P57" s="16">
        <f>P56*(15/1)</f>
        <v>5.015235583045297</v>
      </c>
      <c r="Q57" s="16">
        <f>Q56*(15/1)</f>
        <v>1.4223667454975439</v>
      </c>
      <c r="R57" s="16">
        <f>R56*(15/1)</f>
        <v>1.9408313625613975</v>
      </c>
      <c r="S57" s="16">
        <f>S56*(15/1)</f>
        <v>3.4962252137529579</v>
      </c>
      <c r="T57" s="15">
        <f>T56*(15/1)</f>
        <v>2.4956794615244675</v>
      </c>
    </row>
    <row r="58" spans="1:20" x14ac:dyDescent="0.3">
      <c r="M58" s="20"/>
    </row>
    <row r="59" spans="1:20" x14ac:dyDescent="0.3">
      <c r="A59" t="s">
        <v>44</v>
      </c>
      <c r="B59">
        <v>0.157</v>
      </c>
      <c r="C59">
        <v>9.0999999999999998E-2</v>
      </c>
      <c r="D59">
        <v>8.1000000000000003E-2</v>
      </c>
      <c r="E59">
        <v>0.152</v>
      </c>
      <c r="F59">
        <v>0.106</v>
      </c>
      <c r="H59">
        <v>0.25900000000000001</v>
      </c>
      <c r="I59">
        <v>0.09</v>
      </c>
      <c r="J59">
        <v>0.09</v>
      </c>
      <c r="K59">
        <v>0.184</v>
      </c>
      <c r="L59">
        <v>0.10100000000000001</v>
      </c>
      <c r="M59" s="20">
        <v>0.219</v>
      </c>
      <c r="O59">
        <v>0.32100000000000001</v>
      </c>
      <c r="P59">
        <v>0.189</v>
      </c>
      <c r="Q59">
        <v>0.104</v>
      </c>
      <c r="R59">
        <v>0.16400000000000001</v>
      </c>
      <c r="S59">
        <v>0.218</v>
      </c>
      <c r="T59">
        <v>0.19</v>
      </c>
    </row>
    <row r="60" spans="1:20" x14ac:dyDescent="0.3">
      <c r="B60">
        <v>0.16300000000000001</v>
      </c>
      <c r="C60">
        <v>0.11899999999999999</v>
      </c>
      <c r="D60">
        <v>9.4E-2</v>
      </c>
      <c r="E60">
        <v>6.9000000000000006E-2</v>
      </c>
      <c r="F60">
        <v>0.16600000000000001</v>
      </c>
      <c r="H60">
        <v>6.4000000000000001E-2</v>
      </c>
      <c r="I60">
        <v>7.5999999999999998E-2</v>
      </c>
      <c r="J60">
        <v>9.6000000000000002E-2</v>
      </c>
      <c r="K60">
        <v>0.12</v>
      </c>
      <c r="L60">
        <v>9.8000000000000004E-2</v>
      </c>
      <c r="M60" s="20">
        <v>0.11600000000000001</v>
      </c>
      <c r="O60">
        <v>0.34200000000000003</v>
      </c>
      <c r="P60">
        <v>0.28399999999999997</v>
      </c>
      <c r="Q60">
        <v>0.11700000000000001</v>
      </c>
      <c r="R60">
        <v>0.106</v>
      </c>
      <c r="S60">
        <v>0.20499999999999999</v>
      </c>
      <c r="T60">
        <v>0.13500000000000001</v>
      </c>
    </row>
    <row r="61" spans="1:20" ht="15" thickBot="1" x14ac:dyDescent="0.35">
      <c r="H61">
        <v>0.20374999999999999</v>
      </c>
      <c r="I61">
        <v>8.4499999999999992E-2</v>
      </c>
      <c r="J61">
        <v>9.5750000000000002E-2</v>
      </c>
      <c r="K61">
        <v>0.123625</v>
      </c>
      <c r="L61">
        <v>0.10849999999999999</v>
      </c>
      <c r="M61" s="20">
        <v>0.15612500000000001</v>
      </c>
      <c r="O61">
        <v>0.35600000000000004</v>
      </c>
      <c r="P61">
        <v>0.23325000000000001</v>
      </c>
      <c r="Q61">
        <v>0.11762499999999999</v>
      </c>
      <c r="R61">
        <v>0.13775000000000001</v>
      </c>
      <c r="S61">
        <v>0.19874999999999998</v>
      </c>
      <c r="T61">
        <v>0.15712499999999999</v>
      </c>
    </row>
    <row r="62" spans="1:20" x14ac:dyDescent="0.3">
      <c r="A62" s="25" t="s">
        <v>43</v>
      </c>
      <c r="B62" s="23">
        <f>AVERAGE(B59:B60)</f>
        <v>0.16</v>
      </c>
      <c r="C62" s="23">
        <f>AVERAGE(C59:C60)</f>
        <v>0.105</v>
      </c>
      <c r="D62" s="23">
        <f>AVERAGE(D59:D60)</f>
        <v>8.7499999999999994E-2</v>
      </c>
      <c r="E62" s="23">
        <f>AVERAGE(E59:E60)</f>
        <v>0.1105</v>
      </c>
      <c r="F62" s="23">
        <f>AVERAGE(F59:F60)</f>
        <v>0.13600000000000001</v>
      </c>
      <c r="G62" s="23"/>
      <c r="H62" s="23">
        <f>AVERAGE(H59:H60)</f>
        <v>0.1615</v>
      </c>
      <c r="I62" s="23">
        <f>AVERAGE(I59:I60)</f>
        <v>8.299999999999999E-2</v>
      </c>
      <c r="J62" s="23">
        <f>AVERAGE(J59:J60)</f>
        <v>9.2999999999999999E-2</v>
      </c>
      <c r="K62" s="23">
        <f>AVERAGE(K59:K60)</f>
        <v>0.152</v>
      </c>
      <c r="L62" s="23">
        <f>AVERAGE(L59:L60)</f>
        <v>9.9500000000000005E-2</v>
      </c>
      <c r="M62" s="24">
        <f>AVERAGE(M59:M60)</f>
        <v>0.16750000000000001</v>
      </c>
      <c r="N62" s="23"/>
      <c r="O62" s="23">
        <f>AVERAGE(O60:O61)</f>
        <v>0.34900000000000003</v>
      </c>
      <c r="P62" s="23">
        <f>AVERAGE(P60:P61)</f>
        <v>0.25862499999999999</v>
      </c>
      <c r="Q62" s="23">
        <f>AVERAGE(Q60:Q61)</f>
        <v>0.1173125</v>
      </c>
      <c r="R62" s="23">
        <f>AVERAGE(R60:R61)</f>
        <v>0.12187500000000001</v>
      </c>
      <c r="S62" s="23">
        <f>AVERAGE(S60:S61)</f>
        <v>0.20187499999999997</v>
      </c>
      <c r="T62" s="22">
        <f>AVERAGE(T60:T61)</f>
        <v>0.14606249999999998</v>
      </c>
    </row>
    <row r="63" spans="1:20" x14ac:dyDescent="0.3">
      <c r="A63" s="21" t="s">
        <v>42</v>
      </c>
      <c r="B63">
        <f>B62-$B$36</f>
        <v>9.0124999999999997E-2</v>
      </c>
      <c r="C63">
        <f>C62-$B$36</f>
        <v>3.512499999999999E-2</v>
      </c>
      <c r="D63">
        <f>D62-$B$36</f>
        <v>1.7624999999999988E-2</v>
      </c>
      <c r="E63">
        <f>E62-$B$36</f>
        <v>4.0624999999999994E-2</v>
      </c>
      <c r="F63">
        <f>F62-$B$36</f>
        <v>6.6125000000000003E-2</v>
      </c>
      <c r="H63">
        <f>H62-$B$36</f>
        <v>9.1624999999999998E-2</v>
      </c>
      <c r="I63">
        <f>I62-$B$36</f>
        <v>1.3124999999999984E-2</v>
      </c>
      <c r="J63">
        <f>J62-$B$36</f>
        <v>2.3124999999999993E-2</v>
      </c>
      <c r="K63">
        <f>K62-$B$36</f>
        <v>8.212499999999999E-2</v>
      </c>
      <c r="L63">
        <f>L62-$B$36</f>
        <v>2.9624999999999999E-2</v>
      </c>
      <c r="M63" s="20">
        <f>M62-$B$36</f>
        <v>9.7625000000000003E-2</v>
      </c>
      <c r="O63">
        <f>O62-$B$36</f>
        <v>0.27912500000000001</v>
      </c>
      <c r="P63">
        <f>P62-$B$36</f>
        <v>0.18874999999999997</v>
      </c>
      <c r="Q63">
        <f>Q62-$B$36</f>
        <v>4.7437499999999994E-2</v>
      </c>
      <c r="R63">
        <f>R62-$B$36</f>
        <v>5.2000000000000005E-2</v>
      </c>
      <c r="S63">
        <f>S62-$B$36</f>
        <v>0.13199999999999995</v>
      </c>
      <c r="T63" s="19">
        <f>T62-$B$36</f>
        <v>7.6187499999999977E-2</v>
      </c>
    </row>
    <row r="64" spans="1:20" x14ac:dyDescent="0.3">
      <c r="A64" s="21"/>
      <c r="B64">
        <f>B63/0.5497</f>
        <v>0.16395306530835002</v>
      </c>
      <c r="C64">
        <f>C63/0.5497</f>
        <v>6.3898490085501164E-2</v>
      </c>
      <c r="D64">
        <f>D63/0.5497</f>
        <v>3.2062943423685625E-2</v>
      </c>
      <c r="E64">
        <f>E63/0.5497</f>
        <v>7.3903947607786055E-2</v>
      </c>
      <c r="F64">
        <f>F63/0.5497</f>
        <v>0.12029288702928871</v>
      </c>
      <c r="H64">
        <f>H63/0.5497</f>
        <v>0.16668182645079135</v>
      </c>
      <c r="I64">
        <f>I63/0.5497</f>
        <v>2.3876659996361623E-2</v>
      </c>
      <c r="J64">
        <f>J63/0.5497</f>
        <v>4.2068400945970516E-2</v>
      </c>
      <c r="K64">
        <f>K63/0.5497</f>
        <v>0.1493996725486629</v>
      </c>
      <c r="L64">
        <f>L63/0.5497</f>
        <v>5.38930325632163E-2</v>
      </c>
      <c r="M64" s="20">
        <f>M63/0.5497</f>
        <v>0.17759687102055668</v>
      </c>
      <c r="O64">
        <f>O63/0.5497</f>
        <v>0.50777696925595783</v>
      </c>
      <c r="P64">
        <f>P63/0.5497</f>
        <v>0.34336911042386753</v>
      </c>
      <c r="Q64">
        <f>Q63/0.5497</f>
        <v>8.6297071129707109E-2</v>
      </c>
      <c r="R64">
        <f>R63/0.5497</f>
        <v>9.4597052937966178E-2</v>
      </c>
      <c r="S64">
        <f>S63/0.5497</f>
        <v>0.24013098053483711</v>
      </c>
      <c r="T64" s="19">
        <f>T63/0.5497</f>
        <v>0.1385983263598326</v>
      </c>
    </row>
    <row r="65" spans="1:20" ht="15" thickBot="1" x14ac:dyDescent="0.35">
      <c r="A65" s="18" t="s">
        <v>41</v>
      </c>
      <c r="B65" s="16">
        <f>B64*(15/1)</f>
        <v>2.4592959796252503</v>
      </c>
      <c r="C65" s="16">
        <f>C64*(15/1)</f>
        <v>0.95847735128251743</v>
      </c>
      <c r="D65" s="16">
        <f>D64*(15/1)</f>
        <v>0.48094415135528434</v>
      </c>
      <c r="E65" s="16">
        <f>E64*(15/1)</f>
        <v>1.1085592141167908</v>
      </c>
      <c r="F65" s="16">
        <f>F64*(15/1)</f>
        <v>1.8043933054393306</v>
      </c>
      <c r="G65" s="16"/>
      <c r="H65" s="16">
        <f>H64*(15/1)</f>
        <v>2.5002273967618702</v>
      </c>
      <c r="I65" s="16">
        <f>I64*(15/1)</f>
        <v>0.35814989994542434</v>
      </c>
      <c r="J65" s="16">
        <f>J64*(15/1)</f>
        <v>0.63102601418955773</v>
      </c>
      <c r="K65" s="16">
        <f>K64*(15/1)</f>
        <v>2.2409950882299436</v>
      </c>
      <c r="L65" s="16">
        <f>L64*(15/1)</f>
        <v>0.80839548844824449</v>
      </c>
      <c r="M65" s="17">
        <f>M64*(15/1)</f>
        <v>2.6639530653083501</v>
      </c>
      <c r="N65" s="16"/>
      <c r="O65" s="16">
        <f>O64*(15/1)</f>
        <v>7.6166545388393674</v>
      </c>
      <c r="P65" s="16">
        <f>P64*(15/1)</f>
        <v>5.1505366563580131</v>
      </c>
      <c r="Q65" s="16">
        <f>Q64*(15/1)</f>
        <v>1.2944560669456067</v>
      </c>
      <c r="R65" s="16">
        <f>R64*(15/1)</f>
        <v>1.4189557940694926</v>
      </c>
      <c r="S65" s="16">
        <f>S64*(15/1)</f>
        <v>3.6019647080225567</v>
      </c>
      <c r="T65" s="15">
        <f>T64*(15/1)</f>
        <v>2.0789748953974891</v>
      </c>
    </row>
    <row r="67" spans="1:20" x14ac:dyDescent="0.3">
      <c r="A67" s="1"/>
      <c r="B67" s="2"/>
      <c r="C67" s="2"/>
      <c r="D67" s="3"/>
      <c r="E67" s="4"/>
    </row>
    <row r="68" spans="1:20" x14ac:dyDescent="0.3">
      <c r="A68" s="5"/>
      <c r="D68" s="14"/>
      <c r="E68" s="7"/>
    </row>
    <row r="69" spans="1:20" x14ac:dyDescent="0.3">
      <c r="A69" s="5"/>
      <c r="D69" s="14"/>
      <c r="E69" s="7"/>
    </row>
    <row r="70" spans="1:20" x14ac:dyDescent="0.3">
      <c r="A70" s="5"/>
      <c r="D70" s="14"/>
      <c r="E70" s="7"/>
    </row>
    <row r="71" spans="1:20" x14ac:dyDescent="0.3">
      <c r="A71" s="5"/>
      <c r="D71" s="14"/>
      <c r="E71" s="7"/>
    </row>
    <row r="72" spans="1:20" x14ac:dyDescent="0.3">
      <c r="A72" s="5"/>
      <c r="D72" s="14"/>
      <c r="E72" s="7"/>
    </row>
    <row r="73" spans="1:20" x14ac:dyDescent="0.3">
      <c r="A73" s="5"/>
      <c r="D73" s="14"/>
      <c r="E73" s="7"/>
    </row>
    <row r="74" spans="1:20" x14ac:dyDescent="0.3">
      <c r="A74" s="5"/>
      <c r="D74" s="14"/>
      <c r="E74" s="7"/>
    </row>
    <row r="75" spans="1:20" x14ac:dyDescent="0.3">
      <c r="A75" s="5"/>
      <c r="D75" s="14"/>
      <c r="E75" s="7"/>
    </row>
    <row r="76" spans="1:20" x14ac:dyDescent="0.3">
      <c r="A76" s="5"/>
      <c r="D76" s="14"/>
      <c r="E76" s="7"/>
    </row>
    <row r="77" spans="1:20" x14ac:dyDescent="0.3">
      <c r="A77" s="5"/>
      <c r="D77" s="14"/>
      <c r="E77" s="7"/>
    </row>
    <row r="78" spans="1:20" x14ac:dyDescent="0.3">
      <c r="A78" s="5"/>
      <c r="D78" s="14"/>
      <c r="E78" s="7"/>
    </row>
    <row r="79" spans="1:20" x14ac:dyDescent="0.3">
      <c r="A79" s="5"/>
      <c r="D79" s="14"/>
      <c r="E79" s="7"/>
    </row>
    <row r="80" spans="1:20" x14ac:dyDescent="0.3">
      <c r="A80" s="5"/>
      <c r="D80" s="14"/>
      <c r="E80" s="7"/>
    </row>
    <row r="81" spans="1:5" x14ac:dyDescent="0.3">
      <c r="A81" s="5"/>
      <c r="D81" s="14"/>
      <c r="E81" s="7"/>
    </row>
    <row r="82" spans="1:5" x14ac:dyDescent="0.3">
      <c r="A82" s="5"/>
      <c r="D82" s="14"/>
      <c r="E82" s="7"/>
    </row>
    <row r="83" spans="1:5" x14ac:dyDescent="0.3">
      <c r="A83" s="5"/>
      <c r="D83" s="14"/>
      <c r="E83" s="7"/>
    </row>
    <row r="84" spans="1:5" x14ac:dyDescent="0.3">
      <c r="A84" s="9"/>
      <c r="B84" s="10"/>
      <c r="C84" s="10"/>
      <c r="D84" s="11"/>
      <c r="E84" s="12"/>
    </row>
  </sheetData>
  <mergeCells count="6">
    <mergeCell ref="I26:M26"/>
    <mergeCell ref="O26:T26"/>
    <mergeCell ref="V26:AA26"/>
    <mergeCell ref="B41:F41"/>
    <mergeCell ref="O41:T41"/>
    <mergeCell ref="H41:M4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8827D-5792-4490-A329-998C977F3A16}">
  <sheetPr>
    <tabColor rgb="FFC00000"/>
  </sheetPr>
  <dimension ref="A1:AL32"/>
  <sheetViews>
    <sheetView topLeftCell="B1" zoomScale="130" zoomScaleNormal="130" workbookViewId="0">
      <selection activeCell="AL13" activeCellId="2" sqref="AL4 AL8 AL13"/>
    </sheetView>
  </sheetViews>
  <sheetFormatPr defaultRowHeight="14.4" x14ac:dyDescent="0.3"/>
  <cols>
    <col min="1" max="1" width="9.77734375" bestFit="1" customWidth="1"/>
    <col min="2" max="2" width="11.21875" bestFit="1" customWidth="1"/>
    <col min="3" max="3" width="13.109375" bestFit="1" customWidth="1"/>
    <col min="4" max="4" width="17.5546875" customWidth="1"/>
    <col min="5" max="5" width="14.109375" customWidth="1"/>
    <col min="6" max="6" width="20.5546875" customWidth="1"/>
    <col min="7" max="7" width="8.77734375" bestFit="1" customWidth="1"/>
    <col min="8" max="8" width="10.21875" bestFit="1" customWidth="1"/>
    <col min="9" max="9" width="9.33203125" bestFit="1" customWidth="1"/>
    <col min="10" max="11" width="10.33203125" bestFit="1" customWidth="1"/>
    <col min="12" max="12" width="11.77734375" bestFit="1" customWidth="1"/>
    <col min="13" max="13" width="11" bestFit="1" customWidth="1"/>
    <col min="14" max="14" width="12.44140625" bestFit="1" customWidth="1"/>
    <col min="18" max="18" width="12.44140625" bestFit="1" customWidth="1"/>
    <col min="19" max="19" width="13.109375" bestFit="1" customWidth="1"/>
    <col min="20" max="20" width="14.44140625" bestFit="1" customWidth="1"/>
    <col min="21" max="21" width="13.6640625" bestFit="1" customWidth="1"/>
    <col min="22" max="22" width="15.5546875" bestFit="1" customWidth="1"/>
    <col min="24" max="25" width="13.33203125" customWidth="1"/>
    <col min="26" max="26" width="14.77734375" bestFit="1" customWidth="1"/>
    <col min="28" max="28" width="18.5546875" customWidth="1"/>
    <col min="30" max="30" width="13" customWidth="1"/>
    <col min="32" max="32" width="10.88671875" customWidth="1"/>
  </cols>
  <sheetData>
    <row r="1" spans="1:38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24</v>
      </c>
      <c r="Z1" t="s">
        <v>23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</row>
    <row r="2" spans="1:38" x14ac:dyDescent="0.3">
      <c r="B2">
        <v>0</v>
      </c>
      <c r="C2">
        <v>0</v>
      </c>
      <c r="D2">
        <v>3</v>
      </c>
      <c r="E2">
        <v>1.2999999999999999E-2</v>
      </c>
      <c r="F2">
        <v>1.7999999999999999E-2</v>
      </c>
      <c r="G2">
        <v>0</v>
      </c>
      <c r="H2">
        <v>1.7000000000000001E-2</v>
      </c>
      <c r="I2">
        <v>0</v>
      </c>
      <c r="J2">
        <v>0</v>
      </c>
      <c r="K2">
        <v>3.0000000000000001E-3</v>
      </c>
      <c r="L2">
        <v>5.0000000000000001E-3</v>
      </c>
      <c r="M2">
        <v>3.0000000000000001E-3</v>
      </c>
      <c r="N2">
        <v>1.2E-2</v>
      </c>
      <c r="O2">
        <v>5.0000000000000001E-3</v>
      </c>
      <c r="P2">
        <v>1.9E-2</v>
      </c>
      <c r="Q2">
        <v>0</v>
      </c>
      <c r="R2">
        <v>0.16400000000000001</v>
      </c>
      <c r="S2">
        <v>1.4E-2</v>
      </c>
      <c r="T2">
        <v>0.14299999999999999</v>
      </c>
      <c r="U2">
        <v>1.2999999999999999E-2</v>
      </c>
      <c r="V2">
        <v>0.61499999999999999</v>
      </c>
      <c r="W2">
        <v>7.0000000000000001E-3</v>
      </c>
      <c r="X2">
        <v>2.1000000000000001E-2</v>
      </c>
      <c r="Y2">
        <v>8.0000000000000002E-3</v>
      </c>
      <c r="Z2">
        <v>0.83599999999999997</v>
      </c>
      <c r="AA2">
        <v>0</v>
      </c>
      <c r="AB2">
        <v>0.12</v>
      </c>
      <c r="AC2">
        <v>0</v>
      </c>
      <c r="AD2">
        <v>5.0000000000000001E-3</v>
      </c>
      <c r="AE2">
        <v>0</v>
      </c>
      <c r="AF2">
        <v>0.05</v>
      </c>
      <c r="AG2">
        <v>1.2E-2</v>
      </c>
      <c r="AH2">
        <v>0.02</v>
      </c>
      <c r="AI2">
        <v>1.7999999999999999E-2</v>
      </c>
      <c r="AJ2">
        <v>7.8E-2</v>
      </c>
      <c r="AK2">
        <v>5.0000000000000001E-3</v>
      </c>
      <c r="AL2">
        <v>3.1E-2</v>
      </c>
    </row>
    <row r="3" spans="1:38" x14ac:dyDescent="0.3">
      <c r="A3" t="s">
        <v>37</v>
      </c>
      <c r="E3">
        <v>0</v>
      </c>
      <c r="F3">
        <f>F2-E2</f>
        <v>4.9999999999999992E-3</v>
      </c>
      <c r="H3">
        <f t="shared" ref="H3:AL3" si="0">H2-G2</f>
        <v>1.7000000000000001E-2</v>
      </c>
      <c r="J3">
        <f t="shared" si="0"/>
        <v>0</v>
      </c>
      <c r="L3">
        <f t="shared" si="0"/>
        <v>2E-3</v>
      </c>
      <c r="N3">
        <f t="shared" si="0"/>
        <v>9.0000000000000011E-3</v>
      </c>
      <c r="P3">
        <f t="shared" si="0"/>
        <v>1.3999999999999999E-2</v>
      </c>
      <c r="R3">
        <f t="shared" si="0"/>
        <v>0.16400000000000001</v>
      </c>
      <c r="T3">
        <f t="shared" si="0"/>
        <v>0.12899999999999998</v>
      </c>
      <c r="V3">
        <f t="shared" si="0"/>
        <v>0.60199999999999998</v>
      </c>
      <c r="X3">
        <f>X2-W2</f>
        <v>1.4000000000000002E-2</v>
      </c>
      <c r="Z3">
        <f>Z2-X2</f>
        <v>0.81499999999999995</v>
      </c>
      <c r="AB3">
        <f t="shared" si="0"/>
        <v>0.12</v>
      </c>
      <c r="AD3">
        <f t="shared" si="0"/>
        <v>5.0000000000000001E-3</v>
      </c>
      <c r="AF3">
        <f t="shared" si="0"/>
        <v>0.05</v>
      </c>
      <c r="AH3">
        <f t="shared" si="0"/>
        <v>8.0000000000000002E-3</v>
      </c>
      <c r="AJ3">
        <f t="shared" si="0"/>
        <v>0.06</v>
      </c>
      <c r="AL3">
        <f t="shared" si="0"/>
        <v>2.5999999999999999E-2</v>
      </c>
    </row>
    <row r="4" spans="1:38" x14ac:dyDescent="0.3">
      <c r="A4" t="s">
        <v>38</v>
      </c>
      <c r="F4">
        <f>(F3-$B$2)/($D$2-$C$2)*1.5*6*100</f>
        <v>1.4999999999999998</v>
      </c>
      <c r="H4">
        <f t="shared" ref="H4:P4" si="1">(H3-$B$2)/($D$2-$C$2)*1.5*6*100</f>
        <v>5.1000000000000005</v>
      </c>
      <c r="J4">
        <f t="shared" si="1"/>
        <v>0</v>
      </c>
      <c r="L4">
        <f t="shared" si="1"/>
        <v>0.6</v>
      </c>
      <c r="N4">
        <f t="shared" si="1"/>
        <v>2.7</v>
      </c>
      <c r="P4">
        <f t="shared" si="1"/>
        <v>4.1999999999999993</v>
      </c>
      <c r="R4">
        <f t="shared" ref="R4" si="2">(R3-$B$2)/($D$2-$C$2)*1.5*6*100</f>
        <v>49.2</v>
      </c>
      <c r="T4">
        <f t="shared" ref="T4" si="3">(T3-$B$2)/($D$2-$C$2)*1.5*6*100</f>
        <v>38.699999999999989</v>
      </c>
      <c r="V4">
        <f t="shared" ref="V4" si="4">(V3-$B$2)/($D$2-$C$2)*1.5*6*100</f>
        <v>180.6</v>
      </c>
      <c r="X4">
        <f t="shared" ref="X4" si="5">(X3-$B$2)/($D$2-$C$2)*1.5*6*100</f>
        <v>4.2000000000000011</v>
      </c>
      <c r="Z4">
        <f t="shared" ref="Z4" si="6">(Z3-$B$2)/($D$2-$C$2)*1.5*6*100</f>
        <v>244.49999999999997</v>
      </c>
      <c r="AB4">
        <f t="shared" ref="AB4" si="7">(AB3-$B$2)/($D$2-$C$2)*1.5*6*100</f>
        <v>36</v>
      </c>
      <c r="AD4">
        <f t="shared" ref="AD4" si="8">(AD3-$B$2)/($D$2-$C$2)*1.5*6*100</f>
        <v>1.5</v>
      </c>
      <c r="AF4">
        <f t="shared" ref="AF4" si="9">(AF3-$B$2)/($D$2-$C$2)*1.5*6*100</f>
        <v>15.000000000000002</v>
      </c>
      <c r="AH4">
        <f t="shared" ref="AH4" si="10">(AH3-$B$2)/($D$2-$C$2)*1.5*6*100</f>
        <v>2.4</v>
      </c>
      <c r="AJ4">
        <f t="shared" ref="AJ4" si="11">(AJ3-$B$2)/($D$2-$C$2)*1.5*6*100</f>
        <v>18</v>
      </c>
      <c r="AL4">
        <f t="shared" ref="AL4" si="12">(AL3-$B$2)/($D$2-$C$2)*1.5*6*100</f>
        <v>7.8</v>
      </c>
    </row>
    <row r="6" spans="1:38" x14ac:dyDescent="0.3">
      <c r="B6">
        <v>0</v>
      </c>
      <c r="C6">
        <v>0</v>
      </c>
      <c r="D6">
        <v>3</v>
      </c>
      <c r="E6">
        <v>1.4E-2</v>
      </c>
      <c r="F6">
        <v>0.02</v>
      </c>
      <c r="G6">
        <v>0</v>
      </c>
      <c r="H6">
        <v>1.7000000000000001E-2</v>
      </c>
      <c r="I6">
        <v>4.0000000000000001E-3</v>
      </c>
      <c r="J6">
        <v>1.6E-2</v>
      </c>
      <c r="K6">
        <v>4.0000000000000001E-3</v>
      </c>
      <c r="L6">
        <v>4.0000000000000001E-3</v>
      </c>
      <c r="M6">
        <v>3.0000000000000001E-3</v>
      </c>
      <c r="N6">
        <v>1.2E-2</v>
      </c>
      <c r="O6">
        <v>8.0000000000000002E-3</v>
      </c>
      <c r="P6">
        <v>1.7999999999999999E-2</v>
      </c>
      <c r="Q6">
        <v>0</v>
      </c>
      <c r="R6">
        <v>0.161</v>
      </c>
      <c r="S6">
        <v>1.4999999999999999E-2</v>
      </c>
      <c r="T6">
        <v>0.14399999999999999</v>
      </c>
      <c r="U6">
        <v>1.2999999999999999E-2</v>
      </c>
      <c r="V6">
        <v>0.61099999999999999</v>
      </c>
      <c r="W6">
        <v>7.0000000000000001E-3</v>
      </c>
      <c r="X6">
        <v>2.4E-2</v>
      </c>
      <c r="Y6">
        <v>4.0000000000000001E-3</v>
      </c>
      <c r="Z6">
        <v>0.84899999999999998</v>
      </c>
      <c r="AA6">
        <v>0</v>
      </c>
      <c r="AB6">
        <v>0.11799999999999999</v>
      </c>
      <c r="AC6">
        <v>0</v>
      </c>
      <c r="AD6">
        <v>5.0000000000000001E-3</v>
      </c>
      <c r="AE6">
        <v>0</v>
      </c>
      <c r="AF6">
        <v>4.7E-2</v>
      </c>
      <c r="AG6">
        <v>7.0000000000000001E-3</v>
      </c>
      <c r="AH6">
        <v>1.9E-2</v>
      </c>
      <c r="AI6">
        <v>1.4E-2</v>
      </c>
      <c r="AJ6">
        <v>8.5000000000000006E-2</v>
      </c>
      <c r="AK6">
        <v>2E-3</v>
      </c>
      <c r="AL6">
        <v>0.03</v>
      </c>
    </row>
    <row r="7" spans="1:38" x14ac:dyDescent="0.3">
      <c r="A7" t="s">
        <v>37</v>
      </c>
      <c r="F7">
        <f>F6-E6</f>
        <v>6.0000000000000001E-3</v>
      </c>
      <c r="H7">
        <f t="shared" ref="H7:V7" si="13">H6-G6</f>
        <v>1.7000000000000001E-2</v>
      </c>
      <c r="J7">
        <f t="shared" si="13"/>
        <v>1.2E-2</v>
      </c>
      <c r="L7">
        <f t="shared" si="13"/>
        <v>0</v>
      </c>
      <c r="N7">
        <f t="shared" si="13"/>
        <v>9.0000000000000011E-3</v>
      </c>
      <c r="P7">
        <f t="shared" si="13"/>
        <v>9.9999999999999985E-3</v>
      </c>
      <c r="R7">
        <f t="shared" si="13"/>
        <v>0.161</v>
      </c>
      <c r="T7">
        <f t="shared" si="13"/>
        <v>0.129</v>
      </c>
      <c r="V7">
        <f t="shared" si="13"/>
        <v>0.59799999999999998</v>
      </c>
      <c r="X7">
        <f>X6-W6</f>
        <v>1.7000000000000001E-2</v>
      </c>
      <c r="Z7">
        <f t="shared" ref="Z7" si="14">Z6-X6</f>
        <v>0.82499999999999996</v>
      </c>
      <c r="AB7">
        <f t="shared" ref="AB7" si="15">AB6-AA6</f>
        <v>0.11799999999999999</v>
      </c>
      <c r="AD7">
        <f t="shared" ref="AD7" si="16">AD6-AC6</f>
        <v>5.0000000000000001E-3</v>
      </c>
      <c r="AF7">
        <f t="shared" ref="AF7" si="17">AF6-AE6</f>
        <v>4.7E-2</v>
      </c>
      <c r="AH7">
        <f t="shared" ref="AH7" si="18">AH6-AG6</f>
        <v>1.2E-2</v>
      </c>
      <c r="AJ7">
        <f t="shared" ref="AJ7" si="19">AJ6-AI6</f>
        <v>7.1000000000000008E-2</v>
      </c>
      <c r="AL7">
        <f t="shared" ref="AL7" si="20">AL6-AK6</f>
        <v>2.7999999999999997E-2</v>
      </c>
    </row>
    <row r="8" spans="1:38" x14ac:dyDescent="0.3">
      <c r="A8" t="s">
        <v>38</v>
      </c>
      <c r="F8">
        <f>(F7-$B$6)/($D$6-$C$6)*1.5*6*100</f>
        <v>1.8000000000000003</v>
      </c>
      <c r="H8">
        <f t="shared" ref="H8:R8" si="21">(H7-$B$6)/($D$6-$C$6)*1.5*6*100</f>
        <v>5.1000000000000005</v>
      </c>
      <c r="J8">
        <f t="shared" si="21"/>
        <v>3.6000000000000005</v>
      </c>
      <c r="L8">
        <f t="shared" si="21"/>
        <v>0</v>
      </c>
      <c r="N8">
        <f t="shared" si="21"/>
        <v>2.7</v>
      </c>
      <c r="P8">
        <f t="shared" si="21"/>
        <v>2.9999999999999996</v>
      </c>
      <c r="R8">
        <f t="shared" si="21"/>
        <v>48.3</v>
      </c>
      <c r="T8">
        <f t="shared" ref="T8" si="22">(T7-$B$6)/($D$6-$C$6)*1.5*6*100</f>
        <v>38.700000000000003</v>
      </c>
      <c r="V8">
        <f t="shared" ref="V8" si="23">(V7-$B$6)/($D$6-$C$6)*1.5*6*100</f>
        <v>179.4</v>
      </c>
      <c r="X8">
        <f t="shared" ref="X8" si="24">(X7-$B$6)/($D$6-$C$6)*1.5*6*100</f>
        <v>5.1000000000000005</v>
      </c>
      <c r="Z8">
        <f t="shared" ref="Z8" si="25">(Z7-$B$6)/($D$6-$C$6)*1.5*6*100</f>
        <v>247.49999999999997</v>
      </c>
      <c r="AB8">
        <f t="shared" ref="AB8" si="26">(AB7-$B$6)/($D$6-$C$6)*1.5*6*100</f>
        <v>35.4</v>
      </c>
      <c r="AD8">
        <f t="shared" ref="AD8" si="27">(AD7-$B$6)/($D$6-$C$6)*1.5*6*100</f>
        <v>1.5</v>
      </c>
      <c r="AF8">
        <f t="shared" ref="AF8" si="28">(AF7-$B$6)/($D$6-$C$6)*1.5*6*100</f>
        <v>14.100000000000001</v>
      </c>
      <c r="AH8">
        <f t="shared" ref="AH8" si="29">(AH7-$B$6)/($D$6-$C$6)*1.5*6*100</f>
        <v>3.6000000000000005</v>
      </c>
      <c r="AJ8">
        <f t="shared" ref="AJ8" si="30">(AJ7-$B$6)/($D$6-$C$6)*1.5*6*100</f>
        <v>21.3</v>
      </c>
      <c r="AL8">
        <f t="shared" ref="AL8" si="31">(AL7-$B$6)/($D$6-$C$6)*1.5*6*100</f>
        <v>8.3999999999999986</v>
      </c>
    </row>
    <row r="11" spans="1:38" x14ac:dyDescent="0.3">
      <c r="B11">
        <v>0</v>
      </c>
      <c r="C11">
        <v>0</v>
      </c>
      <c r="D11">
        <v>3</v>
      </c>
      <c r="E11">
        <v>1.4E-2</v>
      </c>
      <c r="F11">
        <v>1.7000000000000001E-2</v>
      </c>
      <c r="G11">
        <v>0</v>
      </c>
      <c r="H11">
        <v>1.6E-2</v>
      </c>
      <c r="I11">
        <v>4.0000000000000001E-3</v>
      </c>
      <c r="J11">
        <v>1.4999999999999999E-2</v>
      </c>
      <c r="K11">
        <v>3.0000000000000001E-3</v>
      </c>
      <c r="L11">
        <v>5.0000000000000001E-3</v>
      </c>
      <c r="M11">
        <v>0</v>
      </c>
      <c r="N11">
        <v>1.4999999999999999E-2</v>
      </c>
      <c r="O11">
        <v>7.0000000000000001E-3</v>
      </c>
      <c r="P11">
        <v>2.1000000000000001E-2</v>
      </c>
      <c r="Q11">
        <v>0</v>
      </c>
      <c r="R11">
        <v>0.16200000000000001</v>
      </c>
      <c r="S11">
        <v>1.2999999999999999E-2</v>
      </c>
      <c r="T11">
        <v>0.14599999999999999</v>
      </c>
      <c r="U11">
        <v>1.6E-2</v>
      </c>
      <c r="V11">
        <v>0.61299999999999999</v>
      </c>
      <c r="W11">
        <v>7.0000000000000001E-3</v>
      </c>
      <c r="X11">
        <v>2.1000000000000001E-2</v>
      </c>
      <c r="Y11">
        <v>7.0000000000000001E-3</v>
      </c>
      <c r="Z11">
        <v>0.86199999999999999</v>
      </c>
      <c r="AA11">
        <v>0</v>
      </c>
      <c r="AB11">
        <v>0.122</v>
      </c>
      <c r="AC11">
        <v>0</v>
      </c>
      <c r="AD11">
        <v>6.0000000000000001E-3</v>
      </c>
      <c r="AE11">
        <v>0</v>
      </c>
      <c r="AF11">
        <v>0.05</v>
      </c>
      <c r="AG11">
        <v>8.0000000000000002E-3</v>
      </c>
      <c r="AH11">
        <v>1.9E-2</v>
      </c>
      <c r="AI11">
        <v>1.2999999999999999E-2</v>
      </c>
      <c r="AJ11">
        <v>8.1000000000000003E-2</v>
      </c>
      <c r="AK11">
        <v>2E-3</v>
      </c>
      <c r="AL11">
        <v>3.2000000000000001E-2</v>
      </c>
    </row>
    <row r="12" spans="1:38" x14ac:dyDescent="0.3">
      <c r="A12" t="s">
        <v>37</v>
      </c>
      <c r="F12">
        <f>F11-E11</f>
        <v>3.0000000000000009E-3</v>
      </c>
      <c r="H12">
        <f t="shared" ref="H12:AL12" si="32">H11-G11</f>
        <v>1.6E-2</v>
      </c>
      <c r="J12">
        <f t="shared" si="32"/>
        <v>1.0999999999999999E-2</v>
      </c>
      <c r="L12">
        <f t="shared" si="32"/>
        <v>2E-3</v>
      </c>
      <c r="N12">
        <f t="shared" si="32"/>
        <v>1.4999999999999999E-2</v>
      </c>
      <c r="P12">
        <f t="shared" si="32"/>
        <v>1.4000000000000002E-2</v>
      </c>
      <c r="R12">
        <f t="shared" si="32"/>
        <v>0.16200000000000001</v>
      </c>
      <c r="T12">
        <f t="shared" si="32"/>
        <v>0.13299999999999998</v>
      </c>
      <c r="V12">
        <f t="shared" si="32"/>
        <v>0.59699999999999998</v>
      </c>
      <c r="X12">
        <f>X11-W11</f>
        <v>1.4000000000000002E-2</v>
      </c>
      <c r="Z12">
        <f>Z11-Y11</f>
        <v>0.85499999999999998</v>
      </c>
      <c r="AB12">
        <f t="shared" si="32"/>
        <v>0.122</v>
      </c>
      <c r="AD12">
        <f t="shared" si="32"/>
        <v>6.0000000000000001E-3</v>
      </c>
      <c r="AF12">
        <f t="shared" si="32"/>
        <v>0.05</v>
      </c>
      <c r="AH12">
        <f t="shared" si="32"/>
        <v>1.0999999999999999E-2</v>
      </c>
      <c r="AJ12">
        <f t="shared" si="32"/>
        <v>6.8000000000000005E-2</v>
      </c>
      <c r="AL12">
        <f t="shared" si="32"/>
        <v>0.03</v>
      </c>
    </row>
    <row r="13" spans="1:38" x14ac:dyDescent="0.3">
      <c r="A13" t="s">
        <v>38</v>
      </c>
      <c r="F13">
        <f>(F12-$B$11)/($D$11-$C$11)*1.5*6*100</f>
        <v>0.90000000000000024</v>
      </c>
      <c r="H13">
        <f t="shared" ref="H13:AL13" si="33">(H12-$B$11)/($D$11-$C$11)*1.5*6*100</f>
        <v>4.8</v>
      </c>
      <c r="J13">
        <f t="shared" si="33"/>
        <v>3.3000000000000003</v>
      </c>
      <c r="L13">
        <f t="shared" si="33"/>
        <v>0.6</v>
      </c>
      <c r="N13">
        <f t="shared" si="33"/>
        <v>4.5</v>
      </c>
      <c r="P13">
        <f t="shared" si="33"/>
        <v>4.2000000000000011</v>
      </c>
      <c r="R13">
        <f t="shared" si="33"/>
        <v>48.6</v>
      </c>
      <c r="T13">
        <f t="shared" si="33"/>
        <v>39.899999999999991</v>
      </c>
      <c r="V13">
        <f t="shared" si="33"/>
        <v>179.1</v>
      </c>
      <c r="X13">
        <f t="shared" si="33"/>
        <v>4.2000000000000011</v>
      </c>
      <c r="Z13">
        <f t="shared" si="33"/>
        <v>256.5</v>
      </c>
      <c r="AB13">
        <f t="shared" si="33"/>
        <v>36.6</v>
      </c>
      <c r="AD13">
        <f t="shared" si="33"/>
        <v>1.8000000000000003</v>
      </c>
      <c r="AF13">
        <f t="shared" si="33"/>
        <v>15.000000000000002</v>
      </c>
      <c r="AH13">
        <f t="shared" si="33"/>
        <v>3.3000000000000003</v>
      </c>
      <c r="AJ13">
        <f t="shared" si="33"/>
        <v>20.400000000000002</v>
      </c>
      <c r="AL13">
        <f t="shared" si="33"/>
        <v>9</v>
      </c>
    </row>
    <row r="15" spans="1:38" x14ac:dyDescent="0.3">
      <c r="D15" s="1"/>
      <c r="E15" s="2"/>
      <c r="F15" s="3"/>
      <c r="G15" s="3"/>
      <c r="H15" s="4"/>
      <c r="R15" t="s">
        <v>39</v>
      </c>
      <c r="T15" t="s">
        <v>39</v>
      </c>
    </row>
    <row r="16" spans="1:38" x14ac:dyDescent="0.3">
      <c r="D16" s="5"/>
      <c r="E16" s="6"/>
      <c r="F16" s="6"/>
      <c r="G16" s="6"/>
      <c r="H16" s="7"/>
    </row>
    <row r="17" spans="4:9" x14ac:dyDescent="0.3">
      <c r="D17" s="13"/>
      <c r="E17" s="6"/>
      <c r="F17" s="8"/>
      <c r="G17" s="8"/>
      <c r="H17" s="7"/>
    </row>
    <row r="18" spans="4:9" x14ac:dyDescent="0.3">
      <c r="D18" s="13"/>
      <c r="E18" s="6"/>
      <c r="F18" s="8"/>
      <c r="G18" s="8"/>
      <c r="H18" s="7"/>
      <c r="I18" t="s">
        <v>40</v>
      </c>
    </row>
    <row r="19" spans="4:9" x14ac:dyDescent="0.3">
      <c r="D19" s="13"/>
      <c r="E19" s="6"/>
      <c r="F19" s="8"/>
      <c r="G19" s="8"/>
      <c r="H19" s="7"/>
    </row>
    <row r="20" spans="4:9" x14ac:dyDescent="0.3">
      <c r="D20" s="13"/>
      <c r="E20" s="6"/>
      <c r="F20" s="8"/>
      <c r="G20" s="8"/>
      <c r="H20" s="7"/>
    </row>
    <row r="21" spans="4:9" x14ac:dyDescent="0.3">
      <c r="D21" s="13"/>
      <c r="E21" s="6"/>
      <c r="F21" s="8"/>
      <c r="G21" s="8"/>
      <c r="H21" s="7"/>
    </row>
    <row r="22" spans="4:9" x14ac:dyDescent="0.3">
      <c r="D22" s="13"/>
      <c r="E22" s="6"/>
      <c r="F22" s="8"/>
      <c r="G22" s="8"/>
      <c r="H22" s="7"/>
    </row>
    <row r="23" spans="4:9" x14ac:dyDescent="0.3">
      <c r="D23" s="13"/>
      <c r="E23" s="6"/>
      <c r="F23" s="8"/>
      <c r="G23" s="8"/>
      <c r="H23" s="7"/>
    </row>
    <row r="24" spans="4:9" x14ac:dyDescent="0.3">
      <c r="D24" s="13"/>
      <c r="E24" s="6"/>
      <c r="F24" s="8"/>
      <c r="G24" s="8"/>
      <c r="H24" s="7"/>
    </row>
    <row r="25" spans="4:9" x14ac:dyDescent="0.3">
      <c r="D25" s="13"/>
      <c r="E25" s="6"/>
      <c r="F25" s="8"/>
      <c r="G25" s="8"/>
      <c r="H25" s="7"/>
    </row>
    <row r="26" spans="4:9" x14ac:dyDescent="0.3">
      <c r="D26" s="13"/>
      <c r="E26" s="6"/>
      <c r="F26" s="8"/>
      <c r="G26" s="8"/>
      <c r="H26" s="7"/>
    </row>
    <row r="27" spans="4:9" x14ac:dyDescent="0.3">
      <c r="D27" s="13"/>
      <c r="E27" s="6"/>
      <c r="F27" s="8"/>
      <c r="G27" s="8"/>
      <c r="H27" s="7"/>
    </row>
    <row r="28" spans="4:9" x14ac:dyDescent="0.3">
      <c r="D28" s="13"/>
      <c r="E28" s="6"/>
      <c r="F28" s="8"/>
      <c r="G28" s="8"/>
      <c r="H28" s="7"/>
    </row>
    <row r="29" spans="4:9" x14ac:dyDescent="0.3">
      <c r="D29" s="13"/>
      <c r="E29" s="6"/>
      <c r="F29" s="8"/>
      <c r="G29" s="8"/>
      <c r="H29" s="7"/>
    </row>
    <row r="30" spans="4:9" x14ac:dyDescent="0.3">
      <c r="D30" s="13"/>
      <c r="E30" s="6"/>
      <c r="F30" s="8"/>
      <c r="G30" s="8"/>
      <c r="H30" s="7"/>
    </row>
    <row r="31" spans="4:9" x14ac:dyDescent="0.3">
      <c r="D31" s="13"/>
      <c r="E31" s="6"/>
      <c r="F31" s="8"/>
      <c r="G31" s="8"/>
      <c r="H31" s="7"/>
    </row>
    <row r="32" spans="4:9" x14ac:dyDescent="0.3">
      <c r="D32" s="9"/>
      <c r="E32" s="10"/>
      <c r="F32" s="11"/>
      <c r="G32" s="11"/>
      <c r="H32" s="12"/>
    </row>
  </sheetData>
  <mergeCells count="5">
    <mergeCell ref="D29:D31"/>
    <mergeCell ref="D26:D28"/>
    <mergeCell ref="D23:D25"/>
    <mergeCell ref="D20:D22"/>
    <mergeCell ref="D17:D19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E0DA6-304C-46E6-942C-091C4CD39455}">
  <sheetPr>
    <tabColor rgb="FF7030A0"/>
  </sheetPr>
  <dimension ref="A1:AD52"/>
  <sheetViews>
    <sheetView tabSelected="1" topLeftCell="A22" zoomScale="70" zoomScaleNormal="70" workbookViewId="0">
      <selection activeCell="J53" sqref="J53"/>
    </sheetView>
  </sheetViews>
  <sheetFormatPr defaultRowHeight="14.4" x14ac:dyDescent="0.3"/>
  <cols>
    <col min="1" max="1" width="47.6640625" customWidth="1"/>
    <col min="2" max="2" width="13.33203125" customWidth="1"/>
    <col min="3" max="3" width="9.109375" customWidth="1"/>
    <col min="4" max="4" width="7.5546875" customWidth="1"/>
    <col min="5" max="5" width="17.6640625" customWidth="1"/>
    <col min="6" max="6" width="11.33203125" customWidth="1"/>
    <col min="7" max="7" width="8.5546875" customWidth="1"/>
    <col min="8" max="8" width="13.33203125" customWidth="1"/>
    <col min="9" max="9" width="12.5546875" customWidth="1"/>
    <col min="10" max="10" width="10" customWidth="1"/>
    <col min="11" max="11" width="14.33203125" customWidth="1"/>
    <col min="12" max="12" width="8.88671875" customWidth="1"/>
    <col min="13" max="13" width="20.33203125" customWidth="1"/>
    <col min="14" max="15" width="13.5546875" customWidth="1"/>
    <col min="16" max="16" width="9.21875" customWidth="1"/>
    <col min="17" max="17" width="13.109375" customWidth="1"/>
    <col min="18" max="18" width="12.21875" bestFit="1" customWidth="1"/>
    <col min="22" max="22" width="12.21875" bestFit="1" customWidth="1"/>
  </cols>
  <sheetData>
    <row r="1" spans="1:30" ht="22.2" customHeight="1" x14ac:dyDescent="0.3">
      <c r="A1" s="55" t="s">
        <v>108</v>
      </c>
      <c r="B1" s="56" t="s">
        <v>109</v>
      </c>
      <c r="C1" s="55" t="s">
        <v>110</v>
      </c>
      <c r="D1" s="30" t="s">
        <v>111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V1" s="57" t="s">
        <v>112</v>
      </c>
      <c r="W1" s="57"/>
      <c r="X1" s="57"/>
      <c r="Y1" s="57"/>
      <c r="AC1" s="58" t="s">
        <v>113</v>
      </c>
      <c r="AD1" s="58"/>
    </row>
    <row r="2" spans="1:30" ht="14.4" customHeight="1" x14ac:dyDescent="0.3">
      <c r="A2" s="55"/>
      <c r="B2" s="56"/>
      <c r="C2" s="55"/>
      <c r="D2" s="59" t="s">
        <v>114</v>
      </c>
      <c r="E2" s="60" t="s">
        <v>115</v>
      </c>
      <c r="F2" s="29" t="s">
        <v>116</v>
      </c>
      <c r="G2" s="61" t="s">
        <v>117</v>
      </c>
      <c r="H2" s="62" t="s">
        <v>118</v>
      </c>
      <c r="I2" s="62" t="s">
        <v>119</v>
      </c>
      <c r="J2" s="63" t="s">
        <v>120</v>
      </c>
      <c r="K2" s="64" t="s">
        <v>121</v>
      </c>
      <c r="L2" s="64" t="s">
        <v>122</v>
      </c>
      <c r="M2" s="59" t="s">
        <v>123</v>
      </c>
      <c r="N2" s="60" t="s">
        <v>124</v>
      </c>
      <c r="O2" s="64" t="s">
        <v>125</v>
      </c>
      <c r="P2" s="65" t="s">
        <v>126</v>
      </c>
      <c r="Q2" s="65" t="s">
        <v>127</v>
      </c>
      <c r="R2" s="65" t="s">
        <v>128</v>
      </c>
      <c r="V2" s="66" t="s">
        <v>121</v>
      </c>
      <c r="W2" s="67" t="s">
        <v>129</v>
      </c>
      <c r="X2" s="67"/>
      <c r="Y2" s="67"/>
      <c r="Z2" s="66"/>
      <c r="AA2" s="66"/>
      <c r="AC2" s="68" t="s">
        <v>114</v>
      </c>
      <c r="AD2" s="68"/>
    </row>
    <row r="3" spans="1:30" x14ac:dyDescent="0.3">
      <c r="A3" t="s">
        <v>130</v>
      </c>
      <c r="B3" s="30">
        <v>1</v>
      </c>
      <c r="C3" t="s">
        <v>72</v>
      </c>
      <c r="D3">
        <v>1.98</v>
      </c>
      <c r="E3">
        <v>4.08</v>
      </c>
      <c r="F3">
        <v>5.35</v>
      </c>
      <c r="G3">
        <v>3.2</v>
      </c>
      <c r="H3" s="69">
        <v>9.4600000000000009</v>
      </c>
      <c r="I3" s="69">
        <v>15.89</v>
      </c>
      <c r="J3">
        <v>2.86</v>
      </c>
      <c r="K3">
        <v>3.12</v>
      </c>
      <c r="L3">
        <v>3.94</v>
      </c>
      <c r="M3">
        <v>4.8499999999999996</v>
      </c>
      <c r="N3">
        <v>2.57</v>
      </c>
      <c r="O3">
        <v>3.41</v>
      </c>
      <c r="P3">
        <v>3.47</v>
      </c>
      <c r="Q3">
        <v>5.99</v>
      </c>
      <c r="R3">
        <v>3.83</v>
      </c>
      <c r="V3" s="66" t="s">
        <v>127</v>
      </c>
      <c r="W3" s="67"/>
      <c r="X3" s="67"/>
      <c r="Y3" s="67"/>
      <c r="Z3" s="66"/>
      <c r="AA3" s="66"/>
      <c r="AC3" s="68" t="s">
        <v>126</v>
      </c>
      <c r="AD3" s="68"/>
    </row>
    <row r="4" spans="1:30" x14ac:dyDescent="0.3">
      <c r="B4" s="30"/>
      <c r="C4" t="s">
        <v>71</v>
      </c>
      <c r="D4">
        <v>1.96</v>
      </c>
      <c r="E4">
        <v>4.1100000000000003</v>
      </c>
      <c r="F4">
        <v>5.36</v>
      </c>
      <c r="G4">
        <v>3.2</v>
      </c>
      <c r="H4" s="69">
        <v>9.57</v>
      </c>
      <c r="I4" s="69">
        <v>15.83</v>
      </c>
      <c r="J4">
        <v>2.85</v>
      </c>
      <c r="K4">
        <v>3.12</v>
      </c>
      <c r="L4">
        <v>3.89</v>
      </c>
      <c r="M4">
        <v>4.87</v>
      </c>
      <c r="N4">
        <v>2.57</v>
      </c>
      <c r="O4">
        <v>3.41</v>
      </c>
      <c r="P4">
        <v>3.45</v>
      </c>
      <c r="Q4">
        <v>5.95</v>
      </c>
      <c r="R4">
        <v>3.81</v>
      </c>
      <c r="V4" s="66" t="s">
        <v>126</v>
      </c>
      <c r="W4" s="67"/>
      <c r="X4" s="67"/>
      <c r="Y4" s="67"/>
      <c r="Z4" s="66"/>
      <c r="AA4" s="66"/>
      <c r="AC4" s="68" t="s">
        <v>127</v>
      </c>
      <c r="AD4" s="68"/>
    </row>
    <row r="5" spans="1:30" x14ac:dyDescent="0.3">
      <c r="H5" s="69"/>
      <c r="I5" s="69"/>
      <c r="V5" s="66" t="s">
        <v>125</v>
      </c>
      <c r="W5" s="67"/>
      <c r="X5" s="67"/>
      <c r="Y5" s="67"/>
      <c r="Z5" s="66"/>
      <c r="AA5" s="66"/>
      <c r="AC5" s="68" t="s">
        <v>123</v>
      </c>
      <c r="AD5" s="68"/>
    </row>
    <row r="6" spans="1:30" x14ac:dyDescent="0.3">
      <c r="A6" t="s">
        <v>131</v>
      </c>
      <c r="B6" s="30">
        <v>2</v>
      </c>
      <c r="C6" t="s">
        <v>72</v>
      </c>
      <c r="D6">
        <v>1.74</v>
      </c>
      <c r="E6">
        <v>3.65</v>
      </c>
      <c r="F6">
        <v>4.5999999999999996</v>
      </c>
      <c r="G6">
        <v>2.9</v>
      </c>
      <c r="H6" s="69">
        <v>8.33</v>
      </c>
      <c r="I6" s="69">
        <v>13.55</v>
      </c>
      <c r="J6">
        <v>2.59</v>
      </c>
      <c r="K6">
        <v>2.8</v>
      </c>
      <c r="L6">
        <v>3.55</v>
      </c>
      <c r="M6">
        <v>4.3499999999999996</v>
      </c>
      <c r="N6">
        <v>2.2200000000000002</v>
      </c>
      <c r="O6">
        <v>2.99</v>
      </c>
      <c r="P6">
        <v>2.98</v>
      </c>
      <c r="Q6">
        <v>5.23</v>
      </c>
      <c r="R6">
        <v>3.29</v>
      </c>
      <c r="V6" s="66" t="s">
        <v>128</v>
      </c>
      <c r="W6" s="55" t="s">
        <v>132</v>
      </c>
      <c r="X6" s="55"/>
      <c r="Y6" s="55"/>
      <c r="Z6" s="66"/>
      <c r="AA6" s="66"/>
      <c r="AC6" s="68" t="s">
        <v>128</v>
      </c>
      <c r="AD6" s="68"/>
    </row>
    <row r="7" spans="1:30" x14ac:dyDescent="0.3">
      <c r="B7" s="30"/>
      <c r="C7" t="s">
        <v>71</v>
      </c>
      <c r="D7">
        <v>1.81</v>
      </c>
      <c r="E7">
        <v>3.7</v>
      </c>
      <c r="F7">
        <v>4.6100000000000003</v>
      </c>
      <c r="G7">
        <v>2.89</v>
      </c>
      <c r="H7" s="69">
        <v>8.56</v>
      </c>
      <c r="I7" s="69">
        <v>13.64</v>
      </c>
      <c r="J7">
        <v>2.61</v>
      </c>
      <c r="K7">
        <v>2.84</v>
      </c>
      <c r="L7">
        <v>3.37</v>
      </c>
      <c r="M7">
        <v>4.38</v>
      </c>
      <c r="N7">
        <v>2.1</v>
      </c>
      <c r="O7">
        <v>3.06</v>
      </c>
      <c r="P7">
        <v>3.04</v>
      </c>
      <c r="Q7">
        <v>5.23</v>
      </c>
      <c r="R7">
        <v>3.29</v>
      </c>
      <c r="V7" s="66" t="s">
        <v>122</v>
      </c>
      <c r="W7" s="66"/>
      <c r="X7" s="66"/>
      <c r="Y7" s="66"/>
      <c r="Z7" s="66"/>
      <c r="AA7" s="66"/>
      <c r="AC7" s="68" t="s">
        <v>120</v>
      </c>
      <c r="AD7" s="68"/>
    </row>
    <row r="8" spans="1:30" x14ac:dyDescent="0.3">
      <c r="H8" s="69"/>
      <c r="I8" s="69"/>
      <c r="V8" s="66"/>
      <c r="W8" s="66"/>
      <c r="X8" s="66"/>
      <c r="Y8" s="66"/>
      <c r="Z8" s="66"/>
      <c r="AA8" s="66"/>
    </row>
    <row r="9" spans="1:30" x14ac:dyDescent="0.3">
      <c r="A9" t="s">
        <v>133</v>
      </c>
      <c r="B9" s="30">
        <v>3</v>
      </c>
      <c r="C9" t="s">
        <v>72</v>
      </c>
      <c r="D9">
        <v>2.29</v>
      </c>
      <c r="E9">
        <v>4.08</v>
      </c>
      <c r="F9">
        <v>4.6100000000000003</v>
      </c>
      <c r="G9">
        <v>2.34</v>
      </c>
      <c r="H9" s="69">
        <v>8.52</v>
      </c>
      <c r="I9" s="69">
        <v>14.36</v>
      </c>
      <c r="J9">
        <v>2.21</v>
      </c>
      <c r="K9">
        <v>2.9</v>
      </c>
      <c r="L9">
        <v>3.12</v>
      </c>
      <c r="M9">
        <v>5.19</v>
      </c>
      <c r="N9">
        <v>2.38</v>
      </c>
      <c r="O9">
        <v>3.36</v>
      </c>
      <c r="P9">
        <v>2.95</v>
      </c>
      <c r="Q9">
        <v>6.07</v>
      </c>
      <c r="R9">
        <v>4.3899999999999997</v>
      </c>
      <c r="V9" s="66"/>
      <c r="W9" s="66"/>
      <c r="X9" s="66"/>
      <c r="Y9" s="66"/>
      <c r="Z9" s="66"/>
      <c r="AA9" s="66"/>
    </row>
    <row r="10" spans="1:30" x14ac:dyDescent="0.3">
      <c r="B10" s="30"/>
      <c r="C10" t="s">
        <v>71</v>
      </c>
      <c r="D10">
        <v>2.41</v>
      </c>
      <c r="E10">
        <v>4.28</v>
      </c>
      <c r="F10">
        <v>4.5</v>
      </c>
      <c r="G10">
        <v>2.59</v>
      </c>
      <c r="H10" s="69">
        <v>8.9600000000000009</v>
      </c>
      <c r="I10" s="69">
        <v>14.63</v>
      </c>
      <c r="J10">
        <v>2.2599999999999998</v>
      </c>
      <c r="K10">
        <v>2.88</v>
      </c>
      <c r="L10">
        <v>3.12</v>
      </c>
      <c r="M10">
        <v>5.19</v>
      </c>
      <c r="N10">
        <v>2.3199999999999998</v>
      </c>
      <c r="O10">
        <v>3.35</v>
      </c>
      <c r="P10">
        <v>2.96</v>
      </c>
      <c r="Q10">
        <v>6</v>
      </c>
      <c r="R10">
        <v>4.26</v>
      </c>
      <c r="V10" s="70" t="s">
        <v>134</v>
      </c>
      <c r="W10" s="70"/>
      <c r="X10" s="70"/>
      <c r="Y10" s="70"/>
      <c r="Z10" s="70"/>
      <c r="AA10" s="70"/>
    </row>
    <row r="11" spans="1:30" ht="22.8" customHeight="1" x14ac:dyDescent="0.3">
      <c r="H11" s="69"/>
      <c r="I11" s="69"/>
      <c r="V11" s="66" t="s">
        <v>135</v>
      </c>
      <c r="W11" s="67" t="s">
        <v>136</v>
      </c>
      <c r="X11" s="67"/>
      <c r="Y11" s="67"/>
      <c r="Z11" s="71" t="s">
        <v>137</v>
      </c>
      <c r="AA11" s="71"/>
    </row>
    <row r="12" spans="1:30" x14ac:dyDescent="0.3">
      <c r="A12" t="s">
        <v>138</v>
      </c>
      <c r="B12" s="30">
        <v>4</v>
      </c>
      <c r="C12" t="s">
        <v>72</v>
      </c>
      <c r="D12">
        <v>2.33</v>
      </c>
      <c r="E12">
        <v>4.1100000000000003</v>
      </c>
      <c r="F12">
        <v>4.38</v>
      </c>
      <c r="G12">
        <v>2.5</v>
      </c>
      <c r="H12" s="69">
        <v>9.2100000000000009</v>
      </c>
      <c r="I12" s="69">
        <v>14.23</v>
      </c>
      <c r="J12">
        <v>2.2599999999999998</v>
      </c>
      <c r="K12">
        <v>2.85</v>
      </c>
      <c r="L12">
        <v>3.17</v>
      </c>
      <c r="M12">
        <v>5.0999999999999996</v>
      </c>
      <c r="N12">
        <v>2.17</v>
      </c>
      <c r="O12">
        <v>3.35</v>
      </c>
      <c r="P12">
        <v>2.93</v>
      </c>
      <c r="Q12">
        <v>5.91</v>
      </c>
      <c r="R12">
        <v>4.16</v>
      </c>
      <c r="V12" s="66" t="s">
        <v>120</v>
      </c>
      <c r="W12" s="67"/>
      <c r="X12" s="67"/>
      <c r="Y12" s="67"/>
      <c r="Z12" s="71"/>
      <c r="AA12" s="71"/>
    </row>
    <row r="13" spans="1:30" ht="14.4" customHeight="1" x14ac:dyDescent="0.3">
      <c r="B13" s="30"/>
      <c r="C13" t="s">
        <v>71</v>
      </c>
      <c r="D13">
        <v>2.33</v>
      </c>
      <c r="E13">
        <v>4.18</v>
      </c>
      <c r="F13">
        <v>4.3</v>
      </c>
      <c r="G13">
        <v>2.5299999999999998</v>
      </c>
      <c r="H13" s="69">
        <v>9.08</v>
      </c>
      <c r="I13" s="69">
        <v>14.09</v>
      </c>
      <c r="J13">
        <v>2.27</v>
      </c>
      <c r="K13">
        <v>2.83</v>
      </c>
      <c r="L13">
        <v>3.21</v>
      </c>
      <c r="M13">
        <v>5</v>
      </c>
      <c r="N13">
        <v>2.16</v>
      </c>
      <c r="O13">
        <v>3.26</v>
      </c>
      <c r="P13">
        <v>2.84</v>
      </c>
      <c r="Q13">
        <v>5.84</v>
      </c>
      <c r="R13">
        <v>4.12</v>
      </c>
      <c r="V13" s="66" t="s">
        <v>124</v>
      </c>
      <c r="W13" s="67" t="s">
        <v>139</v>
      </c>
      <c r="X13" s="67"/>
      <c r="Y13" s="67"/>
      <c r="Z13" s="71"/>
      <c r="AA13" s="71"/>
    </row>
    <row r="14" spans="1:30" x14ac:dyDescent="0.3">
      <c r="H14" s="69"/>
      <c r="I14" s="69"/>
      <c r="V14" s="66"/>
      <c r="W14" s="67"/>
      <c r="X14" s="67"/>
      <c r="Y14" s="67"/>
      <c r="Z14" s="71"/>
      <c r="AA14" s="71"/>
    </row>
    <row r="15" spans="1:30" ht="14.4" customHeight="1" x14ac:dyDescent="0.3">
      <c r="A15" t="s">
        <v>140</v>
      </c>
      <c r="B15" s="30">
        <v>5</v>
      </c>
      <c r="C15" t="s">
        <v>72</v>
      </c>
      <c r="D15">
        <v>2.02</v>
      </c>
      <c r="E15">
        <v>3.42</v>
      </c>
      <c r="F15">
        <v>4.2</v>
      </c>
      <c r="G15">
        <v>2.2200000000000002</v>
      </c>
      <c r="H15" s="69">
        <v>7.71</v>
      </c>
      <c r="I15" s="69">
        <v>12.23</v>
      </c>
      <c r="J15">
        <v>2.36</v>
      </c>
      <c r="K15">
        <v>2.62</v>
      </c>
      <c r="L15">
        <v>2.63</v>
      </c>
      <c r="M15">
        <v>4.4400000000000004</v>
      </c>
      <c r="N15">
        <v>2.02</v>
      </c>
      <c r="O15">
        <v>3.18</v>
      </c>
      <c r="P15">
        <v>2.71</v>
      </c>
      <c r="Q15">
        <v>5.23</v>
      </c>
      <c r="R15">
        <v>3.76</v>
      </c>
    </row>
    <row r="16" spans="1:30" x14ac:dyDescent="0.3">
      <c r="B16" s="30"/>
      <c r="C16" t="s">
        <v>71</v>
      </c>
      <c r="D16">
        <v>2.11</v>
      </c>
      <c r="E16">
        <v>3.58</v>
      </c>
      <c r="F16">
        <v>4.1399999999999997</v>
      </c>
      <c r="G16">
        <v>2.46</v>
      </c>
      <c r="H16" s="69">
        <v>8.0399999999999991</v>
      </c>
      <c r="I16" s="69">
        <v>12.48</v>
      </c>
      <c r="J16">
        <v>2.38</v>
      </c>
      <c r="K16">
        <v>2.62</v>
      </c>
      <c r="L16">
        <v>2.84</v>
      </c>
      <c r="M16">
        <v>4.51</v>
      </c>
      <c r="N16">
        <v>2.0299999999999998</v>
      </c>
      <c r="O16">
        <v>3.14</v>
      </c>
      <c r="P16">
        <v>2.74</v>
      </c>
      <c r="Q16">
        <v>5.2</v>
      </c>
      <c r="R16">
        <v>3.71</v>
      </c>
    </row>
    <row r="17" spans="1:28" x14ac:dyDescent="0.3">
      <c r="H17" s="69"/>
      <c r="I17" s="69"/>
      <c r="V17" s="72" t="s">
        <v>141</v>
      </c>
      <c r="W17" s="72"/>
      <c r="X17" s="72"/>
      <c r="Y17" s="72"/>
      <c r="Z17" s="72"/>
      <c r="AA17" s="72"/>
    </row>
    <row r="18" spans="1:28" x14ac:dyDescent="0.3">
      <c r="A18" t="s">
        <v>142</v>
      </c>
      <c r="B18" s="30">
        <v>6</v>
      </c>
      <c r="C18" t="s">
        <v>72</v>
      </c>
      <c r="D18">
        <v>2.15</v>
      </c>
      <c r="E18">
        <v>3.8</v>
      </c>
      <c r="F18">
        <v>4.32</v>
      </c>
      <c r="G18">
        <v>2.4900000000000002</v>
      </c>
      <c r="H18" s="69">
        <v>8.7899999999999991</v>
      </c>
      <c r="I18" s="69">
        <v>13.07</v>
      </c>
      <c r="J18">
        <v>2.4900000000000002</v>
      </c>
      <c r="K18">
        <v>2.72</v>
      </c>
      <c r="L18">
        <v>2.84</v>
      </c>
      <c r="M18">
        <v>4.5599999999999996</v>
      </c>
      <c r="N18">
        <v>2.0699999999999998</v>
      </c>
      <c r="O18">
        <v>3.35</v>
      </c>
      <c r="P18">
        <v>3.12</v>
      </c>
      <c r="Q18">
        <v>5.72</v>
      </c>
      <c r="R18">
        <v>4.0599999999999996</v>
      </c>
      <c r="V18" t="s">
        <v>119</v>
      </c>
      <c r="W18" s="67" t="s">
        <v>143</v>
      </c>
      <c r="X18" s="67"/>
      <c r="Y18" s="67"/>
      <c r="Z18" s="67"/>
      <c r="AA18" s="67"/>
    </row>
    <row r="19" spans="1:28" x14ac:dyDescent="0.3">
      <c r="B19" s="30"/>
      <c r="C19" t="s">
        <v>71</v>
      </c>
      <c r="D19">
        <v>2.25</v>
      </c>
      <c r="E19">
        <v>3.77</v>
      </c>
      <c r="F19">
        <v>4.3</v>
      </c>
      <c r="G19">
        <v>2.52</v>
      </c>
      <c r="H19" s="69">
        <v>8.66</v>
      </c>
      <c r="I19" s="69">
        <v>13</v>
      </c>
      <c r="J19">
        <v>2.4700000000000002</v>
      </c>
      <c r="K19">
        <v>2.66</v>
      </c>
      <c r="L19">
        <v>2.8</v>
      </c>
      <c r="M19">
        <v>4.62</v>
      </c>
      <c r="N19">
        <v>2</v>
      </c>
      <c r="O19">
        <v>3.24</v>
      </c>
      <c r="P19">
        <v>2.81</v>
      </c>
      <c r="Q19">
        <v>5.45</v>
      </c>
      <c r="R19">
        <v>3.96</v>
      </c>
      <c r="V19" t="s">
        <v>118</v>
      </c>
      <c r="W19" s="67"/>
      <c r="X19" s="67"/>
      <c r="Y19" s="67"/>
      <c r="Z19" s="67"/>
      <c r="AA19" s="67"/>
    </row>
    <row r="20" spans="1:28" x14ac:dyDescent="0.3">
      <c r="A20" t="s">
        <v>144</v>
      </c>
    </row>
    <row r="22" spans="1:28" ht="37.200000000000003" thickBot="1" x14ac:dyDescent="0.75">
      <c r="B22" s="73" t="s">
        <v>145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</row>
    <row r="23" spans="1:28" ht="15" thickTop="1" x14ac:dyDescent="0.3">
      <c r="B23" s="74" t="s">
        <v>146</v>
      </c>
      <c r="C23" s="75"/>
      <c r="D23" s="75"/>
      <c r="E23" s="75"/>
      <c r="F23" s="75"/>
      <c r="G23" s="76"/>
      <c r="H23" s="77" t="s">
        <v>147</v>
      </c>
      <c r="I23" s="77"/>
      <c r="J23" s="77"/>
      <c r="K23" s="77"/>
      <c r="L23" s="77"/>
      <c r="M23" s="78"/>
      <c r="N23" s="79" t="s">
        <v>148</v>
      </c>
      <c r="O23" s="79"/>
      <c r="P23" s="79"/>
      <c r="Q23" s="79"/>
      <c r="R23" s="79"/>
      <c r="S23" s="80"/>
    </row>
    <row r="24" spans="1:28" x14ac:dyDescent="0.3">
      <c r="A24" t="s">
        <v>149</v>
      </c>
      <c r="B24" s="81" t="s">
        <v>150</v>
      </c>
      <c r="C24" s="30"/>
      <c r="D24" s="82"/>
      <c r="E24" s="30" t="s">
        <v>151</v>
      </c>
      <c r="F24" s="30"/>
      <c r="G24" s="82"/>
      <c r="H24" s="30" t="s">
        <v>152</v>
      </c>
      <c r="I24" s="30"/>
      <c r="J24" s="83"/>
      <c r="K24" s="30" t="s">
        <v>153</v>
      </c>
      <c r="L24" s="30"/>
      <c r="M24" s="83"/>
      <c r="N24" s="30" t="s">
        <v>154</v>
      </c>
      <c r="O24" s="30"/>
      <c r="P24" s="84"/>
      <c r="Q24" s="30" t="s">
        <v>155</v>
      </c>
      <c r="R24" s="30"/>
      <c r="S24" s="84"/>
      <c r="U24" s="85"/>
      <c r="V24" s="86" t="s">
        <v>156</v>
      </c>
      <c r="W24" s="86"/>
      <c r="X24" s="86"/>
      <c r="Y24" s="86"/>
      <c r="Z24" s="86"/>
      <c r="AA24" s="86"/>
      <c r="AB24" s="86"/>
    </row>
    <row r="25" spans="1:28" x14ac:dyDescent="0.3">
      <c r="B25" s="87" t="s">
        <v>86</v>
      </c>
      <c r="C25" t="s">
        <v>157</v>
      </c>
      <c r="D25" s="88" t="s">
        <v>158</v>
      </c>
      <c r="E25" t="s">
        <v>86</v>
      </c>
      <c r="F25" t="s">
        <v>157</v>
      </c>
      <c r="G25" s="88" t="s">
        <v>158</v>
      </c>
      <c r="H25" t="s">
        <v>86</v>
      </c>
      <c r="I25" t="s">
        <v>157</v>
      </c>
      <c r="J25" s="89" t="s">
        <v>158</v>
      </c>
      <c r="K25" t="s">
        <v>86</v>
      </c>
      <c r="L25" t="s">
        <v>157</v>
      </c>
      <c r="M25" s="89" t="s">
        <v>158</v>
      </c>
      <c r="N25" t="s">
        <v>86</v>
      </c>
      <c r="O25" t="s">
        <v>157</v>
      </c>
      <c r="P25" s="90" t="s">
        <v>158</v>
      </c>
      <c r="Q25" t="s">
        <v>86</v>
      </c>
      <c r="R25" t="s">
        <v>157</v>
      </c>
      <c r="S25" s="90" t="s">
        <v>158</v>
      </c>
      <c r="U25" s="85"/>
      <c r="V25" t="s">
        <v>123</v>
      </c>
      <c r="W25" s="67" t="s">
        <v>159</v>
      </c>
      <c r="X25" s="67"/>
      <c r="Y25" s="67"/>
      <c r="Z25" s="67"/>
      <c r="AA25" s="91" t="s">
        <v>160</v>
      </c>
      <c r="AB25" s="67"/>
    </row>
    <row r="26" spans="1:28" x14ac:dyDescent="0.3">
      <c r="A26" s="92" t="s">
        <v>161</v>
      </c>
      <c r="B26" s="87"/>
      <c r="C26" s="14"/>
      <c r="D26" s="88"/>
      <c r="E26" s="93"/>
      <c r="F26" s="14"/>
      <c r="G26" s="88"/>
      <c r="H26" s="94"/>
      <c r="J26" s="89"/>
      <c r="K26" s="95"/>
      <c r="M26" s="89"/>
      <c r="N26" s="96"/>
      <c r="P26" s="90"/>
      <c r="Q26" s="97"/>
      <c r="S26" s="90"/>
      <c r="U26" s="85"/>
      <c r="W26" s="67"/>
      <c r="X26" s="67"/>
      <c r="Y26" s="67"/>
      <c r="Z26" s="67"/>
      <c r="AA26" s="67"/>
      <c r="AB26" s="67"/>
    </row>
    <row r="27" spans="1:28" x14ac:dyDescent="0.3">
      <c r="A27" t="s">
        <v>114</v>
      </c>
      <c r="B27" s="98">
        <v>1.97</v>
      </c>
      <c r="C27" s="14">
        <v>0.01</v>
      </c>
      <c r="D27" s="88" t="s">
        <v>162</v>
      </c>
      <c r="E27" s="14">
        <v>1.78</v>
      </c>
      <c r="F27" s="14">
        <v>0.05</v>
      </c>
      <c r="G27" s="88" t="s">
        <v>163</v>
      </c>
      <c r="H27" s="14">
        <v>2.35</v>
      </c>
      <c r="I27" s="14">
        <v>0.08</v>
      </c>
      <c r="J27" s="89" t="s">
        <v>164</v>
      </c>
      <c r="K27" s="14">
        <v>2.33</v>
      </c>
      <c r="L27" s="14">
        <v>0</v>
      </c>
      <c r="M27" s="89" t="s">
        <v>165</v>
      </c>
      <c r="N27" s="14">
        <v>2.0699999999999998</v>
      </c>
      <c r="O27" s="14">
        <v>0.06</v>
      </c>
      <c r="P27" s="90" t="s">
        <v>166</v>
      </c>
      <c r="Q27" s="14">
        <v>2.2000000000000002</v>
      </c>
      <c r="R27">
        <v>7.0000000000000007E-2</v>
      </c>
      <c r="S27" s="90" t="s">
        <v>167</v>
      </c>
      <c r="U27" s="85"/>
      <c r="V27" t="s">
        <v>116</v>
      </c>
      <c r="W27" s="67" t="s">
        <v>168</v>
      </c>
      <c r="X27" s="67"/>
      <c r="Y27" s="67"/>
      <c r="Z27" s="67"/>
      <c r="AA27" s="67"/>
      <c r="AB27" s="67"/>
    </row>
    <row r="28" spans="1:28" x14ac:dyDescent="0.3">
      <c r="A28" t="s">
        <v>126</v>
      </c>
      <c r="B28" s="98">
        <v>3.46</v>
      </c>
      <c r="C28" s="14">
        <v>0.01</v>
      </c>
      <c r="D28" s="88" t="s">
        <v>169</v>
      </c>
      <c r="E28" s="14">
        <v>3.01</v>
      </c>
      <c r="F28" s="14">
        <v>0.04</v>
      </c>
      <c r="G28" s="88" t="s">
        <v>162</v>
      </c>
      <c r="H28" s="14">
        <v>2.96</v>
      </c>
      <c r="I28" s="14">
        <v>0.01</v>
      </c>
      <c r="J28" s="89" t="s">
        <v>170</v>
      </c>
      <c r="K28" s="14">
        <v>2.89</v>
      </c>
      <c r="L28" s="14">
        <v>0.06</v>
      </c>
      <c r="M28" s="89" t="s">
        <v>170</v>
      </c>
      <c r="N28" s="14">
        <v>2.73</v>
      </c>
      <c r="O28" s="14">
        <v>0.02</v>
      </c>
      <c r="P28" s="90" t="s">
        <v>163</v>
      </c>
      <c r="Q28" s="14">
        <v>2.97</v>
      </c>
      <c r="R28">
        <v>0.22</v>
      </c>
      <c r="S28" s="90" t="s">
        <v>162</v>
      </c>
      <c r="U28" s="85"/>
      <c r="W28" s="67"/>
      <c r="X28" s="67"/>
      <c r="Y28" s="67"/>
      <c r="Z28" s="67"/>
      <c r="AA28" s="67"/>
      <c r="AB28" s="67"/>
    </row>
    <row r="29" spans="1:28" x14ac:dyDescent="0.3">
      <c r="A29" t="s">
        <v>127</v>
      </c>
      <c r="B29" s="98">
        <v>5.97</v>
      </c>
      <c r="C29" s="14">
        <v>0.03</v>
      </c>
      <c r="D29" s="88" t="s">
        <v>169</v>
      </c>
      <c r="E29" s="14">
        <v>5.23</v>
      </c>
      <c r="F29" s="14">
        <v>0</v>
      </c>
      <c r="G29" s="88" t="s">
        <v>163</v>
      </c>
      <c r="H29" s="14">
        <v>6.04</v>
      </c>
      <c r="I29" s="14">
        <v>0.05</v>
      </c>
      <c r="J29" s="89" t="s">
        <v>169</v>
      </c>
      <c r="K29" s="14">
        <v>5.88</v>
      </c>
      <c r="L29" s="14">
        <v>0.05</v>
      </c>
      <c r="M29" s="89" t="s">
        <v>169</v>
      </c>
      <c r="N29" s="14">
        <v>5.22</v>
      </c>
      <c r="O29" s="14">
        <v>0.02</v>
      </c>
      <c r="P29" s="90" t="s">
        <v>163</v>
      </c>
      <c r="Q29" s="14">
        <v>5.59</v>
      </c>
      <c r="R29">
        <v>0.19</v>
      </c>
      <c r="S29" s="90" t="s">
        <v>162</v>
      </c>
      <c r="U29" s="85"/>
      <c r="V29" t="s">
        <v>114</v>
      </c>
      <c r="W29" s="55" t="s">
        <v>171</v>
      </c>
      <c r="X29" s="55"/>
      <c r="Y29" s="55"/>
      <c r="Z29" s="55"/>
      <c r="AA29" s="67"/>
      <c r="AB29" s="67"/>
    </row>
    <row r="30" spans="1:28" x14ac:dyDescent="0.3">
      <c r="A30" t="s">
        <v>123</v>
      </c>
      <c r="B30" s="98">
        <v>4.8600000000000003</v>
      </c>
      <c r="C30" s="14">
        <v>0.01</v>
      </c>
      <c r="D30" s="88" t="s">
        <v>172</v>
      </c>
      <c r="E30" s="14">
        <v>4.37</v>
      </c>
      <c r="F30" s="14">
        <v>0.02</v>
      </c>
      <c r="G30" s="88" t="s">
        <v>163</v>
      </c>
      <c r="H30" s="14">
        <v>5.19</v>
      </c>
      <c r="I30" s="14">
        <v>0</v>
      </c>
      <c r="J30" s="89" t="s">
        <v>173</v>
      </c>
      <c r="K30" s="14">
        <v>5.05</v>
      </c>
      <c r="L30" s="14">
        <v>7.0000000000000007E-2</v>
      </c>
      <c r="M30" s="89" t="s">
        <v>164</v>
      </c>
      <c r="N30" s="14">
        <v>4.4800000000000004</v>
      </c>
      <c r="O30" s="14">
        <v>0.05</v>
      </c>
      <c r="P30" s="90" t="s">
        <v>162</v>
      </c>
      <c r="Q30" s="14">
        <v>4.59</v>
      </c>
      <c r="R30">
        <v>0.04</v>
      </c>
      <c r="S30" s="90" t="s">
        <v>169</v>
      </c>
      <c r="U30" s="85"/>
    </row>
    <row r="31" spans="1:28" x14ac:dyDescent="0.3">
      <c r="A31" t="s">
        <v>128</v>
      </c>
      <c r="B31" s="98">
        <v>3.82</v>
      </c>
      <c r="C31" s="14">
        <v>0.01</v>
      </c>
      <c r="D31" s="88" t="s">
        <v>162</v>
      </c>
      <c r="E31" s="14">
        <v>3.29</v>
      </c>
      <c r="F31" s="14">
        <v>0</v>
      </c>
      <c r="G31" s="88" t="s">
        <v>163</v>
      </c>
      <c r="H31" s="14">
        <v>4.33</v>
      </c>
      <c r="I31" s="14">
        <v>0.09</v>
      </c>
      <c r="J31" s="89" t="s">
        <v>164</v>
      </c>
      <c r="K31" s="14">
        <v>4.1399999999999997</v>
      </c>
      <c r="L31" s="14">
        <v>0.03</v>
      </c>
      <c r="M31" s="89" t="s">
        <v>172</v>
      </c>
      <c r="N31" s="14">
        <v>3.74</v>
      </c>
      <c r="O31" s="14">
        <v>0.04</v>
      </c>
      <c r="P31" s="90" t="s">
        <v>162</v>
      </c>
      <c r="Q31" s="14">
        <v>4.01</v>
      </c>
      <c r="R31">
        <v>7.0000000000000007E-2</v>
      </c>
      <c r="S31" s="90" t="s">
        <v>169</v>
      </c>
      <c r="U31" s="85"/>
    </row>
    <row r="32" spans="1:28" x14ac:dyDescent="0.3">
      <c r="A32" t="s">
        <v>120</v>
      </c>
      <c r="B32" s="98">
        <v>2.86</v>
      </c>
      <c r="C32" s="14">
        <v>0.01</v>
      </c>
      <c r="D32" s="88" t="s">
        <v>164</v>
      </c>
      <c r="E32" s="14">
        <v>2.6</v>
      </c>
      <c r="F32" s="14">
        <v>0.01</v>
      </c>
      <c r="G32" s="88" t="s">
        <v>172</v>
      </c>
      <c r="H32" s="14">
        <v>2.2400000000000002</v>
      </c>
      <c r="I32" s="14">
        <v>0.04</v>
      </c>
      <c r="J32" s="89" t="s">
        <v>163</v>
      </c>
      <c r="K32" s="14">
        <v>2.27</v>
      </c>
      <c r="L32" s="14">
        <v>0.01</v>
      </c>
      <c r="M32" s="89" t="s">
        <v>163</v>
      </c>
      <c r="N32" s="14">
        <v>2.37</v>
      </c>
      <c r="O32" s="14">
        <v>0.01</v>
      </c>
      <c r="P32" s="90" t="s">
        <v>162</v>
      </c>
      <c r="Q32" s="14">
        <v>2.48</v>
      </c>
      <c r="R32">
        <v>0.01</v>
      </c>
      <c r="S32" s="90" t="s">
        <v>169</v>
      </c>
      <c r="U32" s="85"/>
      <c r="V32" t="s">
        <v>117</v>
      </c>
      <c r="W32" s="99" t="s">
        <v>174</v>
      </c>
      <c r="X32" s="99"/>
      <c r="Y32" s="99"/>
      <c r="Z32" s="99"/>
      <c r="AA32" s="99"/>
      <c r="AB32" s="99"/>
    </row>
    <row r="33" spans="1:28" x14ac:dyDescent="0.3">
      <c r="B33" s="98"/>
      <c r="C33" s="14"/>
      <c r="D33" s="88"/>
      <c r="E33" s="14"/>
      <c r="F33" s="14"/>
      <c r="G33" s="88"/>
      <c r="H33" s="14"/>
      <c r="I33" s="14"/>
      <c r="J33" s="89"/>
      <c r="K33" s="14"/>
      <c r="L33" s="14"/>
      <c r="M33" s="89"/>
      <c r="N33" s="14"/>
      <c r="O33" s="14"/>
      <c r="P33" s="90"/>
      <c r="Q33" s="14"/>
      <c r="S33" s="90"/>
      <c r="U33" s="85"/>
      <c r="W33" s="99"/>
      <c r="X33" s="99"/>
      <c r="Y33" s="99"/>
      <c r="Z33" s="99"/>
      <c r="AA33" s="99"/>
      <c r="AB33" s="99"/>
    </row>
    <row r="34" spans="1:28" x14ac:dyDescent="0.3">
      <c r="A34" s="69" t="s">
        <v>175</v>
      </c>
      <c r="B34" s="98">
        <f>SUM(B27:B32)</f>
        <v>22.939999999999998</v>
      </c>
      <c r="C34" s="14"/>
      <c r="D34" s="88"/>
      <c r="E34" s="14">
        <f>SUM(E27:E32)</f>
        <v>20.28</v>
      </c>
      <c r="F34" s="14"/>
      <c r="G34" s="88"/>
      <c r="H34" s="14">
        <f>SUM(H27:H32)</f>
        <v>23.110000000000007</v>
      </c>
      <c r="I34" s="14"/>
      <c r="J34" s="89"/>
      <c r="K34" s="14">
        <f>SUM(K27:K32)</f>
        <v>22.560000000000002</v>
      </c>
      <c r="L34" s="14"/>
      <c r="M34" s="89"/>
      <c r="N34" s="14">
        <f>SUM(N27:N32)</f>
        <v>20.610000000000003</v>
      </c>
      <c r="O34" s="14"/>
      <c r="P34" s="90"/>
      <c r="Q34" s="14">
        <f>SUM(Q26:Q32)</f>
        <v>21.84</v>
      </c>
      <c r="S34" s="90"/>
      <c r="U34" s="85"/>
      <c r="W34" s="99"/>
      <c r="X34" s="99"/>
      <c r="Y34" s="99"/>
      <c r="Z34" s="99"/>
      <c r="AA34" s="99"/>
      <c r="AB34" s="99"/>
    </row>
    <row r="35" spans="1:28" x14ac:dyDescent="0.3">
      <c r="B35" s="98"/>
      <c r="C35" s="14"/>
      <c r="D35" s="88"/>
      <c r="E35" s="14"/>
      <c r="F35" s="14"/>
      <c r="G35" s="88"/>
      <c r="H35" s="14"/>
      <c r="I35" s="14"/>
      <c r="J35" s="89"/>
      <c r="K35" s="14"/>
      <c r="L35" s="14"/>
      <c r="M35" s="89"/>
      <c r="N35" s="14"/>
      <c r="O35" s="14"/>
      <c r="P35" s="90"/>
      <c r="Q35" s="14"/>
      <c r="S35" s="90"/>
      <c r="U35" s="85"/>
      <c r="W35" s="99"/>
      <c r="X35" s="99"/>
      <c r="Y35" s="99"/>
      <c r="Z35" s="99"/>
      <c r="AA35" s="99"/>
      <c r="AB35" s="99"/>
    </row>
    <row r="36" spans="1:28" x14ac:dyDescent="0.3">
      <c r="A36" s="92" t="s">
        <v>176</v>
      </c>
      <c r="B36" s="98"/>
      <c r="C36" s="14"/>
      <c r="D36" s="88"/>
      <c r="E36" s="100"/>
      <c r="F36" s="14"/>
      <c r="G36" s="88"/>
      <c r="H36" s="101"/>
      <c r="I36" s="14"/>
      <c r="J36" s="89"/>
      <c r="K36" s="102"/>
      <c r="L36" s="14"/>
      <c r="M36" s="89"/>
      <c r="N36" s="103"/>
      <c r="O36" s="14"/>
      <c r="P36" s="90"/>
      <c r="Q36" s="104"/>
      <c r="S36" s="90"/>
      <c r="U36" s="85"/>
    </row>
    <row r="37" spans="1:28" x14ac:dyDescent="0.3">
      <c r="A37" t="s">
        <v>121</v>
      </c>
      <c r="B37" s="98">
        <v>3.12</v>
      </c>
      <c r="C37" s="14">
        <v>0</v>
      </c>
      <c r="D37" s="88" t="s">
        <v>164</v>
      </c>
      <c r="E37" s="14">
        <v>2.82</v>
      </c>
      <c r="F37" s="14">
        <v>0.03</v>
      </c>
      <c r="G37" s="88" t="s">
        <v>169</v>
      </c>
      <c r="H37" s="14">
        <v>2.89</v>
      </c>
      <c r="I37" s="14">
        <v>0.01</v>
      </c>
      <c r="J37" s="89" t="s">
        <v>172</v>
      </c>
      <c r="K37" s="14">
        <v>2.84</v>
      </c>
      <c r="L37" s="14">
        <v>0.01</v>
      </c>
      <c r="M37" s="89" t="s">
        <v>167</v>
      </c>
      <c r="N37" s="14">
        <v>2.62</v>
      </c>
      <c r="O37" s="14">
        <v>0</v>
      </c>
      <c r="P37" s="90" t="s">
        <v>163</v>
      </c>
      <c r="Q37" s="14">
        <v>2.69</v>
      </c>
      <c r="R37">
        <v>0.04</v>
      </c>
      <c r="S37" s="90" t="s">
        <v>162</v>
      </c>
      <c r="U37" s="85"/>
    </row>
    <row r="38" spans="1:28" x14ac:dyDescent="0.3">
      <c r="A38" t="s">
        <v>116</v>
      </c>
      <c r="B38" s="98">
        <v>5.36</v>
      </c>
      <c r="C38" s="14">
        <v>0.01</v>
      </c>
      <c r="D38" s="88" t="s">
        <v>172</v>
      </c>
      <c r="E38" s="14">
        <v>4.6100000000000003</v>
      </c>
      <c r="F38" s="14">
        <v>0.01</v>
      </c>
      <c r="G38" s="88" t="s">
        <v>169</v>
      </c>
      <c r="H38" s="14">
        <v>4.5599999999999996</v>
      </c>
      <c r="I38" s="14">
        <v>0.08</v>
      </c>
      <c r="J38" s="89" t="s">
        <v>169</v>
      </c>
      <c r="K38" s="14">
        <v>4.34</v>
      </c>
      <c r="L38" s="14">
        <v>0.06</v>
      </c>
      <c r="M38" s="89" t="s">
        <v>162</v>
      </c>
      <c r="N38" s="14">
        <v>4.17</v>
      </c>
      <c r="O38" s="14">
        <v>0.04</v>
      </c>
      <c r="P38" s="90" t="s">
        <v>163</v>
      </c>
      <c r="Q38" s="14">
        <v>4.3099999999999996</v>
      </c>
      <c r="R38">
        <v>0.01</v>
      </c>
      <c r="S38" s="90" t="s">
        <v>162</v>
      </c>
      <c r="U38" s="85"/>
    </row>
    <row r="39" spans="1:28" x14ac:dyDescent="0.3">
      <c r="A39" t="s">
        <v>118</v>
      </c>
      <c r="B39" s="98">
        <v>9.52</v>
      </c>
      <c r="C39" s="14">
        <v>0.01</v>
      </c>
      <c r="D39" s="88" t="s">
        <v>172</v>
      </c>
      <c r="E39" s="14">
        <v>8.4499999999999993</v>
      </c>
      <c r="F39" s="14">
        <v>0.16</v>
      </c>
      <c r="G39" s="88" t="s">
        <v>162</v>
      </c>
      <c r="H39" s="14">
        <v>8.74</v>
      </c>
      <c r="I39" s="14">
        <v>0.31</v>
      </c>
      <c r="J39" s="89" t="s">
        <v>166</v>
      </c>
      <c r="K39" s="14">
        <v>9.15</v>
      </c>
      <c r="L39" s="14">
        <v>0.09</v>
      </c>
      <c r="M39" s="89" t="s">
        <v>167</v>
      </c>
      <c r="N39" s="105">
        <v>7.88</v>
      </c>
      <c r="O39" s="105">
        <v>0.23</v>
      </c>
      <c r="P39" s="106" t="s">
        <v>163</v>
      </c>
      <c r="Q39" s="14">
        <v>8.73</v>
      </c>
      <c r="R39">
        <v>0.09</v>
      </c>
      <c r="S39" s="90" t="s">
        <v>166</v>
      </c>
      <c r="U39" s="85"/>
    </row>
    <row r="40" spans="1:28" x14ac:dyDescent="0.3">
      <c r="A40" t="s">
        <v>177</v>
      </c>
      <c r="B40" s="98">
        <v>15.86</v>
      </c>
      <c r="C40" s="14">
        <v>0.04</v>
      </c>
      <c r="D40" s="88" t="s">
        <v>173</v>
      </c>
      <c r="E40" s="14">
        <v>13.6</v>
      </c>
      <c r="F40" s="14">
        <v>0.06</v>
      </c>
      <c r="G40" s="88" t="s">
        <v>169</v>
      </c>
      <c r="H40" s="14">
        <v>14.5</v>
      </c>
      <c r="I40" s="14">
        <v>0.19</v>
      </c>
      <c r="J40" s="89" t="s">
        <v>164</v>
      </c>
      <c r="K40" s="14">
        <v>14.16</v>
      </c>
      <c r="L40" s="14">
        <v>0.1</v>
      </c>
      <c r="M40" s="89" t="s">
        <v>172</v>
      </c>
      <c r="N40" s="14">
        <v>12.36</v>
      </c>
      <c r="O40" s="14">
        <v>0.18</v>
      </c>
      <c r="P40" s="90" t="s">
        <v>163</v>
      </c>
      <c r="Q40" s="14">
        <v>13.04</v>
      </c>
      <c r="R40">
        <v>0.05</v>
      </c>
      <c r="S40" s="90" t="s">
        <v>162</v>
      </c>
      <c r="U40" s="85"/>
    </row>
    <row r="41" spans="1:28" x14ac:dyDescent="0.3">
      <c r="A41" t="s">
        <v>117</v>
      </c>
      <c r="B41" s="98">
        <v>3.2</v>
      </c>
      <c r="C41" s="14">
        <v>0</v>
      </c>
      <c r="D41" s="88" t="s">
        <v>169</v>
      </c>
      <c r="E41" s="14">
        <v>2.9</v>
      </c>
      <c r="F41" s="14">
        <v>0.01</v>
      </c>
      <c r="G41" s="88" t="s">
        <v>162</v>
      </c>
      <c r="H41" s="14">
        <v>2.4700000000000002</v>
      </c>
      <c r="I41" s="14">
        <v>0.18</v>
      </c>
      <c r="J41" s="89" t="s">
        <v>163</v>
      </c>
      <c r="K41" s="14">
        <v>2.12</v>
      </c>
      <c r="L41" s="14">
        <v>0.02</v>
      </c>
      <c r="M41" s="89" t="s">
        <v>163</v>
      </c>
      <c r="N41" s="14">
        <v>2.34</v>
      </c>
      <c r="O41" s="14">
        <v>0.17</v>
      </c>
      <c r="P41" s="90" t="s">
        <v>163</v>
      </c>
      <c r="Q41" s="14">
        <v>2.5099999999999998</v>
      </c>
      <c r="R41">
        <v>0.02</v>
      </c>
      <c r="S41" s="90" t="s">
        <v>163</v>
      </c>
      <c r="U41" s="85"/>
    </row>
    <row r="42" spans="1:28" x14ac:dyDescent="0.3">
      <c r="A42" t="s">
        <v>122</v>
      </c>
      <c r="B42" s="98">
        <v>3.92</v>
      </c>
      <c r="C42" s="14">
        <v>0.04</v>
      </c>
      <c r="D42" s="88" t="s">
        <v>172</v>
      </c>
      <c r="E42" s="14">
        <v>3.46</v>
      </c>
      <c r="F42" s="14">
        <v>0.13</v>
      </c>
      <c r="G42" s="88" t="s">
        <v>169</v>
      </c>
      <c r="H42" s="14">
        <v>3.12</v>
      </c>
      <c r="I42" s="14">
        <v>0</v>
      </c>
      <c r="J42" s="89" t="s">
        <v>162</v>
      </c>
      <c r="K42" s="14">
        <v>3.19</v>
      </c>
      <c r="L42" s="14">
        <v>0.03</v>
      </c>
      <c r="M42" s="89" t="s">
        <v>162</v>
      </c>
      <c r="N42" s="14">
        <v>2.74</v>
      </c>
      <c r="O42" s="14">
        <v>0.15</v>
      </c>
      <c r="P42" s="90" t="s">
        <v>163</v>
      </c>
      <c r="Q42" s="14">
        <v>2.82</v>
      </c>
      <c r="R42">
        <v>0.03</v>
      </c>
      <c r="S42" s="90" t="s">
        <v>163</v>
      </c>
      <c r="U42" s="85"/>
    </row>
    <row r="43" spans="1:28" x14ac:dyDescent="0.3">
      <c r="A43" t="s">
        <v>115</v>
      </c>
      <c r="B43" s="98">
        <v>4.0999999999999996</v>
      </c>
      <c r="C43" s="14">
        <v>0.02</v>
      </c>
      <c r="D43" s="88" t="s">
        <v>169</v>
      </c>
      <c r="E43" s="14">
        <v>3.68</v>
      </c>
      <c r="F43" s="14">
        <v>0.04</v>
      </c>
      <c r="G43" s="88" t="s">
        <v>166</v>
      </c>
      <c r="H43" s="14">
        <v>4.18</v>
      </c>
      <c r="I43" s="14">
        <v>0.14000000000000001</v>
      </c>
      <c r="J43" s="89" t="s">
        <v>169</v>
      </c>
      <c r="K43" s="14">
        <v>4.1500000000000004</v>
      </c>
      <c r="L43" s="14">
        <v>0.05</v>
      </c>
      <c r="M43" s="89" t="s">
        <v>169</v>
      </c>
      <c r="N43" s="14">
        <v>3.5</v>
      </c>
      <c r="O43" s="14">
        <v>0.11</v>
      </c>
      <c r="P43" s="90" t="s">
        <v>163</v>
      </c>
      <c r="Q43" s="14">
        <v>3.79</v>
      </c>
      <c r="R43">
        <v>0.02</v>
      </c>
      <c r="S43" s="90" t="s">
        <v>169</v>
      </c>
      <c r="U43" s="85"/>
    </row>
    <row r="44" spans="1:28" x14ac:dyDescent="0.3">
      <c r="A44" t="s">
        <v>124</v>
      </c>
      <c r="B44" s="98">
        <v>2.57</v>
      </c>
      <c r="C44" s="14">
        <v>0</v>
      </c>
      <c r="D44" s="88" t="s">
        <v>172</v>
      </c>
      <c r="E44" s="14">
        <v>2.16</v>
      </c>
      <c r="F44" s="14">
        <v>0.08</v>
      </c>
      <c r="G44" s="88" t="s">
        <v>162</v>
      </c>
      <c r="H44" s="14">
        <v>2.35</v>
      </c>
      <c r="I44" s="14">
        <v>0.04</v>
      </c>
      <c r="J44" s="89" t="s">
        <v>169</v>
      </c>
      <c r="K44" s="14">
        <v>2.16</v>
      </c>
      <c r="L44" s="14">
        <v>0.01</v>
      </c>
      <c r="M44" s="89" t="s">
        <v>162</v>
      </c>
      <c r="N44" s="14">
        <v>2.0299999999999998</v>
      </c>
      <c r="O44" s="14">
        <v>0.01</v>
      </c>
      <c r="P44" s="90" t="s">
        <v>163</v>
      </c>
      <c r="Q44" s="14">
        <v>2.04</v>
      </c>
      <c r="R44">
        <v>0.05</v>
      </c>
      <c r="S44" s="90" t="s">
        <v>163</v>
      </c>
      <c r="U44" s="85"/>
    </row>
    <row r="45" spans="1:28" x14ac:dyDescent="0.3">
      <c r="A45" t="s">
        <v>125</v>
      </c>
      <c r="B45" s="98">
        <v>3.41</v>
      </c>
      <c r="C45" s="14">
        <v>0</v>
      </c>
      <c r="D45" s="88" t="s">
        <v>169</v>
      </c>
      <c r="E45" s="14">
        <v>3.03</v>
      </c>
      <c r="F45" s="14">
        <v>0.05</v>
      </c>
      <c r="G45" s="88" t="s">
        <v>163</v>
      </c>
      <c r="H45" s="14">
        <v>3.36</v>
      </c>
      <c r="I45" s="14">
        <v>0.01</v>
      </c>
      <c r="J45" s="89" t="s">
        <v>169</v>
      </c>
      <c r="K45" s="14">
        <v>3.31</v>
      </c>
      <c r="L45" s="14">
        <v>0.06</v>
      </c>
      <c r="M45" s="89" t="s">
        <v>169</v>
      </c>
      <c r="N45" s="14">
        <v>3.16</v>
      </c>
      <c r="O45" s="14">
        <v>0.03</v>
      </c>
      <c r="P45" s="90" t="s">
        <v>162</v>
      </c>
      <c r="Q45" s="14">
        <v>3.3</v>
      </c>
      <c r="R45">
        <v>0.08</v>
      </c>
      <c r="S45" s="90" t="s">
        <v>169</v>
      </c>
      <c r="U45" s="85"/>
    </row>
    <row r="46" spans="1:28" x14ac:dyDescent="0.3">
      <c r="B46" s="98"/>
      <c r="C46" s="14"/>
      <c r="D46" s="88"/>
      <c r="E46" s="14"/>
      <c r="F46" s="14"/>
      <c r="G46" s="88"/>
      <c r="H46" s="14"/>
      <c r="I46" s="14"/>
      <c r="J46" s="89"/>
      <c r="K46" s="14"/>
      <c r="L46" s="14"/>
      <c r="M46" s="89"/>
      <c r="N46" s="14"/>
      <c r="O46" s="14"/>
      <c r="P46" s="90"/>
      <c r="Q46" s="14"/>
      <c r="S46" s="90"/>
      <c r="U46" s="107"/>
    </row>
    <row r="47" spans="1:28" x14ac:dyDescent="0.3">
      <c r="A47" t="s">
        <v>178</v>
      </c>
      <c r="B47" s="98">
        <f>SUM(B37:B45)</f>
        <v>51.06</v>
      </c>
      <c r="C47" s="14"/>
      <c r="D47" s="88"/>
      <c r="E47" s="14">
        <f>SUM(E37:E45)</f>
        <v>44.709999999999994</v>
      </c>
      <c r="F47" s="14"/>
      <c r="G47" s="88"/>
      <c r="H47" s="14">
        <f>SUM(H37:H45)</f>
        <v>46.169999999999995</v>
      </c>
      <c r="I47" s="14"/>
      <c r="J47" s="89"/>
      <c r="K47" s="14">
        <f>SUM(K37:K45)</f>
        <v>45.42</v>
      </c>
      <c r="L47" s="14"/>
      <c r="M47" s="89"/>
      <c r="N47" s="14">
        <f>SUM(N37:N45)</f>
        <v>40.799999999999997</v>
      </c>
      <c r="O47" s="14"/>
      <c r="P47" s="90"/>
      <c r="Q47" s="14">
        <f>SUM(Q37:Q45)</f>
        <v>43.23</v>
      </c>
      <c r="S47" s="90"/>
      <c r="U47" s="107"/>
    </row>
    <row r="48" spans="1:28" x14ac:dyDescent="0.3">
      <c r="B48" s="98"/>
      <c r="D48" s="88"/>
      <c r="E48" s="14"/>
      <c r="G48" s="88"/>
      <c r="H48" s="14"/>
      <c r="J48" s="89"/>
      <c r="K48" s="14"/>
      <c r="M48" s="89"/>
      <c r="N48" s="14"/>
      <c r="P48" s="90"/>
      <c r="Q48" s="14"/>
      <c r="S48" s="90"/>
    </row>
    <row r="49" spans="1:19" s="14" customFormat="1" ht="15" thickBot="1" x14ac:dyDescent="0.35">
      <c r="A49" s="14" t="s">
        <v>179</v>
      </c>
      <c r="B49" s="108">
        <f>SUM(B27:B32,B37:B45)</f>
        <v>73.999999999999986</v>
      </c>
      <c r="C49" s="109"/>
      <c r="D49" s="110"/>
      <c r="E49" s="109">
        <f>SUM(E27:E32,E37:E45)</f>
        <v>64.989999999999995</v>
      </c>
      <c r="F49" s="109"/>
      <c r="G49" s="110"/>
      <c r="H49" s="111">
        <f>SUM(H27:H32,H37:H45)</f>
        <v>69.28</v>
      </c>
      <c r="I49" s="111"/>
      <c r="J49" s="112"/>
      <c r="K49" s="111">
        <f>SUM(K27:K32,K37:K45)</f>
        <v>67.97999999999999</v>
      </c>
      <c r="L49" s="111"/>
      <c r="M49" s="112"/>
      <c r="N49" s="113">
        <f>SUM(N27:N32,N37:N45)</f>
        <v>61.410000000000011</v>
      </c>
      <c r="O49" s="113"/>
      <c r="P49" s="114"/>
      <c r="Q49" s="113">
        <f>SUM(Q27:Q32,Q37:Q45)</f>
        <v>65.069999999999993</v>
      </c>
      <c r="R49" s="113"/>
      <c r="S49" s="114"/>
    </row>
    <row r="50" spans="1:19" ht="15" thickTop="1" x14ac:dyDescent="0.3">
      <c r="B50" s="14"/>
      <c r="E50" s="14"/>
      <c r="H50" s="14"/>
      <c r="K50" s="14"/>
      <c r="N50" s="14"/>
      <c r="Q50" s="14"/>
    </row>
    <row r="51" spans="1:19" x14ac:dyDescent="0.3">
      <c r="A51" t="s">
        <v>180</v>
      </c>
      <c r="B51" s="14">
        <f>(B34/B49)*100</f>
        <v>31.000000000000007</v>
      </c>
      <c r="E51" s="14">
        <f>(E34/E49)*100</f>
        <v>31.204800738575166</v>
      </c>
      <c r="F51" s="14"/>
      <c r="G51" s="14"/>
      <c r="H51" s="14">
        <f>(H34/H49)*100</f>
        <v>33.357390300230954</v>
      </c>
      <c r="I51" s="14"/>
      <c r="J51" s="14"/>
      <c r="K51" s="14">
        <f>(K34/K49)*100</f>
        <v>33.186231244483686</v>
      </c>
      <c r="L51" s="14"/>
      <c r="M51" s="14"/>
      <c r="N51" s="14">
        <f>(N34/N49)*100</f>
        <v>33.561309233023934</v>
      </c>
      <c r="O51" s="14"/>
      <c r="P51" s="14"/>
      <c r="Q51" s="14">
        <f>(Q34/Q49)*100</f>
        <v>33.563854310742279</v>
      </c>
    </row>
    <row r="52" spans="1:19" x14ac:dyDescent="0.3">
      <c r="A52" t="s">
        <v>181</v>
      </c>
      <c r="B52" s="14">
        <f>(B47/B49)*100</f>
        <v>69.000000000000014</v>
      </c>
      <c r="E52" s="14">
        <f>(E47/E49)*100</f>
        <v>68.795199261424827</v>
      </c>
      <c r="F52" s="14"/>
      <c r="G52" s="14"/>
      <c r="H52" s="14">
        <f>(H47/H49)*100</f>
        <v>66.642609699769039</v>
      </c>
      <c r="I52" s="14"/>
      <c r="J52" s="14"/>
      <c r="K52" s="14">
        <f>(K47/K49)*100</f>
        <v>66.81376875551635</v>
      </c>
      <c r="L52" s="14"/>
      <c r="M52" s="14"/>
      <c r="N52" s="14">
        <f>(N47/N49)*100</f>
        <v>66.438690766976052</v>
      </c>
      <c r="O52" s="14"/>
      <c r="P52" s="14"/>
      <c r="Q52" s="14">
        <f>(Q47/Q49)*100</f>
        <v>66.436145689257714</v>
      </c>
    </row>
  </sheetData>
  <mergeCells count="42">
    <mergeCell ref="U24:U45"/>
    <mergeCell ref="V24:AB24"/>
    <mergeCell ref="W25:Z26"/>
    <mergeCell ref="AA25:AB29"/>
    <mergeCell ref="W27:Z28"/>
    <mergeCell ref="W29:Z29"/>
    <mergeCell ref="W32:AB35"/>
    <mergeCell ref="B24:D24"/>
    <mergeCell ref="E24:G24"/>
    <mergeCell ref="H24:J24"/>
    <mergeCell ref="K24:M24"/>
    <mergeCell ref="N24:P24"/>
    <mergeCell ref="Q24:S24"/>
    <mergeCell ref="B18:B19"/>
    <mergeCell ref="W18:AA19"/>
    <mergeCell ref="B22:S22"/>
    <mergeCell ref="B23:G23"/>
    <mergeCell ref="H23:M23"/>
    <mergeCell ref="N23:S23"/>
    <mergeCell ref="W11:Y12"/>
    <mergeCell ref="Z11:AA14"/>
    <mergeCell ref="B12:B13"/>
    <mergeCell ref="W13:Y14"/>
    <mergeCell ref="B15:B16"/>
    <mergeCell ref="V17:AA17"/>
    <mergeCell ref="AC5:AD5"/>
    <mergeCell ref="B6:B7"/>
    <mergeCell ref="W6:Y6"/>
    <mergeCell ref="AC6:AD6"/>
    <mergeCell ref="AC7:AD7"/>
    <mergeCell ref="B9:B10"/>
    <mergeCell ref="V10:AA10"/>
    <mergeCell ref="A1:A2"/>
    <mergeCell ref="C1:C2"/>
    <mergeCell ref="D1:R1"/>
    <mergeCell ref="V1:Y1"/>
    <mergeCell ref="AC1:AD1"/>
    <mergeCell ref="W2:Y5"/>
    <mergeCell ref="AC2:AD2"/>
    <mergeCell ref="B3:B4"/>
    <mergeCell ref="AC3:AD3"/>
    <mergeCell ref="AC4:AD4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 phenolic content</vt:lpstr>
      <vt:lpstr>Flavonoid content</vt:lpstr>
      <vt:lpstr>Tannin content</vt:lpstr>
      <vt:lpstr>TAA - SAGL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Kandolo</dc:creator>
  <cp:lastModifiedBy>Miss. S Kandolo</cp:lastModifiedBy>
  <dcterms:created xsi:type="dcterms:W3CDTF">2022-06-07T10:49:08Z</dcterms:created>
  <dcterms:modified xsi:type="dcterms:W3CDTF">2024-06-20T17:25:20Z</dcterms:modified>
</cp:coreProperties>
</file>