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"/>
    </mc:Choice>
  </mc:AlternateContent>
  <xr:revisionPtr revIDLastSave="36" documentId="13_ncr:1_{5AA9DEB4-1A2E-4010-80E9-FB552BD763DC}" xr6:coauthVersionLast="47" xr6:coauthVersionMax="47" xr10:uidLastSave="{F0C542B0-7EA8-4E51-BA5C-A0DE5FE9BF60}"/>
  <bookViews>
    <workbookView xWindow="-108" yWindow="-108" windowWidth="23256" windowHeight="12576" activeTab="1" xr2:uid="{C11E94CA-D761-4D55-B1F0-E6C68522E22D}"/>
  </bookViews>
  <sheets>
    <sheet name="End point" sheetId="1" r:id="rId1"/>
    <sheet name="sps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2" i="1"/>
  <c r="P3" i="1"/>
  <c r="P4" i="1"/>
  <c r="P5" i="1"/>
  <c r="P6" i="1"/>
  <c r="P7" i="1"/>
  <c r="P8" i="1"/>
  <c r="P9" i="1"/>
  <c r="P10" i="1"/>
  <c r="P2" i="1"/>
  <c r="O9" i="1"/>
  <c r="O4" i="1"/>
  <c r="O3" i="1"/>
  <c r="O2" i="1"/>
  <c r="O10" i="1"/>
  <c r="O8" i="1"/>
  <c r="O6" i="1"/>
  <c r="O5" i="1"/>
  <c r="O7" i="1"/>
  <c r="N7" i="1"/>
  <c r="M7" i="1"/>
  <c r="F10" i="1"/>
  <c r="C11" i="1" l="1"/>
  <c r="E11" i="1"/>
  <c r="F11" i="1"/>
  <c r="G11" i="1"/>
  <c r="H11" i="1"/>
  <c r="I11" i="1"/>
  <c r="J11" i="1"/>
  <c r="B11" i="1"/>
  <c r="C10" i="1"/>
  <c r="E10" i="1"/>
  <c r="G10" i="1"/>
  <c r="H10" i="1"/>
  <c r="I10" i="1"/>
  <c r="J10" i="1"/>
  <c r="B10" i="1"/>
</calcChain>
</file>

<file path=xl/sharedStrings.xml><?xml version="1.0" encoding="utf-8"?>
<sst xmlns="http://schemas.openxmlformats.org/spreadsheetml/2006/main" count="33" uniqueCount="32">
  <si>
    <t>A</t>
  </si>
  <si>
    <t>B</t>
  </si>
  <si>
    <t>C</t>
  </si>
  <si>
    <t>cat std V-HCL</t>
  </si>
  <si>
    <t>cat blank</t>
  </si>
  <si>
    <t>A V-HCL</t>
  </si>
  <si>
    <t>A BLANK</t>
  </si>
  <si>
    <t>B V-HCL</t>
  </si>
  <si>
    <t>B BLANK</t>
  </si>
  <si>
    <t>C V-HCL</t>
  </si>
  <si>
    <t>C BLANK</t>
  </si>
  <si>
    <t>MEAN</t>
  </si>
  <si>
    <t>STD</t>
  </si>
  <si>
    <t>sample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</si>
  <si>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</si>
  <si>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</si>
  <si>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</si>
  <si>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</si>
  <si>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</si>
  <si>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</si>
  <si>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</si>
  <si>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</si>
  <si>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</si>
  <si>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abs V-HCL</t>
  </si>
  <si>
    <t>abs Blank</t>
  </si>
  <si>
    <t>DB</t>
  </si>
  <si>
    <t>ABSORBANCE</t>
  </si>
  <si>
    <t>Moisture</t>
  </si>
  <si>
    <t>tannin content(mg catechin equi/1g</t>
  </si>
  <si>
    <t>mg/100mg</t>
  </si>
  <si>
    <t>SAMPLE</t>
  </si>
  <si>
    <t>TANNIN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</si>
</sst>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horizontal="right"/>
    </xf>
    <xf numFmtId="164" fontId="0" fillId="0" borderId="0" xfId="0" applyNumberFormat="1"/>
    <xf numFmtId="0" fontId="0" fillId="2" borderId="0" xfId="0" applyFill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5C21A-1828-4614-8A73-31E22AC58B54}">
  <dimension ref="A1:Q24"/>
  <sheetViews>
    <sheetView workbookViewId="0">
      <selection activeCell="Q2" sqref="Q2:Q10"/>
    </sheetView>
  </sheetViews>
  <sheetFormatPr defaultRowHeight="14.4" x14ac:dyDescent="0.3"/>
  <cols>
    <col min="1" max="1" width="4.33203125" customWidth="1"/>
    <col min="2" max="2" width="16" customWidth="1"/>
    <col min="15" max="15" width="35.6640625" bestFit="1" customWidth="1"/>
    <col min="16" max="16" width="12" bestFit="1" customWidth="1"/>
  </cols>
  <sheetData>
    <row r="1" spans="1:17" x14ac:dyDescent="0.3">
      <c r="L1" s="6" t="s">
        <v>13</v>
      </c>
      <c r="M1" s="6" t="s">
        <v>23</v>
      </c>
      <c r="N1" s="6" t="s">
        <v>24</v>
      </c>
      <c r="O1" s="6" t="s">
        <v>28</v>
      </c>
      <c r="P1" s="6" t="s">
        <v>29</v>
      </c>
      <c r="Q1" s="6" t="s">
        <v>25</v>
      </c>
    </row>
    <row r="2" spans="1:17" x14ac:dyDescent="0.3">
      <c r="B2" s="6" t="s">
        <v>26</v>
      </c>
      <c r="E2" t="s">
        <v>13</v>
      </c>
      <c r="L2" t="s">
        <v>14</v>
      </c>
      <c r="M2">
        <v>4.2999999999999997E-2</v>
      </c>
      <c r="N2">
        <v>0.04</v>
      </c>
      <c r="O2">
        <f>(M2-N2)*1.5*5/($B$8-$C$8)</f>
        <v>0.13235294117647042</v>
      </c>
      <c r="P2">
        <f>O2/1000*100</f>
        <v>1.3235294117647041E-2</v>
      </c>
      <c r="Q2">
        <f>(100*P2)/(100-$B$16)</f>
        <v>1.4123673159371509E-2</v>
      </c>
    </row>
    <row r="3" spans="1:17" x14ac:dyDescent="0.3">
      <c r="B3" s="3" t="s">
        <v>3</v>
      </c>
      <c r="C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L3" t="s">
        <v>15</v>
      </c>
      <c r="M3">
        <v>3.7999999999999999E-2</v>
      </c>
      <c r="N3">
        <v>3.6999999999999998E-2</v>
      </c>
      <c r="O3">
        <f>(M3-N3)*1.5*5/($B$8-$C$8)</f>
        <v>4.4117647058823574E-2</v>
      </c>
      <c r="P3">
        <f t="shared" ref="P3:P10" si="0">O3/1000*100</f>
        <v>4.4117647058823572E-3</v>
      </c>
      <c r="Q3">
        <f t="shared" ref="Q3:Q10" si="1">(100*P3)/(100-$B$16)</f>
        <v>4.7078910531238478E-3</v>
      </c>
    </row>
    <row r="4" spans="1:17" x14ac:dyDescent="0.3">
      <c r="B4">
        <v>0.19</v>
      </c>
      <c r="C4">
        <v>0.04</v>
      </c>
      <c r="E4">
        <v>4.2999999999999997E-2</v>
      </c>
      <c r="F4">
        <v>0.04</v>
      </c>
      <c r="G4">
        <v>8.2000000000000003E-2</v>
      </c>
      <c r="H4">
        <v>7.9000000000000001E-2</v>
      </c>
      <c r="I4">
        <v>0.41199999999999998</v>
      </c>
      <c r="J4">
        <v>8.7999999999999995E-2</v>
      </c>
      <c r="L4" t="s">
        <v>16</v>
      </c>
      <c r="M4">
        <v>3.7999999999999999E-2</v>
      </c>
      <c r="N4">
        <v>3.7999999999999999E-2</v>
      </c>
      <c r="O4">
        <f>(M4-N4)*1.5*5/($B$8-$C$8)</f>
        <v>0</v>
      </c>
      <c r="P4">
        <f t="shared" si="0"/>
        <v>0</v>
      </c>
      <c r="Q4">
        <f t="shared" si="1"/>
        <v>0</v>
      </c>
    </row>
    <row r="5" spans="1:17" x14ac:dyDescent="0.3">
      <c r="B5">
        <v>0.20899999999999999</v>
      </c>
      <c r="C5">
        <v>0.04</v>
      </c>
      <c r="E5">
        <v>3.7999999999999999E-2</v>
      </c>
      <c r="F5">
        <v>3.6999999999999998E-2</v>
      </c>
      <c r="G5">
        <v>8.3000000000000004E-2</v>
      </c>
      <c r="H5">
        <v>8.2000000000000003E-2</v>
      </c>
      <c r="I5">
        <v>0.441</v>
      </c>
      <c r="J5">
        <v>8.8999999999999996E-2</v>
      </c>
      <c r="L5" t="s">
        <v>17</v>
      </c>
      <c r="M5">
        <v>9.4E-2</v>
      </c>
      <c r="N5">
        <v>8.7999999999999995E-2</v>
      </c>
      <c r="O5">
        <f t="shared" ref="O5:O7" si="2">(M5-N5)*1.5*5/($B$8-$C$8)</f>
        <v>0.26470588235294146</v>
      </c>
      <c r="P5">
        <f t="shared" si="0"/>
        <v>2.6470588235294149E-2</v>
      </c>
      <c r="Q5">
        <f t="shared" si="1"/>
        <v>2.8247346318743091E-2</v>
      </c>
    </row>
    <row r="6" spans="1:17" x14ac:dyDescent="0.3">
      <c r="B6">
        <v>0.22900000000000001</v>
      </c>
      <c r="C6">
        <v>0.04</v>
      </c>
      <c r="E6">
        <v>3.7999999999999999E-2</v>
      </c>
      <c r="F6">
        <v>3.7999999999999999E-2</v>
      </c>
      <c r="G6">
        <v>8.3000000000000004E-2</v>
      </c>
      <c r="H6">
        <v>8.5000000000000006E-2</v>
      </c>
      <c r="I6">
        <v>0.42099999999999999</v>
      </c>
      <c r="J6">
        <v>0.09</v>
      </c>
      <c r="L6" t="s">
        <v>18</v>
      </c>
      <c r="M6">
        <v>9.0999999999999998E-2</v>
      </c>
      <c r="N6">
        <v>8.6999999999999994E-2</v>
      </c>
      <c r="O6">
        <f>(M6-N6)*1.5*5/($B$8-$C$8)</f>
        <v>0.1764705882352943</v>
      </c>
      <c r="P6">
        <f t="shared" si="0"/>
        <v>1.7647058823529429E-2</v>
      </c>
      <c r="Q6">
        <f t="shared" si="1"/>
        <v>1.8831564212495391E-2</v>
      </c>
    </row>
    <row r="7" spans="1:17" x14ac:dyDescent="0.3">
      <c r="B7">
        <v>0.224</v>
      </c>
      <c r="C7">
        <v>4.7E-2</v>
      </c>
      <c r="E7">
        <v>3.7999999999999999E-2</v>
      </c>
      <c r="F7">
        <v>3.6999999999999998E-2</v>
      </c>
      <c r="G7">
        <v>8.5000000000000006E-2</v>
      </c>
      <c r="H7">
        <v>0.08</v>
      </c>
      <c r="I7">
        <v>0.443</v>
      </c>
      <c r="J7">
        <v>9.2999999999999999E-2</v>
      </c>
      <c r="L7" t="s">
        <v>19</v>
      </c>
      <c r="M7" s="2">
        <f t="shared" ref="M7:N7" si="3">AVERAGE(M1:M6)</f>
        <v>6.08E-2</v>
      </c>
      <c r="N7" s="2">
        <f t="shared" si="3"/>
        <v>5.7999999999999996E-2</v>
      </c>
      <c r="O7">
        <f t="shared" si="2"/>
        <v>0.12352941176470607</v>
      </c>
      <c r="P7">
        <f t="shared" si="0"/>
        <v>1.2352941176470606E-2</v>
      </c>
      <c r="Q7">
        <f t="shared" si="1"/>
        <v>1.3182094948746779E-2</v>
      </c>
    </row>
    <row r="8" spans="1:17" x14ac:dyDescent="0.3">
      <c r="B8">
        <v>0.21</v>
      </c>
      <c r="C8">
        <v>0.04</v>
      </c>
      <c r="E8">
        <v>4.2999999999999997E-2</v>
      </c>
      <c r="F8">
        <v>0.04</v>
      </c>
      <c r="G8">
        <v>9.4E-2</v>
      </c>
      <c r="H8">
        <v>8.7999999999999995E-2</v>
      </c>
      <c r="I8">
        <v>0.43</v>
      </c>
      <c r="J8">
        <v>9.4E-2</v>
      </c>
      <c r="L8" t="s">
        <v>20</v>
      </c>
      <c r="M8">
        <v>0.443</v>
      </c>
      <c r="N8">
        <v>9.2999999999999999E-2</v>
      </c>
      <c r="O8">
        <f>(M8-N8)*1.5*5/($B$8-$C$8)</f>
        <v>15.441176470588234</v>
      </c>
      <c r="P8">
        <f t="shared" si="0"/>
        <v>1.5441176470588234</v>
      </c>
      <c r="Q8">
        <f t="shared" si="1"/>
        <v>1.6477618685933451</v>
      </c>
    </row>
    <row r="9" spans="1:17" x14ac:dyDescent="0.3">
      <c r="B9">
        <v>0.23200000000000001</v>
      </c>
      <c r="C9">
        <v>4.2999999999999997E-2</v>
      </c>
      <c r="E9">
        <v>4.2000000000000003E-2</v>
      </c>
      <c r="F9">
        <v>4.7E-2</v>
      </c>
      <c r="G9">
        <v>9.0999999999999998E-2</v>
      </c>
      <c r="H9">
        <v>8.6999999999999994E-2</v>
      </c>
      <c r="I9">
        <v>0.45500000000000002</v>
      </c>
      <c r="J9">
        <v>9.5000000000000001E-2</v>
      </c>
      <c r="L9" t="s">
        <v>21</v>
      </c>
      <c r="M9">
        <v>0.43</v>
      </c>
      <c r="N9">
        <v>9.4E-2</v>
      </c>
      <c r="O9">
        <f>((M9-N9)*1.5*5)/($B$8-$C$8)</f>
        <v>14.823529411764707</v>
      </c>
      <c r="P9">
        <f t="shared" si="0"/>
        <v>1.4823529411764707</v>
      </c>
      <c r="Q9">
        <f t="shared" si="1"/>
        <v>1.5818513938496115</v>
      </c>
    </row>
    <row r="10" spans="1:17" x14ac:dyDescent="0.3">
      <c r="A10" t="s">
        <v>11</v>
      </c>
      <c r="B10" s="2">
        <f>AVERAGE(B4:B9)</f>
        <v>0.21566666666666667</v>
      </c>
      <c r="C10" s="2">
        <f t="shared" ref="C10" si="4">AVERAGE(C4:C9)</f>
        <v>4.1666666666666664E-2</v>
      </c>
      <c r="E10" s="2">
        <f t="shared" ref="E10:J10" si="5">AVERAGE(E4:E9)</f>
        <v>4.0333333333333339E-2</v>
      </c>
      <c r="F10" s="2">
        <f t="shared" si="5"/>
        <v>3.9833333333333332E-2</v>
      </c>
      <c r="G10" s="2">
        <f t="shared" si="5"/>
        <v>8.6333333333333331E-2</v>
      </c>
      <c r="H10" s="2">
        <f t="shared" si="5"/>
        <v>8.3500000000000005E-2</v>
      </c>
      <c r="I10" s="2">
        <f t="shared" si="5"/>
        <v>0.4336666666666667</v>
      </c>
      <c r="J10" s="2">
        <f t="shared" si="5"/>
        <v>9.1499999999999984E-2</v>
      </c>
      <c r="L10" t="s">
        <v>22</v>
      </c>
      <c r="M10">
        <v>0.45500000000000002</v>
      </c>
      <c r="N10">
        <v>9.5000000000000001E-2</v>
      </c>
      <c r="O10">
        <f>((M10-N10)*1.5*5)/($B$8-$C$8)</f>
        <v>15.882352941176473</v>
      </c>
      <c r="P10">
        <f t="shared" si="0"/>
        <v>1.5882352941176472</v>
      </c>
      <c r="Q10">
        <f t="shared" si="1"/>
        <v>1.6948407791245836</v>
      </c>
    </row>
    <row r="11" spans="1:17" x14ac:dyDescent="0.3">
      <c r="A11" t="s">
        <v>12</v>
      </c>
      <c r="B11" s="2">
        <f>_xlfn.STDEV.S(B4:B9)</f>
        <v>1.5807171368295684E-2</v>
      </c>
      <c r="C11" s="2">
        <f t="shared" ref="C11" si="6">_xlfn.STDEV.S(C4:C9)</f>
        <v>2.8751811537130428E-3</v>
      </c>
      <c r="E11" s="2">
        <f t="shared" ref="E11:J11" si="7">_xlfn.STDEV.S(E4:E9)</f>
        <v>2.5819888974716108E-3</v>
      </c>
      <c r="F11" s="2">
        <f t="shared" si="7"/>
        <v>3.7638632635454057E-3</v>
      </c>
      <c r="G11" s="2">
        <f t="shared" si="7"/>
        <v>4.9665548085837778E-3</v>
      </c>
      <c r="H11" s="2">
        <f t="shared" si="7"/>
        <v>3.7282703764614472E-3</v>
      </c>
      <c r="I11" s="2">
        <f t="shared" si="7"/>
        <v>1.574378184130697E-2</v>
      </c>
      <c r="J11" s="2">
        <f t="shared" si="7"/>
        <v>2.8809720581775894E-3</v>
      </c>
    </row>
    <row r="12" spans="1:17" x14ac:dyDescent="0.3">
      <c r="J12" s="1"/>
    </row>
    <row r="13" spans="1:17" x14ac:dyDescent="0.3">
      <c r="J13" s="5"/>
    </row>
    <row r="14" spans="1:17" x14ac:dyDescent="0.3">
      <c r="J14" s="5"/>
      <c r="K14" s="4"/>
      <c r="L14" s="4"/>
      <c r="M14" s="4"/>
    </row>
    <row r="15" spans="1:17" x14ac:dyDescent="0.3">
      <c r="B15" t="s">
        <v>27</v>
      </c>
      <c r="K15" s="1"/>
      <c r="L15" s="1"/>
      <c r="M15" s="1"/>
    </row>
    <row r="16" spans="1:17" x14ac:dyDescent="0.3">
      <c r="A16" t="s">
        <v>0</v>
      </c>
      <c r="B16">
        <v>6.29</v>
      </c>
      <c r="K16" s="1"/>
      <c r="L16" s="1"/>
      <c r="M16" s="1"/>
    </row>
    <row r="17" spans="1:13" x14ac:dyDescent="0.3">
      <c r="A17" t="s">
        <v>1</v>
      </c>
      <c r="B17">
        <v>4.43</v>
      </c>
      <c r="K17" s="1"/>
      <c r="L17" s="1"/>
      <c r="M17" s="1"/>
    </row>
    <row r="18" spans="1:13" x14ac:dyDescent="0.3">
      <c r="A18" t="s">
        <v>2</v>
      </c>
      <c r="B18">
        <v>8.17</v>
      </c>
      <c r="K18" s="1"/>
      <c r="L18" s="1"/>
      <c r="M18" s="1"/>
    </row>
    <row r="19" spans="1:13" x14ac:dyDescent="0.3">
      <c r="K19" s="1"/>
      <c r="L19" s="1"/>
      <c r="M19" s="1"/>
    </row>
    <row r="20" spans="1:13" x14ac:dyDescent="0.3">
      <c r="K20" s="1"/>
      <c r="L20" s="1"/>
      <c r="M20" s="1"/>
    </row>
    <row r="21" spans="1:13" x14ac:dyDescent="0.3">
      <c r="K21" s="1"/>
      <c r="L21" s="1"/>
      <c r="M21" s="1"/>
    </row>
    <row r="22" spans="1:13" x14ac:dyDescent="0.3">
      <c r="K22" s="1"/>
      <c r="L22" s="1"/>
      <c r="M22" s="1"/>
    </row>
    <row r="23" spans="1:13" x14ac:dyDescent="0.3">
      <c r="K23" s="5"/>
      <c r="L23" s="5"/>
      <c r="M23" s="5"/>
    </row>
    <row r="24" spans="1:13" x14ac:dyDescent="0.3">
      <c r="K24" s="5"/>
      <c r="L24" s="5"/>
      <c r="M2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20E8A-B1F5-4412-A4DA-E35EF256C403}">
  <dimension ref="A1:B10"/>
  <sheetViews>
    <sheetView tabSelected="1" workbookViewId="0">
      <selection activeCell="G6" sqref="G6"/>
    </sheetView>
  </sheetViews>
  <sheetFormatPr defaultRowHeight="14.4" x14ac:dyDescent="0.3"/>
  <sheetData>
    <row r="1" spans="1:2" x14ac:dyDescent="0.3">
      <c r="A1" t="s">
        <v>30</v>
      </c>
      <c r="B1" t="s">
        <v>31</v>
      </c>
    </row>
    <row r="2" spans="1:2" x14ac:dyDescent="0.3">
      <c r="A2">
        <v>1</v>
      </c>
      <c r="B2">
        <v>1.4123673159371509E-2</v>
      </c>
    </row>
    <row r="3" spans="1:2" x14ac:dyDescent="0.3">
      <c r="A3">
        <v>1</v>
      </c>
      <c r="B3">
        <v>4.7078910531238478E-3</v>
      </c>
    </row>
    <row r="4" spans="1:2" x14ac:dyDescent="0.3">
      <c r="A4">
        <v>1</v>
      </c>
      <c r="B4">
        <v>0</v>
      </c>
    </row>
    <row r="5" spans="1:2" x14ac:dyDescent="0.3">
      <c r="A5">
        <v>2</v>
      </c>
      <c r="B5">
        <v>2.8247346318743091E-2</v>
      </c>
    </row>
    <row r="6" spans="1:2" x14ac:dyDescent="0.3">
      <c r="A6">
        <v>2</v>
      </c>
      <c r="B6">
        <v>1.8831564212495391E-2</v>
      </c>
    </row>
    <row r="7" spans="1:2" x14ac:dyDescent="0.3">
      <c r="A7">
        <v>2</v>
      </c>
      <c r="B7">
        <v>1.3182094948746779E-2</v>
      </c>
    </row>
    <row r="8" spans="1:2" x14ac:dyDescent="0.3">
      <c r="A8">
        <v>3</v>
      </c>
      <c r="B8">
        <v>1.6477618685933451</v>
      </c>
    </row>
    <row r="9" spans="1:2" x14ac:dyDescent="0.3">
      <c r="A9">
        <v>3</v>
      </c>
      <c r="B9">
        <v>1.5818513938496115</v>
      </c>
    </row>
    <row r="10" spans="1:2" x14ac:dyDescent="0.3">
      <c r="A10">
        <v>3</v>
      </c>
      <c r="B10">
        <v>1.6948407791245836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ROSE OTEMA</cp:lastModifiedBy>
  <dcterms:created xsi:type="dcterms:W3CDTF">2021-05-26T09:45:58Z</dcterms:created>
  <dcterms:modified xsi:type="dcterms:W3CDTF">2022-07-27T12:37:12Z</dcterms:modified>
</cp:coreProperties>
</file>