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Total phenolic content 25-05-2021/"/>
    </mc:Choice>
  </mc:AlternateContent>
  <xr:revisionPtr revIDLastSave="231" documentId="8_{A6ADD0EF-0447-48AD-AF35-70D6DDCDAC79}" xr6:coauthVersionLast="47" xr6:coauthVersionMax="47" xr10:uidLastSave="{9070992C-0D0D-4FAE-8E32-666A8149661D}"/>
  <bookViews>
    <workbookView xWindow="-108" yWindow="-108" windowWidth="23256" windowHeight="12576" xr2:uid="{3AC9CFB6-5BF6-4F23-89DA-0F02B6154512}"/>
  </bookViews>
  <sheets>
    <sheet name="RAW SAMPLES" sheetId="1" r:id="rId1"/>
    <sheet name="HMT 1000W IR" sheetId="2" r:id="rId2"/>
    <sheet name="250W Pasted" sheetId="4" r:id="rId3"/>
    <sheet name="combined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3" l="1"/>
  <c r="E16" i="4"/>
  <c r="F16" i="4"/>
  <c r="G16" i="4"/>
  <c r="H16" i="4"/>
  <c r="I16" i="4"/>
  <c r="D16" i="4"/>
  <c r="E15" i="4"/>
  <c r="F15" i="4"/>
  <c r="G15" i="4"/>
  <c r="H15" i="4"/>
  <c r="I15" i="4"/>
  <c r="D15" i="4"/>
  <c r="E14" i="4"/>
  <c r="F14" i="4"/>
  <c r="G14" i="4"/>
  <c r="H14" i="4"/>
  <c r="I14" i="4"/>
  <c r="D14" i="4"/>
  <c r="D13" i="4"/>
  <c r="E13" i="4"/>
  <c r="F13" i="4"/>
  <c r="G13" i="4"/>
  <c r="H13" i="4"/>
  <c r="I13" i="4"/>
  <c r="C13" i="4"/>
  <c r="C7" i="3" l="1"/>
  <c r="C6" i="3"/>
  <c r="C5" i="3"/>
  <c r="C4" i="3"/>
  <c r="C3" i="3"/>
  <c r="J18" i="2" l="1"/>
  <c r="I18" i="2"/>
  <c r="H18" i="2"/>
  <c r="G18" i="2"/>
  <c r="F18" i="2"/>
  <c r="E18" i="2"/>
  <c r="D18" i="2"/>
  <c r="C18" i="2"/>
  <c r="B18" i="2"/>
  <c r="B19" i="2" s="1"/>
  <c r="U17" i="2"/>
  <c r="T17" i="2"/>
  <c r="S17" i="2"/>
  <c r="R17" i="2"/>
  <c r="Q17" i="2"/>
  <c r="P17" i="2"/>
  <c r="F19" i="2" l="1"/>
  <c r="J19" i="2"/>
  <c r="Q18" i="2"/>
  <c r="Q19" i="2" s="1"/>
  <c r="Q20" i="2" s="1"/>
  <c r="U18" i="2"/>
  <c r="U19" i="2" s="1"/>
  <c r="U20" i="2" s="1"/>
  <c r="E19" i="2"/>
  <c r="I19" i="2"/>
  <c r="R18" i="2"/>
  <c r="R19" i="2" s="1"/>
  <c r="R20" i="2" s="1"/>
  <c r="C19" i="2"/>
  <c r="T18" i="2"/>
  <c r="T19" i="2" s="1"/>
  <c r="T20" i="2" s="1"/>
  <c r="H19" i="2"/>
  <c r="S18" i="2"/>
  <c r="S19" i="2" s="1"/>
  <c r="S20" i="2" s="1"/>
  <c r="G19" i="2"/>
  <c r="P18" i="2"/>
  <c r="P19" i="2" s="1"/>
  <c r="P20" i="2" s="1"/>
  <c r="D19" i="2"/>
  <c r="M31" i="1" l="1"/>
  <c r="N31" i="1"/>
  <c r="O31" i="1"/>
  <c r="P31" i="1"/>
  <c r="Q31" i="1"/>
  <c r="L31" i="1"/>
  <c r="M30" i="1"/>
  <c r="N30" i="1"/>
  <c r="O30" i="1"/>
  <c r="P30" i="1"/>
  <c r="Q30" i="1"/>
  <c r="L30" i="1"/>
  <c r="M29" i="1"/>
  <c r="N29" i="1"/>
  <c r="O29" i="1"/>
  <c r="P29" i="1"/>
  <c r="Q29" i="1"/>
  <c r="L29" i="1"/>
  <c r="M28" i="1"/>
  <c r="N28" i="1"/>
  <c r="O28" i="1"/>
  <c r="P28" i="1"/>
  <c r="Q28" i="1"/>
  <c r="L28" i="1"/>
  <c r="C29" i="1"/>
  <c r="D29" i="1"/>
  <c r="E29" i="1"/>
  <c r="F29" i="1"/>
  <c r="G29" i="1"/>
  <c r="B29" i="1"/>
  <c r="C28" i="1"/>
  <c r="D28" i="1"/>
  <c r="E28" i="1"/>
  <c r="F28" i="1"/>
  <c r="G28" i="1"/>
  <c r="B28" i="1"/>
</calcChain>
</file>

<file path=xl/sharedStrings.xml><?xml version="1.0" encoding="utf-8"?>
<sst xmlns="http://schemas.openxmlformats.org/spreadsheetml/2006/main" count="133" uniqueCount="66">
  <si>
    <t>User: ADMIN</t>
  </si>
  <si>
    <t>Path: C:\Program Files (x86)\BMG\Omega\Admin\Data\</t>
  </si>
  <si>
    <t>Test ID: 1917</t>
  </si>
  <si>
    <t>Test Name: Rose BaahTPC</t>
  </si>
  <si>
    <t>Date: 2022/05/03</t>
  </si>
  <si>
    <t>Time: 14:09:24</t>
  </si>
  <si>
    <t>Absorbance</t>
  </si>
  <si>
    <t>Absorbance values are displayed as OD</t>
  </si>
  <si>
    <t>Raw Data (750)</t>
  </si>
  <si>
    <t>A</t>
  </si>
  <si>
    <t>B</t>
  </si>
  <si>
    <t>C</t>
  </si>
  <si>
    <t>D</t>
  </si>
  <si>
    <t>E</t>
  </si>
  <si>
    <t>F</t>
  </si>
  <si>
    <t>G</t>
  </si>
  <si>
    <t>H</t>
  </si>
  <si>
    <t>blank</t>
  </si>
  <si>
    <t>A1</t>
  </si>
  <si>
    <t>A2</t>
  </si>
  <si>
    <t>B1</t>
  </si>
  <si>
    <t>B2</t>
  </si>
  <si>
    <t>C1</t>
  </si>
  <si>
    <t>C2</t>
  </si>
  <si>
    <t>Mean</t>
  </si>
  <si>
    <t>blnk corr</t>
  </si>
  <si>
    <t>mean</t>
  </si>
  <si>
    <t>blank corr</t>
  </si>
  <si>
    <t>conc</t>
  </si>
  <si>
    <t>abs</t>
  </si>
  <si>
    <t>conc(mg/ml)</t>
  </si>
  <si>
    <t>conc (mg/g</t>
  </si>
  <si>
    <t>standard</t>
  </si>
  <si>
    <t>STANDARD</t>
  </si>
  <si>
    <t>BLANK</t>
  </si>
  <si>
    <t>1000W IR WHITE1</t>
  </si>
  <si>
    <t>Sample</t>
  </si>
  <si>
    <t>1000W IR WHITE 2</t>
  </si>
  <si>
    <t>1000W IR RED NT1</t>
  </si>
  <si>
    <t>1000W IR RED NT2</t>
  </si>
  <si>
    <t>1000W IR RED T1</t>
  </si>
  <si>
    <t>1000W IR RED T2</t>
  </si>
  <si>
    <t>MEAN</t>
  </si>
  <si>
    <t>ave</t>
  </si>
  <si>
    <t>BLNK CORR</t>
  </si>
  <si>
    <t>blnk correction</t>
  </si>
  <si>
    <t>CON (mg/ml)</t>
  </si>
  <si>
    <t>conc (mg/g)</t>
  </si>
  <si>
    <t>DB</t>
  </si>
  <si>
    <t>mositure content</t>
  </si>
  <si>
    <t>samples</t>
  </si>
  <si>
    <t>RAW</t>
  </si>
  <si>
    <t>Raw db</t>
  </si>
  <si>
    <t>HMT 1000WIR</t>
  </si>
  <si>
    <t>raw pasted</t>
  </si>
  <si>
    <t>250W MW WHITE 1 PASTED</t>
  </si>
  <si>
    <t>250W MW WHITE 2 PASTED</t>
  </si>
  <si>
    <t>250W MW RED NT 1 PASTED</t>
  </si>
  <si>
    <t>250W MW RED NT2 PASTED</t>
  </si>
  <si>
    <t>250W MW RED T 1 PASTED</t>
  </si>
  <si>
    <t>250W MW RED T 2 PASTED</t>
  </si>
  <si>
    <t>Blank</t>
  </si>
  <si>
    <t>average</t>
  </si>
  <si>
    <t>1000IR PASTED</t>
  </si>
  <si>
    <t>HMT 250WMW</t>
  </si>
  <si>
    <t>250W PASTED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</si>
</sst>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0" xfId="0" applyFill="1"/>
    <xf numFmtId="0" fontId="0" fillId="3" borderId="3" xfId="0" applyFill="1" applyBorder="1" applyAlignment="1">
      <alignment horizontal="right"/>
    </xf>
    <xf numFmtId="0" fontId="0" fillId="3" borderId="0" xfId="0" applyFill="1"/>
    <xf numFmtId="0" fontId="0" fillId="4" borderId="1" xfId="0" applyFill="1" applyBorder="1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/>
    <xf numFmtId="0" fontId="0" fillId="5" borderId="0" xfId="0" applyFill="1" applyAlignment="1">
      <alignment horizontal="right"/>
    </xf>
    <xf numFmtId="0" fontId="0" fillId="5" borderId="0" xfId="0" applyFill="1"/>
    <xf numFmtId="0" fontId="0" fillId="6" borderId="1" xfId="0" applyFill="1" applyBorder="1" applyAlignment="1">
      <alignment horizontal="right"/>
    </xf>
    <xf numFmtId="0" fontId="0" fillId="6" borderId="0" xfId="0" applyFill="1" applyAlignment="1">
      <alignment horizontal="right"/>
    </xf>
    <xf numFmtId="0" fontId="0" fillId="6" borderId="0" xfId="0" applyFill="1"/>
    <xf numFmtId="0" fontId="0" fillId="7" borderId="0" xfId="0" applyFill="1" applyAlignment="1">
      <alignment horizontal="right"/>
    </xf>
    <xf numFmtId="0" fontId="0" fillId="7" borderId="0" xfId="0" applyFill="1"/>
    <xf numFmtId="0" fontId="0" fillId="8" borderId="1" xfId="0" applyFill="1" applyBorder="1" applyAlignment="1">
      <alignment horizontal="right"/>
    </xf>
    <xf numFmtId="0" fontId="0" fillId="8" borderId="0" xfId="0" applyFill="1" applyAlignment="1">
      <alignment horizontal="right"/>
    </xf>
    <xf numFmtId="0" fontId="0" fillId="8" borderId="0" xfId="0" applyFill="1"/>
    <xf numFmtId="0" fontId="0" fillId="9" borderId="0" xfId="0" applyFill="1" applyAlignment="1">
      <alignment horizontal="right"/>
    </xf>
    <xf numFmtId="0" fontId="0" fillId="9" borderId="0" xfId="0" applyFill="1"/>
    <xf numFmtId="0" fontId="0" fillId="10" borderId="1" xfId="0" applyFill="1" applyBorder="1" applyAlignment="1">
      <alignment horizontal="right"/>
    </xf>
    <xf numFmtId="0" fontId="0" fillId="10" borderId="0" xfId="0" applyFill="1" applyAlignment="1">
      <alignment horizontal="right"/>
    </xf>
    <xf numFmtId="0" fontId="0" fillId="10" borderId="0" xfId="0" applyFill="1"/>
    <xf numFmtId="0" fontId="0" fillId="11" borderId="0" xfId="0" applyFill="1" applyAlignment="1">
      <alignment horizontal="right"/>
    </xf>
    <xf numFmtId="0" fontId="0" fillId="11" borderId="0" xfId="0" applyFill="1"/>
    <xf numFmtId="0" fontId="0" fillId="12" borderId="1" xfId="0" applyFill="1" applyBorder="1" applyAlignment="1">
      <alignment horizontal="right"/>
    </xf>
    <xf numFmtId="0" fontId="0" fillId="12" borderId="0" xfId="0" applyFill="1" applyAlignment="1">
      <alignment horizontal="right"/>
    </xf>
    <xf numFmtId="0" fontId="0" fillId="12" borderId="0" xfId="0" applyFill="1"/>
    <xf numFmtId="0" fontId="0" fillId="13" borderId="0" xfId="0" applyFill="1" applyAlignment="1">
      <alignment horizontal="right"/>
    </xf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4" borderId="2" xfId="0" applyFill="1" applyBorder="1" applyAlignment="1">
      <alignment horizontal="right"/>
    </xf>
    <xf numFmtId="0" fontId="0" fillId="14" borderId="3" xfId="0" applyFill="1" applyBorder="1" applyAlignment="1">
      <alignment horizontal="right"/>
    </xf>
    <xf numFmtId="0" fontId="0" fillId="15" borderId="3" xfId="0" applyFill="1" applyBorder="1" applyAlignment="1">
      <alignment horizontal="right"/>
    </xf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3" borderId="1" xfId="0" applyFill="1" applyBorder="1" applyAlignment="1">
      <alignment horizontal="right"/>
    </xf>
    <xf numFmtId="0" fontId="0" fillId="19" borderId="0" xfId="0" applyFill="1"/>
    <xf numFmtId="0" fontId="0" fillId="20" borderId="0" xfId="0" applyFill="1"/>
    <xf numFmtId="0" fontId="0" fillId="21" borderId="1" xfId="0" applyFill="1" applyBorder="1" applyAlignment="1">
      <alignment horizontal="right"/>
    </xf>
    <xf numFmtId="0" fontId="0" fillId="21" borderId="0" xfId="0" applyFill="1" applyAlignment="1">
      <alignment horizontal="right"/>
    </xf>
    <xf numFmtId="0" fontId="0" fillId="22" borderId="0" xfId="0" applyFill="1"/>
    <xf numFmtId="0" fontId="1" fillId="21" borderId="0" xfId="0" applyFont="1" applyFill="1" applyAlignment="1">
      <alignment horizontal="center"/>
    </xf>
    <xf numFmtId="2" fontId="0" fillId="0" borderId="0" xfId="0" applyNumberFormat="1"/>
    <xf numFmtId="0" fontId="1" fillId="0" borderId="0" xfId="0" applyFont="1"/>
    <xf numFmtId="2" fontId="0" fillId="2" borderId="0" xfId="0" applyNumberFormat="1" applyFill="1"/>
    <xf numFmtId="0" fontId="0" fillId="2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'RAW SAMPLES'!$A$33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'RAW SAMPLES'!$B$32:$G$32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'RAW SAMPLES'!$B$33:$G$33</c:f>
              <c:numCache>
                <c:formatCode>General</c:formatCode>
                <c:ptCount val="6"/>
                <c:pt idx="0">
                  <c:v>0</c:v>
                </c:pt>
                <c:pt idx="1">
                  <c:v>0.25833333333333336</c:v>
                </c:pt>
                <c:pt idx="2">
                  <c:v>0.45233333333333325</c:v>
                </c:pt>
                <c:pt idx="3">
                  <c:v>0.6186666666666667</c:v>
                </c:pt>
                <c:pt idx="4">
                  <c:v>0.79866666666666664</c:v>
                </c:pt>
                <c:pt idx="5">
                  <c:v>0.92599999999999993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45-45FC-95EF-FE24704CB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17231"/>
        <c:axId val="627214319"/>
      </c:scatterChart>
      <c:valAx>
        <c:axId val="627217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4319"/>
        <c:crosses val="autoZero"/>
        <c:crossBetween val="midCat"/>
      </c:valAx>
      <c:valAx>
        <c:axId val="627214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7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'[1]End point'!$B$21:$J$21</c:f>
              <c:numCache>
                <c:formatCode>General</c:formatCode>
                <c:ptCount val="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</c:numCache>
            </c:numRef>
          </c:xVal>
          <c:yVal>
            <c:numRef>
              <c:f>'[1]End point'!$B$22:$J$22</c:f>
              <c:numCache>
                <c:formatCode>General</c:formatCode>
                <c:ptCount val="9"/>
                <c:pt idx="0">
                  <c:v>0</c:v>
                </c:pt>
                <c:pt idx="1">
                  <c:v>0.19499999999999998</c:v>
                </c:pt>
                <c:pt idx="2">
                  <c:v>0.47599999999999998</c:v>
                </c:pt>
                <c:pt idx="3">
                  <c:v>0.69000000000000006</c:v>
                </c:pt>
                <c:pt idx="4">
                  <c:v>0.78066666666666662</c:v>
                </c:pt>
                <c:pt idx="5">
                  <c:v>0.9820000000000001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EC-4AD8-ABFA-EF2BE418F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06208"/>
        <c:axId val="2127702880"/>
      </c:scatterChart>
      <c:valAx>
        <c:axId val="2127706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702880"/>
        <c:crosses val="autoZero"/>
        <c:crossBetween val="midCat"/>
      </c:valAx>
      <c:valAx>
        <c:axId val="212770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770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259080</xdr:colOff>
      <xdr:row>34</xdr:row>
      <xdr:rowOff>118110</xdr:rowOff>
    </xdr:from>
    <xdr:to>
      <xdr:col>8</xdr:col>
      <xdr:colOff>563880</xdr:colOff>
      <xdr:row>49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CB5165-0D86-D1D5-4357-4A5ADF1E18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22</xdr:row>
      <xdr:rowOff>140970</xdr:rowOff>
    </xdr:from>
    <xdr:to>
      <xdr:col>8</xdr:col>
      <xdr:colOff>137160</xdr:colOff>
      <xdr:row>37</xdr:row>
      <xdr:rowOff>140970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B9ED2D-D069-4A53-AE15-E57833C08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PC(HMT%201000WI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 point"/>
      <sheetName val="Sheet1"/>
    </sheetNames>
    <sheetDataSet>
      <sheetData sheetId="0">
        <row r="21">
          <cell r="B21">
            <v>0</v>
          </cell>
          <cell r="C21">
            <v>0.05</v>
          </cell>
          <cell r="D21">
            <v>0.1</v>
          </cell>
          <cell r="E21">
            <v>0.15</v>
          </cell>
          <cell r="F21">
            <v>0.2</v>
          </cell>
          <cell r="G21">
            <v>0.25</v>
          </cell>
        </row>
        <row r="22">
          <cell r="B22">
            <v>0</v>
          </cell>
          <cell r="C22">
            <v>0.19499999999999998</v>
          </cell>
          <cell r="D22">
            <v>0.47599999999999998</v>
          </cell>
          <cell r="E22">
            <v>0.69000000000000006</v>
          </cell>
          <cell r="F22">
            <v>0.78066666666666662</v>
          </cell>
          <cell r="G22">
            <v>0.9820000000000001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87A0A-D42E-4595-B8CC-744438959437}">
  <dimension ref="A1:Q40"/>
  <sheetViews>
    <sheetView tabSelected="1" topLeftCell="A23" workbookViewId="0">
      <selection activeCell="L31" sqref="L31"/>
    </sheetView>
  </sheetViews>
  <sheetFormatPr defaultRowHeight="14.4" x14ac:dyDescent="0.3"/>
  <cols>
    <col min="1" max="1" width="4.33203125" customWidth="1"/>
    <col min="11" max="11" width="11.21875" bestFit="1" customWidth="1"/>
  </cols>
  <sheetData>
    <row r="1" spans="1:15" x14ac:dyDescent="0.3">
      <c r="N1" s="12"/>
      <c r="O1" t="s">
        <v>17</v>
      </c>
    </row>
    <row r="2" spans="1:15" x14ac:dyDescent="0.3">
      <c r="N2" s="14"/>
      <c r="O2">
        <v>50</v>
      </c>
    </row>
    <row r="3" spans="1:15" x14ac:dyDescent="0.3">
      <c r="A3" t="s">
        <v>0</v>
      </c>
      <c r="N3" s="17"/>
      <c r="O3">
        <v>100</v>
      </c>
    </row>
    <row r="4" spans="1:15" x14ac:dyDescent="0.3">
      <c r="A4" t="s">
        <v>1</v>
      </c>
      <c r="N4" s="19"/>
      <c r="O4">
        <v>150</v>
      </c>
    </row>
    <row r="5" spans="1:15" x14ac:dyDescent="0.3">
      <c r="A5" t="s">
        <v>2</v>
      </c>
      <c r="N5" s="22"/>
      <c r="O5">
        <v>200</v>
      </c>
    </row>
    <row r="6" spans="1:15" x14ac:dyDescent="0.3">
      <c r="A6" t="s">
        <v>3</v>
      </c>
      <c r="N6" s="24"/>
      <c r="O6">
        <v>250</v>
      </c>
    </row>
    <row r="7" spans="1:15" x14ac:dyDescent="0.3">
      <c r="A7" t="s">
        <v>4</v>
      </c>
      <c r="N7" s="27"/>
      <c r="O7" t="s">
        <v>18</v>
      </c>
    </row>
    <row r="8" spans="1:15" x14ac:dyDescent="0.3">
      <c r="A8" t="s">
        <v>5</v>
      </c>
      <c r="N8" s="29"/>
      <c r="O8" t="s">
        <v>19</v>
      </c>
    </row>
    <row r="9" spans="1:15" x14ac:dyDescent="0.3">
      <c r="A9" t="s">
        <v>6</v>
      </c>
      <c r="D9" t="s">
        <v>7</v>
      </c>
      <c r="N9" s="32"/>
      <c r="O9" t="s">
        <v>20</v>
      </c>
    </row>
    <row r="10" spans="1:15" x14ac:dyDescent="0.3">
      <c r="N10" s="34"/>
      <c r="O10" t="s">
        <v>21</v>
      </c>
    </row>
    <row r="11" spans="1:15" x14ac:dyDescent="0.3">
      <c r="N11" s="37"/>
      <c r="O11" t="s">
        <v>22</v>
      </c>
    </row>
    <row r="12" spans="1:15" x14ac:dyDescent="0.3">
      <c r="N12" s="39"/>
      <c r="O12" t="s">
        <v>23</v>
      </c>
    </row>
    <row r="13" spans="1:15" x14ac:dyDescent="0.3">
      <c r="B13" t="s">
        <v>8</v>
      </c>
    </row>
    <row r="14" spans="1:15" x14ac:dyDescent="0.3">
      <c r="B14" s="1">
        <v>1</v>
      </c>
      <c r="C14" s="1">
        <v>2</v>
      </c>
      <c r="D14" s="1">
        <v>3</v>
      </c>
      <c r="E14" s="1">
        <v>4</v>
      </c>
      <c r="F14" s="1">
        <v>5</v>
      </c>
      <c r="G14" s="1">
        <v>6</v>
      </c>
      <c r="H14" s="1">
        <v>7</v>
      </c>
      <c r="I14" s="1">
        <v>8</v>
      </c>
      <c r="J14" s="1">
        <v>9</v>
      </c>
      <c r="K14" s="1">
        <v>10</v>
      </c>
      <c r="L14" s="1">
        <v>11</v>
      </c>
      <c r="M14" s="1">
        <v>12</v>
      </c>
    </row>
    <row r="15" spans="1:15" x14ac:dyDescent="0.3">
      <c r="A15" s="1" t="s">
        <v>9</v>
      </c>
      <c r="B15" s="10">
        <v>0.06</v>
      </c>
      <c r="C15" s="11">
        <v>0.112</v>
      </c>
      <c r="D15" s="11">
        <v>6.2E-2</v>
      </c>
      <c r="E15" s="11">
        <v>6.5000000000000002E-2</v>
      </c>
      <c r="F15" s="11">
        <v>6.2E-2</v>
      </c>
      <c r="G15" s="13">
        <v>0.33100000000000002</v>
      </c>
      <c r="H15" s="13">
        <v>0.32500000000000001</v>
      </c>
      <c r="I15" s="13">
        <v>0.32</v>
      </c>
      <c r="J15" s="13">
        <v>0.317</v>
      </c>
      <c r="K15" s="13">
        <v>0.32200000000000001</v>
      </c>
      <c r="L15" s="2"/>
      <c r="M15" s="3"/>
    </row>
    <row r="16" spans="1:15" x14ac:dyDescent="0.3">
      <c r="A16" s="1" t="s">
        <v>10</v>
      </c>
      <c r="B16" s="15">
        <v>0.51400000000000001</v>
      </c>
      <c r="C16" s="16">
        <v>0.51900000000000002</v>
      </c>
      <c r="D16" s="16">
        <v>0.52500000000000002</v>
      </c>
      <c r="E16" s="16">
        <v>0.51200000000000001</v>
      </c>
      <c r="F16" s="16">
        <v>0.51500000000000001</v>
      </c>
      <c r="G16" s="18">
        <v>0.68600000000000005</v>
      </c>
      <c r="H16" s="18">
        <v>0.68100000000000005</v>
      </c>
      <c r="I16" s="18">
        <v>0.67600000000000005</v>
      </c>
      <c r="J16" s="18">
        <v>0.69</v>
      </c>
      <c r="K16" s="18">
        <v>0.68300000000000005</v>
      </c>
      <c r="L16" s="5"/>
      <c r="M16" s="6"/>
    </row>
    <row r="17" spans="1:17" x14ac:dyDescent="0.3">
      <c r="A17" s="1" t="s">
        <v>11</v>
      </c>
      <c r="B17" s="20">
        <v>0.86</v>
      </c>
      <c r="C17" s="21">
        <v>0.84399999999999997</v>
      </c>
      <c r="D17" s="21">
        <v>0.85599999999999998</v>
      </c>
      <c r="E17" s="21">
        <v>0.85299999999999998</v>
      </c>
      <c r="F17" s="21">
        <v>0.86399999999999999</v>
      </c>
      <c r="G17" s="23">
        <v>0.97499999999999998</v>
      </c>
      <c r="H17" s="23">
        <v>1.0149999999999999</v>
      </c>
      <c r="I17" s="23">
        <v>0.998</v>
      </c>
      <c r="J17" s="23">
        <v>0.98899999999999999</v>
      </c>
      <c r="K17" s="23">
        <v>1.071</v>
      </c>
      <c r="L17" s="5"/>
      <c r="M17" s="6"/>
    </row>
    <row r="18" spans="1:17" x14ac:dyDescent="0.3">
      <c r="A18" s="1" t="s">
        <v>12</v>
      </c>
      <c r="B18" s="25">
        <v>0.43099999999999999</v>
      </c>
      <c r="C18" s="26">
        <v>0.433</v>
      </c>
      <c r="D18" s="26">
        <v>0.42799999999999999</v>
      </c>
      <c r="E18" s="26">
        <v>0.57199999999999995</v>
      </c>
      <c r="F18" s="26">
        <v>0.436</v>
      </c>
      <c r="G18" s="28">
        <v>0.442</v>
      </c>
      <c r="H18" s="28">
        <v>0.438</v>
      </c>
      <c r="I18" s="28">
        <v>0.443</v>
      </c>
      <c r="J18" s="28">
        <v>0.435</v>
      </c>
      <c r="K18" s="28">
        <v>0.443</v>
      </c>
      <c r="L18" s="5"/>
      <c r="M18" s="6"/>
    </row>
    <row r="19" spans="1:17" x14ac:dyDescent="0.3">
      <c r="A19" s="1" t="s">
        <v>13</v>
      </c>
      <c r="B19" s="30">
        <v>0.46899999999999997</v>
      </c>
      <c r="C19" s="31">
        <v>0.47499999999999998</v>
      </c>
      <c r="D19" s="31">
        <v>0.47499999999999998</v>
      </c>
      <c r="E19" s="31">
        <v>0.47699999999999998</v>
      </c>
      <c r="F19" s="31">
        <v>0.47399999999999998</v>
      </c>
      <c r="G19" s="33">
        <v>0.495</v>
      </c>
      <c r="H19" s="33">
        <v>0.498</v>
      </c>
      <c r="I19" s="33">
        <v>0.504</v>
      </c>
      <c r="J19" s="33">
        <v>0.51</v>
      </c>
      <c r="K19" s="33">
        <v>0.498</v>
      </c>
      <c r="L19" s="5"/>
      <c r="M19" s="6"/>
    </row>
    <row r="20" spans="1:17" x14ac:dyDescent="0.3">
      <c r="A20" s="1" t="s">
        <v>14</v>
      </c>
      <c r="B20" s="35">
        <v>1.571</v>
      </c>
      <c r="C20" s="36">
        <v>1.569</v>
      </c>
      <c r="D20" s="36">
        <v>1.58</v>
      </c>
      <c r="E20" s="36">
        <v>1.5649999999999999</v>
      </c>
      <c r="F20" s="36">
        <v>1.587</v>
      </c>
      <c r="G20" s="38">
        <v>1.579</v>
      </c>
      <c r="H20" s="38">
        <v>1.6040000000000001</v>
      </c>
      <c r="I20" s="38">
        <v>1.607</v>
      </c>
      <c r="J20" s="38">
        <v>1.615</v>
      </c>
      <c r="K20" s="38">
        <v>1.603</v>
      </c>
      <c r="L20" s="5"/>
      <c r="M20" s="6"/>
    </row>
    <row r="21" spans="1:17" x14ac:dyDescent="0.3">
      <c r="A21" s="1" t="s">
        <v>15</v>
      </c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6"/>
    </row>
    <row r="22" spans="1:17" x14ac:dyDescent="0.3">
      <c r="A22" s="1" t="s">
        <v>16</v>
      </c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</row>
    <row r="24" spans="1:17" x14ac:dyDescent="0.3">
      <c r="B24">
        <v>0</v>
      </c>
      <c r="C24">
        <v>0.05</v>
      </c>
      <c r="D24">
        <v>0.1</v>
      </c>
      <c r="E24">
        <v>0.15</v>
      </c>
      <c r="F24">
        <v>0.2</v>
      </c>
      <c r="G24">
        <v>0.25</v>
      </c>
      <c r="L24" t="s">
        <v>18</v>
      </c>
      <c r="M24" t="s">
        <v>18</v>
      </c>
      <c r="N24" t="s">
        <v>20</v>
      </c>
      <c r="O24" t="s">
        <v>21</v>
      </c>
      <c r="P24" t="s">
        <v>22</v>
      </c>
      <c r="Q24" t="s">
        <v>23</v>
      </c>
    </row>
    <row r="25" spans="1:17" x14ac:dyDescent="0.3">
      <c r="B25" s="10">
        <v>0.06</v>
      </c>
      <c r="C25" s="13">
        <v>0.32</v>
      </c>
      <c r="D25" s="15">
        <v>0.51400000000000001</v>
      </c>
      <c r="E25" s="18">
        <v>0.68100000000000005</v>
      </c>
      <c r="F25" s="20">
        <v>0.86</v>
      </c>
      <c r="G25" s="23">
        <v>0.97499999999999998</v>
      </c>
      <c r="L25" s="25">
        <v>0.43099999999999999</v>
      </c>
      <c r="M25" s="28">
        <v>0.442</v>
      </c>
      <c r="N25" s="31">
        <v>0.47499999999999998</v>
      </c>
      <c r="O25" s="33">
        <v>0.495</v>
      </c>
      <c r="P25" s="36">
        <v>1.5649999999999999</v>
      </c>
      <c r="Q25" s="38">
        <v>1.6040000000000001</v>
      </c>
    </row>
    <row r="26" spans="1:17" x14ac:dyDescent="0.3">
      <c r="B26" s="11">
        <v>6.2E-2</v>
      </c>
      <c r="C26" s="13">
        <v>0.317</v>
      </c>
      <c r="D26" s="16">
        <v>0.51200000000000001</v>
      </c>
      <c r="E26" s="18">
        <v>0.67600000000000005</v>
      </c>
      <c r="F26" s="21">
        <v>0.85599999999999998</v>
      </c>
      <c r="G26" s="23">
        <v>0.998</v>
      </c>
      <c r="L26" s="26">
        <v>0.433</v>
      </c>
      <c r="M26" s="28">
        <v>0.443</v>
      </c>
      <c r="N26" s="31">
        <v>0.47499999999999998</v>
      </c>
      <c r="O26" s="33">
        <v>0.498</v>
      </c>
      <c r="P26" s="36">
        <v>1.569</v>
      </c>
      <c r="Q26" s="38">
        <v>1.603</v>
      </c>
    </row>
    <row r="27" spans="1:17" x14ac:dyDescent="0.3">
      <c r="B27" s="11">
        <v>6.2E-2</v>
      </c>
      <c r="C27" s="13">
        <v>0.32200000000000001</v>
      </c>
      <c r="D27" s="16">
        <v>0.51500000000000001</v>
      </c>
      <c r="E27" s="18">
        <v>0.68300000000000005</v>
      </c>
      <c r="F27" s="21">
        <v>0.86399999999999999</v>
      </c>
      <c r="G27" s="23">
        <v>0.98899999999999999</v>
      </c>
      <c r="L27" s="26">
        <v>0.42799999999999999</v>
      </c>
      <c r="M27" s="28">
        <v>0.443</v>
      </c>
      <c r="N27" s="31">
        <v>0.47699999999999998</v>
      </c>
      <c r="O27" s="33">
        <v>0.498</v>
      </c>
      <c r="P27" s="36">
        <v>1.58</v>
      </c>
      <c r="Q27" s="38">
        <v>1.607</v>
      </c>
    </row>
    <row r="28" spans="1:17" x14ac:dyDescent="0.3">
      <c r="A28" t="s">
        <v>24</v>
      </c>
      <c r="B28" s="2">
        <f>AVERAGE(B25:B27)</f>
        <v>6.133333333333333E-2</v>
      </c>
      <c r="C28" s="2">
        <f t="shared" ref="C28:G28" si="0">AVERAGE(C25:C27)</f>
        <v>0.31966666666666671</v>
      </c>
      <c r="D28" s="2">
        <f t="shared" si="0"/>
        <v>0.5136666666666666</v>
      </c>
      <c r="E28" s="2">
        <f t="shared" si="0"/>
        <v>0.68</v>
      </c>
      <c r="F28" s="2">
        <f t="shared" si="0"/>
        <v>0.86</v>
      </c>
      <c r="G28" s="2">
        <f t="shared" si="0"/>
        <v>0.98733333333333329</v>
      </c>
      <c r="K28" t="s">
        <v>26</v>
      </c>
      <c r="L28" s="5">
        <f>AVERAGE(L25:L27)</f>
        <v>0.4306666666666667</v>
      </c>
      <c r="M28" s="5">
        <f t="shared" ref="M28:Q28" si="1">AVERAGE(M25:M27)</f>
        <v>0.44266666666666671</v>
      </c>
      <c r="N28" s="5">
        <f t="shared" si="1"/>
        <v>0.47566666666666668</v>
      </c>
      <c r="O28" s="5">
        <f t="shared" si="1"/>
        <v>0.49700000000000005</v>
      </c>
      <c r="P28" s="5">
        <f t="shared" si="1"/>
        <v>1.5713333333333335</v>
      </c>
      <c r="Q28" s="5">
        <f t="shared" si="1"/>
        <v>1.6046666666666667</v>
      </c>
    </row>
    <row r="29" spans="1:17" x14ac:dyDescent="0.3">
      <c r="A29" t="s">
        <v>25</v>
      </c>
      <c r="B29">
        <f>B28-$B$28</f>
        <v>0</v>
      </c>
      <c r="C29">
        <f t="shared" ref="C29:G29" si="2">C28-$B$28</f>
        <v>0.25833333333333336</v>
      </c>
      <c r="D29">
        <f t="shared" si="2"/>
        <v>0.45233333333333325</v>
      </c>
      <c r="E29">
        <f t="shared" si="2"/>
        <v>0.6186666666666667</v>
      </c>
      <c r="F29">
        <f t="shared" si="2"/>
        <v>0.79866666666666664</v>
      </c>
      <c r="G29">
        <f t="shared" si="2"/>
        <v>0.92599999999999993</v>
      </c>
      <c r="K29" t="s">
        <v>27</v>
      </c>
      <c r="L29" s="5">
        <f>L28-$B$28</f>
        <v>0.36933333333333335</v>
      </c>
      <c r="M29" s="5">
        <f t="shared" ref="M29:Q29" si="3">M28-$B$28</f>
        <v>0.38133333333333336</v>
      </c>
      <c r="N29" s="5">
        <f t="shared" si="3"/>
        <v>0.41433333333333333</v>
      </c>
      <c r="O29" s="5">
        <f t="shared" si="3"/>
        <v>0.4356666666666667</v>
      </c>
      <c r="P29" s="5">
        <f t="shared" si="3"/>
        <v>1.5100000000000002</v>
      </c>
      <c r="Q29" s="5">
        <f t="shared" si="3"/>
        <v>1.5433333333333334</v>
      </c>
    </row>
    <row r="30" spans="1:17" x14ac:dyDescent="0.3">
      <c r="K30" t="s">
        <v>30</v>
      </c>
      <c r="L30">
        <f>L29/3.9432</f>
        <v>9.3663352945154529E-2</v>
      </c>
      <c r="M30">
        <f t="shared" ref="M30:Q30" si="4">M29/3.9432</f>
        <v>9.670656657875161E-2</v>
      </c>
      <c r="N30">
        <f t="shared" si="4"/>
        <v>0.10507540407114357</v>
      </c>
      <c r="O30">
        <f t="shared" si="4"/>
        <v>0.11048556164198282</v>
      </c>
      <c r="P30">
        <f t="shared" si="4"/>
        <v>0.38293771556096579</v>
      </c>
      <c r="Q30">
        <f t="shared" si="4"/>
        <v>0.39139108676540207</v>
      </c>
    </row>
    <row r="31" spans="1:17" x14ac:dyDescent="0.3">
      <c r="K31" t="s">
        <v>31</v>
      </c>
      <c r="L31">
        <f>L30*(20/1)</f>
        <v>1.8732670589030906</v>
      </c>
      <c r="M31">
        <f t="shared" ref="M31:Q31" si="5">M30*(20/1)</f>
        <v>1.9341313315750321</v>
      </c>
      <c r="N31">
        <f t="shared" si="5"/>
        <v>2.1015080814228715</v>
      </c>
      <c r="O31">
        <f t="shared" si="5"/>
        <v>2.2097112328396564</v>
      </c>
      <c r="P31">
        <f t="shared" si="5"/>
        <v>7.6587543112193153</v>
      </c>
      <c r="Q31">
        <f t="shared" si="5"/>
        <v>7.8278217353080413</v>
      </c>
    </row>
    <row r="32" spans="1:17" x14ac:dyDescent="0.3">
      <c r="A32" t="s">
        <v>28</v>
      </c>
      <c r="B32">
        <v>0</v>
      </c>
      <c r="C32">
        <v>0.05</v>
      </c>
      <c r="D32">
        <v>0.1</v>
      </c>
      <c r="E32">
        <v>0.15</v>
      </c>
      <c r="F32">
        <v>0.2</v>
      </c>
      <c r="G32">
        <v>0.25</v>
      </c>
    </row>
    <row r="33" spans="1:12" x14ac:dyDescent="0.3">
      <c r="A33" t="s">
        <v>29</v>
      </c>
      <c r="B33">
        <v>0</v>
      </c>
      <c r="C33">
        <v>0.25833333333333336</v>
      </c>
      <c r="D33">
        <v>0.45233333333333325</v>
      </c>
      <c r="E33">
        <v>0.6186666666666667</v>
      </c>
      <c r="F33">
        <v>0.79866666666666664</v>
      </c>
      <c r="G33">
        <v>0.92599999999999993</v>
      </c>
    </row>
    <row r="35" spans="1:12" x14ac:dyDescent="0.3">
      <c r="K35" t="s">
        <v>9</v>
      </c>
      <c r="L35">
        <v>1.8732670589030906</v>
      </c>
    </row>
    <row r="36" spans="1:12" x14ac:dyDescent="0.3">
      <c r="K36" t="s">
        <v>9</v>
      </c>
      <c r="L36">
        <v>1.9341313315750321</v>
      </c>
    </row>
    <row r="37" spans="1:12" x14ac:dyDescent="0.3">
      <c r="K37" t="s">
        <v>10</v>
      </c>
      <c r="L37">
        <v>2.1015080814228715</v>
      </c>
    </row>
    <row r="38" spans="1:12" x14ac:dyDescent="0.3">
      <c r="K38" t="s">
        <v>10</v>
      </c>
      <c r="L38">
        <v>2.2097112328396564</v>
      </c>
    </row>
    <row r="39" spans="1:12" x14ac:dyDescent="0.3">
      <c r="K39" t="s">
        <v>11</v>
      </c>
      <c r="L39">
        <v>7.6587543112193153</v>
      </c>
    </row>
    <row r="40" spans="1:12" x14ac:dyDescent="0.3">
      <c r="K40" t="s">
        <v>11</v>
      </c>
      <c r="L40">
        <v>7.8278217353080413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ED70F-4F60-455C-B90A-E3C99E7A3301}">
  <dimension ref="A1:AD30"/>
  <sheetViews>
    <sheetView workbookViewId="0">
      <selection activeCell="P20" sqref="P20"/>
    </sheetView>
  </sheetViews>
  <sheetFormatPr defaultRowHeight="14.4" x14ac:dyDescent="0.3"/>
  <cols>
    <col min="1" max="1" width="4.33203125" customWidth="1"/>
    <col min="15" max="15" width="12.44140625" customWidth="1"/>
    <col min="22" max="22" width="10.5546875" bestFit="1" customWidth="1"/>
  </cols>
  <sheetData>
    <row r="1" spans="1:30" x14ac:dyDescent="0.3">
      <c r="M1" t="s">
        <v>32</v>
      </c>
    </row>
    <row r="2" spans="1:30" x14ac:dyDescent="0.3">
      <c r="B2" t="s">
        <v>8</v>
      </c>
      <c r="D2" t="s">
        <v>33</v>
      </c>
      <c r="M2" s="40"/>
      <c r="N2" t="s">
        <v>34</v>
      </c>
    </row>
    <row r="3" spans="1:30" x14ac:dyDescent="0.3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M3" s="41"/>
      <c r="N3">
        <v>50</v>
      </c>
      <c r="AB3" s="12"/>
      <c r="AC3" t="s">
        <v>9</v>
      </c>
      <c r="AD3" t="s">
        <v>35</v>
      </c>
    </row>
    <row r="4" spans="1:30" x14ac:dyDescent="0.3">
      <c r="A4" s="1" t="s">
        <v>9</v>
      </c>
      <c r="B4" s="42">
        <v>5.6000000000000001E-2</v>
      </c>
      <c r="C4" s="43">
        <v>5.6000000000000001E-2</v>
      </c>
      <c r="D4" s="43">
        <v>5.5E-2</v>
      </c>
      <c r="E4" s="43">
        <v>6.0999999999999999E-2</v>
      </c>
      <c r="F4" s="43">
        <v>5.7000000000000002E-2</v>
      </c>
      <c r="G4" s="44">
        <v>0.248</v>
      </c>
      <c r="H4" s="44">
        <v>0.248</v>
      </c>
      <c r="I4" s="44">
        <v>0.251</v>
      </c>
      <c r="J4" s="44">
        <v>0.25</v>
      </c>
      <c r="K4" s="44">
        <v>0.251</v>
      </c>
      <c r="M4" s="17"/>
      <c r="N4">
        <v>100</v>
      </c>
      <c r="Q4" t="s">
        <v>8</v>
      </c>
      <c r="S4" t="s">
        <v>36</v>
      </c>
      <c r="AB4" s="45"/>
      <c r="AC4" t="s">
        <v>10</v>
      </c>
      <c r="AD4" t="s">
        <v>37</v>
      </c>
    </row>
    <row r="5" spans="1:30" x14ac:dyDescent="0.3">
      <c r="A5" s="1" t="s">
        <v>10</v>
      </c>
      <c r="B5" s="15">
        <v>0.53100000000000003</v>
      </c>
      <c r="C5" s="16">
        <v>0.53600000000000003</v>
      </c>
      <c r="D5" s="16">
        <v>0.53400000000000003</v>
      </c>
      <c r="E5" s="16">
        <v>0.53</v>
      </c>
      <c r="F5" s="16">
        <v>0.70899999999999996</v>
      </c>
      <c r="G5" s="18">
        <v>0.875</v>
      </c>
      <c r="H5" s="18">
        <v>0.8</v>
      </c>
      <c r="I5" s="18">
        <v>0.746</v>
      </c>
      <c r="J5" s="18">
        <v>0.74299999999999999</v>
      </c>
      <c r="K5" s="18">
        <v>0.748</v>
      </c>
      <c r="M5" s="19"/>
      <c r="N5">
        <v>150</v>
      </c>
      <c r="Q5">
        <v>1</v>
      </c>
      <c r="R5">
        <v>2</v>
      </c>
      <c r="S5">
        <v>3</v>
      </c>
      <c r="T5">
        <v>4</v>
      </c>
      <c r="U5">
        <v>5</v>
      </c>
      <c r="V5">
        <v>6</v>
      </c>
      <c r="W5">
        <v>7</v>
      </c>
      <c r="X5">
        <v>8</v>
      </c>
      <c r="Y5">
        <v>9</v>
      </c>
      <c r="Z5">
        <v>10</v>
      </c>
      <c r="AB5" s="46"/>
      <c r="AC5" t="s">
        <v>11</v>
      </c>
      <c r="AD5" t="s">
        <v>38</v>
      </c>
    </row>
    <row r="6" spans="1:30" x14ac:dyDescent="0.3">
      <c r="A6" s="1" t="s">
        <v>11</v>
      </c>
      <c r="B6" s="35">
        <v>0.83299999999999996</v>
      </c>
      <c r="C6" s="36">
        <v>0.86</v>
      </c>
      <c r="D6" s="36">
        <v>0.84599999999999997</v>
      </c>
      <c r="E6" s="36">
        <v>0.83699999999999997</v>
      </c>
      <c r="F6" s="36">
        <v>0.83899999999999997</v>
      </c>
      <c r="G6" s="26">
        <v>1.024</v>
      </c>
      <c r="H6" s="26">
        <v>1.3480000000000001</v>
      </c>
      <c r="I6" s="26">
        <v>1.1659999999999999</v>
      </c>
      <c r="J6" s="26">
        <v>1.0529999999999999</v>
      </c>
      <c r="K6" s="26">
        <v>1.036</v>
      </c>
      <c r="M6" s="37"/>
      <c r="N6">
        <v>200</v>
      </c>
      <c r="P6" t="s">
        <v>9</v>
      </c>
      <c r="Q6" s="12">
        <v>0.33800000000000002</v>
      </c>
      <c r="R6" s="12">
        <v>0.35399999999999998</v>
      </c>
      <c r="S6" s="12">
        <v>0.38300000000000001</v>
      </c>
      <c r="T6" s="12">
        <v>0.35299999999999998</v>
      </c>
      <c r="U6" s="12">
        <v>0.35499999999999998</v>
      </c>
      <c r="V6" s="45">
        <v>0.35099999999999998</v>
      </c>
      <c r="W6" s="45">
        <v>0.374</v>
      </c>
      <c r="X6" s="45">
        <v>0.77400000000000002</v>
      </c>
      <c r="Y6" s="45">
        <v>0.36799999999999999</v>
      </c>
      <c r="Z6" s="45">
        <v>0.35599999999999998</v>
      </c>
      <c r="AB6" s="47"/>
      <c r="AC6" t="s">
        <v>12</v>
      </c>
      <c r="AD6" t="s">
        <v>39</v>
      </c>
    </row>
    <row r="7" spans="1:30" x14ac:dyDescent="0.3">
      <c r="A7" s="1" t="s">
        <v>12</v>
      </c>
      <c r="B7" s="48">
        <v>1.1140000000000001</v>
      </c>
      <c r="C7" s="38">
        <v>1.1259999999999999</v>
      </c>
      <c r="D7" s="38">
        <v>1.135</v>
      </c>
      <c r="E7" s="38">
        <v>1.1319999999999999</v>
      </c>
      <c r="F7" s="38">
        <v>1.1319999999999999</v>
      </c>
      <c r="G7" s="28">
        <v>1.22</v>
      </c>
      <c r="H7" s="28">
        <v>1.212</v>
      </c>
      <c r="I7" s="28">
        <v>1.206</v>
      </c>
      <c r="J7" s="28">
        <v>1.2310000000000001</v>
      </c>
      <c r="K7" s="28">
        <v>1.236</v>
      </c>
      <c r="M7" s="27"/>
      <c r="N7">
        <v>250</v>
      </c>
      <c r="P7" t="s">
        <v>10</v>
      </c>
      <c r="Q7" s="49">
        <v>0.47399999999999998</v>
      </c>
      <c r="R7" s="49">
        <v>0.48099999999999998</v>
      </c>
      <c r="S7" s="49">
        <v>0.48199999999999998</v>
      </c>
      <c r="T7" s="49">
        <v>0.48799999999999999</v>
      </c>
      <c r="U7" s="49">
        <v>0.49099999999999999</v>
      </c>
      <c r="V7" s="47">
        <v>0.44700000000000001</v>
      </c>
      <c r="W7" s="47">
        <v>0.44600000000000001</v>
      </c>
      <c r="X7" s="47">
        <v>0.45300000000000001</v>
      </c>
      <c r="Y7" s="47">
        <v>0.45200000000000001</v>
      </c>
      <c r="Z7" s="47">
        <v>0.45900000000000002</v>
      </c>
      <c r="AB7" s="50"/>
      <c r="AC7" t="s">
        <v>13</v>
      </c>
      <c r="AD7" t="s">
        <v>40</v>
      </c>
    </row>
    <row r="8" spans="1:30" x14ac:dyDescent="0.3">
      <c r="A8" s="1" t="s">
        <v>13</v>
      </c>
      <c r="B8" s="51">
        <v>1.2829999999999999</v>
      </c>
      <c r="C8" s="52">
        <v>1.2949999999999999</v>
      </c>
      <c r="D8" s="52">
        <v>1.2809999999999999</v>
      </c>
      <c r="E8" s="52">
        <v>1.29</v>
      </c>
      <c r="F8" s="52">
        <v>1.3089999999999999</v>
      </c>
      <c r="G8" s="5"/>
      <c r="H8" s="5"/>
      <c r="I8" s="5"/>
      <c r="J8" s="5"/>
      <c r="K8" s="5"/>
      <c r="M8" s="39"/>
      <c r="N8">
        <v>300</v>
      </c>
      <c r="P8" t="s">
        <v>11</v>
      </c>
      <c r="Q8" s="50">
        <v>1.5249999999999999</v>
      </c>
      <c r="R8" s="50">
        <v>1.5289999999999999</v>
      </c>
      <c r="S8" s="50">
        <v>1.5409999999999999</v>
      </c>
      <c r="T8" s="50">
        <v>1.53</v>
      </c>
      <c r="U8" s="50">
        <v>1.5580000000000001</v>
      </c>
      <c r="V8" s="53">
        <v>1.5269999999999999</v>
      </c>
      <c r="W8" s="53">
        <v>1.54</v>
      </c>
      <c r="X8" s="53">
        <v>1.5349999999999999</v>
      </c>
      <c r="Y8" s="53">
        <v>1.548</v>
      </c>
      <c r="Z8" s="53">
        <v>1.6890000000000001</v>
      </c>
      <c r="AB8" s="53"/>
      <c r="AC8" t="s">
        <v>14</v>
      </c>
      <c r="AD8" t="s">
        <v>41</v>
      </c>
    </row>
    <row r="9" spans="1:30" x14ac:dyDescent="0.3">
      <c r="A9" s="1" t="s">
        <v>14</v>
      </c>
      <c r="B9" s="4"/>
      <c r="C9" s="5"/>
      <c r="D9" s="5"/>
      <c r="E9" s="5"/>
      <c r="F9" s="5"/>
      <c r="G9" s="5"/>
      <c r="H9" s="5"/>
      <c r="I9" s="5"/>
      <c r="J9" s="5"/>
      <c r="K9" s="5"/>
      <c r="M9" s="29"/>
      <c r="N9">
        <v>350</v>
      </c>
    </row>
    <row r="10" spans="1:30" x14ac:dyDescent="0.3">
      <c r="A10" s="1" t="s">
        <v>15</v>
      </c>
      <c r="B10" s="4"/>
      <c r="C10" s="5"/>
      <c r="D10" s="5"/>
      <c r="E10" s="5"/>
      <c r="F10" s="5"/>
      <c r="G10" s="5"/>
      <c r="H10" s="5"/>
      <c r="I10" s="5"/>
      <c r="J10" s="5"/>
      <c r="K10" s="5"/>
      <c r="M10" s="54"/>
      <c r="N10" s="1">
        <v>400</v>
      </c>
    </row>
    <row r="11" spans="1:30" x14ac:dyDescent="0.3">
      <c r="A11" s="1" t="s">
        <v>16</v>
      </c>
      <c r="B11" s="7"/>
      <c r="C11" s="8"/>
      <c r="D11" s="8"/>
      <c r="E11" s="8"/>
      <c r="F11" s="8"/>
      <c r="G11" s="8"/>
      <c r="H11" s="8"/>
      <c r="I11" s="8"/>
      <c r="J11" s="8"/>
      <c r="K11" s="8"/>
    </row>
    <row r="13" spans="1:30" x14ac:dyDescent="0.3">
      <c r="P13" t="s">
        <v>9</v>
      </c>
      <c r="Q13" t="s">
        <v>10</v>
      </c>
      <c r="R13" t="s">
        <v>11</v>
      </c>
      <c r="S13" t="s">
        <v>12</v>
      </c>
      <c r="T13" t="s">
        <v>13</v>
      </c>
      <c r="U13" t="s">
        <v>14</v>
      </c>
    </row>
    <row r="14" spans="1:30" x14ac:dyDescent="0.3">
      <c r="B14">
        <v>0</v>
      </c>
      <c r="C14">
        <v>0.05</v>
      </c>
      <c r="D14">
        <v>0.1</v>
      </c>
      <c r="E14">
        <v>0.15</v>
      </c>
      <c r="F14">
        <v>0.2</v>
      </c>
      <c r="G14">
        <v>0.25</v>
      </c>
      <c r="H14">
        <v>0.3</v>
      </c>
      <c r="I14">
        <v>0.35</v>
      </c>
      <c r="J14">
        <v>0.4</v>
      </c>
      <c r="P14" s="12">
        <v>0.35399999999999998</v>
      </c>
      <c r="Q14" s="45">
        <v>0.35099999999999998</v>
      </c>
      <c r="R14" s="49">
        <v>0.48099999999999998</v>
      </c>
      <c r="S14" s="47">
        <v>0.45300000000000001</v>
      </c>
      <c r="T14" s="50">
        <v>1.5249999999999999</v>
      </c>
      <c r="U14" s="53">
        <v>1.5269999999999999</v>
      </c>
    </row>
    <row r="15" spans="1:30" x14ac:dyDescent="0.3">
      <c r="B15" s="42">
        <v>5.6000000000000001E-2</v>
      </c>
      <c r="C15" s="44">
        <v>0.251</v>
      </c>
      <c r="D15" s="15">
        <v>0.53100000000000003</v>
      </c>
      <c r="E15" s="18">
        <v>0.746</v>
      </c>
      <c r="F15" s="35">
        <v>0.83299999999999996</v>
      </c>
      <c r="G15" s="26">
        <v>1.024</v>
      </c>
      <c r="H15" s="38">
        <v>1.135</v>
      </c>
      <c r="I15" s="28">
        <v>1.22</v>
      </c>
      <c r="J15" s="51">
        <v>1.2829999999999999</v>
      </c>
      <c r="L15" s="5"/>
      <c r="M15" s="5"/>
      <c r="P15" s="12">
        <v>0.35299999999999998</v>
      </c>
      <c r="Q15" s="45">
        <v>0.36799999999999999</v>
      </c>
      <c r="R15" s="49">
        <v>0.48199999999999998</v>
      </c>
      <c r="S15" s="47">
        <v>0.45200000000000001</v>
      </c>
      <c r="T15" s="50">
        <v>1.5289999999999999</v>
      </c>
      <c r="U15" s="53">
        <v>1.54</v>
      </c>
    </row>
    <row r="16" spans="1:30" x14ac:dyDescent="0.3">
      <c r="B16" s="43">
        <v>5.6000000000000001E-2</v>
      </c>
      <c r="C16" s="44">
        <v>0.25</v>
      </c>
      <c r="D16" s="16">
        <v>0.53400000000000003</v>
      </c>
      <c r="E16" s="18">
        <v>0.74299999999999999</v>
      </c>
      <c r="F16" s="36">
        <v>0.83699999999999997</v>
      </c>
      <c r="G16" s="26">
        <v>1.0529999999999999</v>
      </c>
      <c r="H16" s="38">
        <v>1.1319999999999999</v>
      </c>
      <c r="I16" s="28">
        <v>1.212</v>
      </c>
      <c r="J16" s="52">
        <v>1.2809999999999999</v>
      </c>
      <c r="L16" s="5"/>
      <c r="M16" s="5"/>
      <c r="P16" s="12">
        <v>0.35499999999999998</v>
      </c>
      <c r="Q16" s="45">
        <v>0.35599999999999998</v>
      </c>
      <c r="R16" s="49">
        <v>0.48799999999999999</v>
      </c>
      <c r="S16" s="47">
        <v>0.45900000000000002</v>
      </c>
      <c r="T16" s="50">
        <v>1.53</v>
      </c>
      <c r="U16" s="53">
        <v>1.5349999999999999</v>
      </c>
    </row>
    <row r="17" spans="1:21" x14ac:dyDescent="0.3">
      <c r="B17" s="43">
        <v>5.5E-2</v>
      </c>
      <c r="C17" s="44">
        <v>0.251</v>
      </c>
      <c r="D17" s="16">
        <v>0.53</v>
      </c>
      <c r="E17" s="18">
        <v>0.748</v>
      </c>
      <c r="F17" s="36">
        <v>0.83899999999999997</v>
      </c>
      <c r="G17" s="26">
        <v>1.036</v>
      </c>
      <c r="H17" s="38">
        <v>1.1319999999999999</v>
      </c>
      <c r="I17" s="28">
        <v>1.206</v>
      </c>
      <c r="J17" s="52">
        <v>1.29</v>
      </c>
      <c r="L17" s="5"/>
      <c r="M17" s="5"/>
      <c r="O17" t="s">
        <v>42</v>
      </c>
      <c r="P17">
        <f t="shared" ref="P17:U17" si="0">AVERAGE(P14:P16)</f>
        <v>0.35399999999999993</v>
      </c>
      <c r="Q17">
        <f t="shared" si="0"/>
        <v>0.35833333333333334</v>
      </c>
      <c r="R17">
        <f t="shared" si="0"/>
        <v>0.48366666666666669</v>
      </c>
      <c r="S17">
        <f t="shared" si="0"/>
        <v>0.45466666666666672</v>
      </c>
      <c r="T17">
        <f t="shared" si="0"/>
        <v>1.5279999999999998</v>
      </c>
      <c r="U17">
        <f t="shared" si="0"/>
        <v>1.534</v>
      </c>
    </row>
    <row r="18" spans="1:21" x14ac:dyDescent="0.3">
      <c r="A18" t="s">
        <v>43</v>
      </c>
      <c r="B18" s="2">
        <f t="shared" ref="B18:J18" si="1">AVERAGE(B15:B17)</f>
        <v>5.566666666666667E-2</v>
      </c>
      <c r="C18" s="2">
        <f t="shared" si="1"/>
        <v>0.25066666666666665</v>
      </c>
      <c r="D18" s="2">
        <f t="shared" si="1"/>
        <v>0.53166666666666662</v>
      </c>
      <c r="E18" s="2">
        <f t="shared" si="1"/>
        <v>0.7456666666666667</v>
      </c>
      <c r="F18" s="2">
        <f t="shared" si="1"/>
        <v>0.83633333333333326</v>
      </c>
      <c r="G18" s="2">
        <f t="shared" si="1"/>
        <v>1.0376666666666667</v>
      </c>
      <c r="H18" s="2">
        <f t="shared" si="1"/>
        <v>1.133</v>
      </c>
      <c r="I18" s="2">
        <f t="shared" si="1"/>
        <v>1.2126666666666666</v>
      </c>
      <c r="J18" s="2">
        <f t="shared" si="1"/>
        <v>1.2846666666666666</v>
      </c>
      <c r="L18" s="5"/>
      <c r="M18" s="5"/>
      <c r="O18" t="s">
        <v>44</v>
      </c>
      <c r="P18">
        <f t="shared" ref="P18:U18" si="2">P17-$B$18</f>
        <v>0.29833333333333323</v>
      </c>
      <c r="Q18">
        <f t="shared" si="2"/>
        <v>0.30266666666666664</v>
      </c>
      <c r="R18">
        <f t="shared" si="2"/>
        <v>0.42800000000000005</v>
      </c>
      <c r="S18">
        <f t="shared" si="2"/>
        <v>0.39900000000000002</v>
      </c>
      <c r="T18">
        <f t="shared" si="2"/>
        <v>1.472333333333333</v>
      </c>
      <c r="U18">
        <f t="shared" si="2"/>
        <v>1.4783333333333333</v>
      </c>
    </row>
    <row r="19" spans="1:21" x14ac:dyDescent="0.3">
      <c r="A19" t="s">
        <v>45</v>
      </c>
      <c r="B19" s="2">
        <f t="shared" ref="B19:J19" si="3">B18-$B$18</f>
        <v>0</v>
      </c>
      <c r="C19" s="2">
        <f t="shared" si="3"/>
        <v>0.19499999999999998</v>
      </c>
      <c r="D19" s="2">
        <f t="shared" si="3"/>
        <v>0.47599999999999998</v>
      </c>
      <c r="E19" s="2">
        <f t="shared" si="3"/>
        <v>0.69000000000000006</v>
      </c>
      <c r="F19" s="2">
        <f t="shared" si="3"/>
        <v>0.78066666666666662</v>
      </c>
      <c r="G19" s="2">
        <f t="shared" si="3"/>
        <v>0.9820000000000001</v>
      </c>
      <c r="H19" s="2">
        <f t="shared" si="3"/>
        <v>1.0773333333333333</v>
      </c>
      <c r="I19" s="2">
        <f t="shared" si="3"/>
        <v>1.1569999999999998</v>
      </c>
      <c r="J19" s="2">
        <f t="shared" si="3"/>
        <v>1.2289999999999999</v>
      </c>
      <c r="L19" s="5"/>
      <c r="M19" s="5"/>
      <c r="O19" t="s">
        <v>46</v>
      </c>
      <c r="P19">
        <f t="shared" ref="P19:U19" si="4">P18/4.0908</f>
        <v>7.2927870669143746E-2</v>
      </c>
      <c r="Q19">
        <f t="shared" si="4"/>
        <v>7.3987158176069878E-2</v>
      </c>
      <c r="R19">
        <f t="shared" si="4"/>
        <v>0.10462501222254818</v>
      </c>
      <c r="S19">
        <f t="shared" si="4"/>
        <v>9.7535934291581125E-2</v>
      </c>
      <c r="T19">
        <f t="shared" si="4"/>
        <v>0.35991330139174077</v>
      </c>
      <c r="U19">
        <f t="shared" si="4"/>
        <v>0.36138000717056157</v>
      </c>
    </row>
    <row r="20" spans="1:21" x14ac:dyDescent="0.3">
      <c r="L20" s="5"/>
      <c r="M20" s="5"/>
      <c r="O20" t="s">
        <v>47</v>
      </c>
      <c r="P20">
        <f t="shared" ref="P20:U20" si="5">P19*(20/1)</f>
        <v>1.4585574133828749</v>
      </c>
      <c r="Q20">
        <f t="shared" si="5"/>
        <v>1.4797431635213976</v>
      </c>
      <c r="R20">
        <f t="shared" si="5"/>
        <v>2.0925002444509637</v>
      </c>
      <c r="S20">
        <f t="shared" si="5"/>
        <v>1.9507186858316226</v>
      </c>
      <c r="T20">
        <f t="shared" si="5"/>
        <v>7.1982660278348156</v>
      </c>
      <c r="U20">
        <f t="shared" si="5"/>
        <v>7.2276001434112311</v>
      </c>
    </row>
    <row r="21" spans="1:21" x14ac:dyDescent="0.3">
      <c r="A21" t="s">
        <v>28</v>
      </c>
      <c r="B21">
        <v>0</v>
      </c>
      <c r="C21">
        <v>0.05</v>
      </c>
      <c r="D21">
        <v>0.1</v>
      </c>
      <c r="E21">
        <v>0.15</v>
      </c>
      <c r="F21">
        <v>0.2</v>
      </c>
      <c r="G21">
        <v>0.25</v>
      </c>
      <c r="L21" s="5"/>
      <c r="M21" s="5"/>
    </row>
    <row r="22" spans="1:21" x14ac:dyDescent="0.3">
      <c r="A22" t="s">
        <v>29</v>
      </c>
      <c r="B22">
        <v>0</v>
      </c>
      <c r="C22">
        <v>0.19499999999999998</v>
      </c>
      <c r="D22">
        <v>0.47599999999999998</v>
      </c>
      <c r="E22">
        <v>0.69000000000000006</v>
      </c>
      <c r="F22">
        <v>0.78066666666666662</v>
      </c>
      <c r="G22">
        <v>0.9820000000000001</v>
      </c>
      <c r="L22" s="5"/>
      <c r="M22" s="5"/>
    </row>
    <row r="24" spans="1:21" x14ac:dyDescent="0.3">
      <c r="Q24" t="s">
        <v>48</v>
      </c>
    </row>
    <row r="25" spans="1:21" x14ac:dyDescent="0.3">
      <c r="O25" t="s">
        <v>9</v>
      </c>
      <c r="P25" s="55">
        <v>1.4585574133828749</v>
      </c>
    </row>
    <row r="26" spans="1:21" x14ac:dyDescent="0.3">
      <c r="O26" t="s">
        <v>9</v>
      </c>
      <c r="P26" s="55">
        <v>1.4797431635213976</v>
      </c>
    </row>
    <row r="27" spans="1:21" x14ac:dyDescent="0.3">
      <c r="O27" t="s">
        <v>10</v>
      </c>
      <c r="P27" s="55">
        <v>2.0925002444509637</v>
      </c>
    </row>
    <row r="28" spans="1:21" x14ac:dyDescent="0.3">
      <c r="O28" t="s">
        <v>10</v>
      </c>
      <c r="P28" s="55">
        <v>1.9507186858316199</v>
      </c>
    </row>
    <row r="29" spans="1:21" x14ac:dyDescent="0.3">
      <c r="O29" t="s">
        <v>11</v>
      </c>
      <c r="P29" s="55">
        <v>7.1982660278348156</v>
      </c>
    </row>
    <row r="30" spans="1:21" x14ac:dyDescent="0.3">
      <c r="O30" t="s">
        <v>11</v>
      </c>
      <c r="P30" s="55">
        <v>7.2276001434112311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F4DA-6994-4DDB-BD36-01FE35246466}">
  <dimension ref="A1:I16"/>
  <sheetViews>
    <sheetView workbookViewId="0">
      <selection activeCell="D16" sqref="D16:I16"/>
    </sheetView>
  </sheetViews>
  <sheetFormatPr defaultRowHeight="14.4" x14ac:dyDescent="0.3"/>
  <sheetData>
    <row r="1" spans="1:9" x14ac:dyDescent="0.3">
      <c r="A1" s="39" t="s">
        <v>9</v>
      </c>
      <c r="B1" s="39" t="s">
        <v>55</v>
      </c>
      <c r="C1" s="39"/>
      <c r="D1" s="39"/>
    </row>
    <row r="2" spans="1:9" x14ac:dyDescent="0.3">
      <c r="A2" s="45" t="s">
        <v>10</v>
      </c>
      <c r="B2" s="45" t="s">
        <v>56</v>
      </c>
      <c r="C2" s="45"/>
      <c r="D2" s="45"/>
    </row>
    <row r="3" spans="1:9" x14ac:dyDescent="0.3">
      <c r="A3" s="50" t="s">
        <v>11</v>
      </c>
      <c r="B3" s="50" t="s">
        <v>57</v>
      </c>
      <c r="C3" s="50"/>
      <c r="D3" s="50"/>
    </row>
    <row r="4" spans="1:9" x14ac:dyDescent="0.3">
      <c r="A4" s="58" t="s">
        <v>12</v>
      </c>
      <c r="B4" s="58" t="s">
        <v>58</v>
      </c>
      <c r="C4" s="58"/>
      <c r="D4" s="58"/>
    </row>
    <row r="5" spans="1:9" x14ac:dyDescent="0.3">
      <c r="A5" s="22" t="s">
        <v>13</v>
      </c>
      <c r="B5" s="22" t="s">
        <v>59</v>
      </c>
      <c r="C5" s="22"/>
      <c r="D5" s="22"/>
    </row>
    <row r="6" spans="1:9" x14ac:dyDescent="0.3">
      <c r="A6" s="37" t="s">
        <v>14</v>
      </c>
      <c r="B6" s="37" t="s">
        <v>60</v>
      </c>
      <c r="C6" s="37"/>
      <c r="D6" s="37"/>
    </row>
    <row r="9" spans="1:9" x14ac:dyDescent="0.3">
      <c r="C9" t="s">
        <v>61</v>
      </c>
      <c r="D9" s="39" t="s">
        <v>9</v>
      </c>
      <c r="E9" s="45" t="s">
        <v>10</v>
      </c>
      <c r="F9" s="50" t="s">
        <v>11</v>
      </c>
      <c r="G9" s="58" t="s">
        <v>12</v>
      </c>
      <c r="H9" s="22" t="s">
        <v>13</v>
      </c>
      <c r="I9" s="37" t="s">
        <v>14</v>
      </c>
    </row>
    <row r="10" spans="1:9" x14ac:dyDescent="0.3">
      <c r="C10">
        <v>8.5999999999999993E-2</v>
      </c>
      <c r="D10" s="39">
        <v>0.46100000000000002</v>
      </c>
      <c r="E10" s="45">
        <v>0.45600000000000002</v>
      </c>
      <c r="F10" s="50">
        <v>0.57299999999999995</v>
      </c>
      <c r="G10" s="58">
        <v>0.55100000000000005</v>
      </c>
      <c r="H10" s="22">
        <v>1.256</v>
      </c>
      <c r="I10" s="37">
        <v>1.21</v>
      </c>
    </row>
    <row r="11" spans="1:9" x14ac:dyDescent="0.3">
      <c r="C11">
        <v>8.1000000000000003E-2</v>
      </c>
      <c r="D11" s="39">
        <v>0.42199999999999999</v>
      </c>
      <c r="E11" s="45">
        <v>0.46100000000000002</v>
      </c>
      <c r="F11" s="50">
        <v>0.52400000000000002</v>
      </c>
      <c r="G11" s="58">
        <v>0.54700000000000004</v>
      </c>
      <c r="H11" s="22">
        <v>1.2210000000000001</v>
      </c>
      <c r="I11" s="37">
        <v>1.228</v>
      </c>
    </row>
    <row r="12" spans="1:9" x14ac:dyDescent="0.3">
      <c r="C12">
        <v>7.6999999999999999E-2</v>
      </c>
      <c r="D12" s="39">
        <v>0.42</v>
      </c>
      <c r="E12" s="45">
        <v>0.45800000000000002</v>
      </c>
      <c r="F12" s="50">
        <v>0.48699999999999999</v>
      </c>
      <c r="G12" s="58">
        <v>0.55500000000000005</v>
      </c>
      <c r="H12" s="22">
        <v>1.2190000000000001</v>
      </c>
      <c r="I12" s="37">
        <v>1.204</v>
      </c>
    </row>
    <row r="13" spans="1:9" x14ac:dyDescent="0.3">
      <c r="B13" t="s">
        <v>62</v>
      </c>
      <c r="C13">
        <f>AVERAGE(C10:C12)</f>
        <v>8.1333333333333327E-2</v>
      </c>
      <c r="D13">
        <f t="shared" ref="D13:I13" si="0">AVERAGE(D10:D12)</f>
        <v>0.43433333333333329</v>
      </c>
      <c r="E13">
        <f t="shared" si="0"/>
        <v>0.45833333333333331</v>
      </c>
      <c r="F13">
        <f t="shared" si="0"/>
        <v>0.52800000000000002</v>
      </c>
      <c r="G13">
        <f t="shared" si="0"/>
        <v>0.55100000000000005</v>
      </c>
      <c r="H13">
        <f t="shared" si="0"/>
        <v>1.2320000000000002</v>
      </c>
      <c r="I13">
        <f t="shared" si="0"/>
        <v>1.2139999999999997</v>
      </c>
    </row>
    <row r="14" spans="1:9" x14ac:dyDescent="0.3">
      <c r="B14" t="s">
        <v>45</v>
      </c>
      <c r="D14">
        <f>D13-$C$13</f>
        <v>0.35299999999999998</v>
      </c>
      <c r="E14">
        <f t="shared" ref="E14:I14" si="1">E13-$C$13</f>
        <v>0.377</v>
      </c>
      <c r="F14">
        <f t="shared" si="1"/>
        <v>0.44666666666666671</v>
      </c>
      <c r="G14">
        <f t="shared" si="1"/>
        <v>0.46966666666666673</v>
      </c>
      <c r="H14">
        <f t="shared" si="1"/>
        <v>1.1506666666666669</v>
      </c>
      <c r="I14">
        <f t="shared" si="1"/>
        <v>1.1326666666666665</v>
      </c>
    </row>
    <row r="15" spans="1:9" x14ac:dyDescent="0.3">
      <c r="D15">
        <f t="shared" ref="D15:I15" si="2">D14/4.0908</f>
        <v>8.6291189987288547E-2</v>
      </c>
      <c r="E15">
        <f t="shared" si="2"/>
        <v>9.2158013102571629E-2</v>
      </c>
      <c r="F15">
        <f t="shared" si="2"/>
        <v>0.10918809686776834</v>
      </c>
      <c r="G15">
        <f t="shared" si="2"/>
        <v>0.11481046901991462</v>
      </c>
      <c r="H15">
        <f t="shared" si="2"/>
        <v>0.28128157491607192</v>
      </c>
      <c r="I15">
        <f t="shared" si="2"/>
        <v>0.27688145757960952</v>
      </c>
    </row>
    <row r="16" spans="1:9" x14ac:dyDescent="0.3">
      <c r="D16">
        <f t="shared" ref="D16:I16" si="3">D15*(20/1)</f>
        <v>1.725823799745771</v>
      </c>
      <c r="E16">
        <f t="shared" si="3"/>
        <v>1.8431602620514327</v>
      </c>
      <c r="F16">
        <f t="shared" si="3"/>
        <v>2.1837619373553667</v>
      </c>
      <c r="G16">
        <f t="shared" si="3"/>
        <v>2.2962093803982926</v>
      </c>
      <c r="H16">
        <f t="shared" si="3"/>
        <v>5.6256314983214386</v>
      </c>
      <c r="I16">
        <f t="shared" si="3"/>
        <v>5.5376291515921903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B144-A9DF-4181-9974-C43FD0F355FF}">
  <dimension ref="A1:H18"/>
  <sheetViews>
    <sheetView workbookViewId="0">
      <selection activeCell="J6" sqref="J6"/>
    </sheetView>
  </sheetViews>
  <sheetFormatPr defaultRowHeight="14.4" x14ac:dyDescent="0.3"/>
  <cols>
    <col min="4" max="4" width="11.44140625" customWidth="1"/>
    <col min="5" max="5" width="16.21875" customWidth="1"/>
    <col min="6" max="6" width="17.5546875" customWidth="1"/>
    <col min="7" max="7" width="14.5546875" customWidth="1"/>
  </cols>
  <sheetData>
    <row r="1" spans="1:8" x14ac:dyDescent="0.3">
      <c r="A1" t="s">
        <v>50</v>
      </c>
      <c r="B1" t="s">
        <v>51</v>
      </c>
      <c r="C1" s="56" t="s">
        <v>52</v>
      </c>
      <c r="D1" s="56" t="s">
        <v>54</v>
      </c>
      <c r="E1" s="56" t="s">
        <v>53</v>
      </c>
      <c r="F1" s="56" t="s">
        <v>63</v>
      </c>
      <c r="G1" s="56" t="s">
        <v>64</v>
      </c>
      <c r="H1" s="56" t="s">
        <v>65</v>
      </c>
    </row>
    <row r="2" spans="1:8" x14ac:dyDescent="0.3">
      <c r="A2" t="s">
        <v>9</v>
      </c>
      <c r="B2">
        <v>1.8732670589030906</v>
      </c>
      <c r="C2">
        <f>(100*B2)/(100-$B$16)</f>
        <v>2.1103604040606689</v>
      </c>
      <c r="D2">
        <v>0.12548482774355463</v>
      </c>
      <c r="E2">
        <v>1.4585574133828749</v>
      </c>
      <c r="H2">
        <v>1.725823799745771</v>
      </c>
    </row>
    <row r="3" spans="1:8" x14ac:dyDescent="0.3">
      <c r="A3" t="s">
        <v>9</v>
      </c>
      <c r="B3">
        <v>1.9341313315750321</v>
      </c>
      <c r="C3">
        <f>(100*B3)/(100-$B$16)</f>
        <v>2.1789280706185967</v>
      </c>
      <c r="D3">
        <v>0.14341123170691961</v>
      </c>
      <c r="E3">
        <v>1.4797431635213976</v>
      </c>
      <c r="H3">
        <v>1.8431602620514327</v>
      </c>
    </row>
    <row r="4" spans="1:8" x14ac:dyDescent="0.3">
      <c r="A4" t="s">
        <v>10</v>
      </c>
      <c r="B4">
        <v>2.1015080814228715</v>
      </c>
      <c r="C4">
        <f>(100*B4)/(100-$B$17)</f>
        <v>2.2983720149219056</v>
      </c>
      <c r="D4">
        <v>0.3145269059026759</v>
      </c>
      <c r="E4">
        <v>2.0925002444509637</v>
      </c>
      <c r="H4">
        <v>2.1837619373553667</v>
      </c>
    </row>
    <row r="5" spans="1:8" x14ac:dyDescent="0.3">
      <c r="A5" t="s">
        <v>10</v>
      </c>
      <c r="B5">
        <v>2.2097112328396564</v>
      </c>
      <c r="C5">
        <f>(100*B5)/(100-$B$17)</f>
        <v>2.4167113624319634</v>
      </c>
      <c r="D5">
        <v>0.1645969818454418</v>
      </c>
      <c r="E5">
        <v>1.9507186858316199</v>
      </c>
      <c r="H5">
        <v>2.2962093803982926</v>
      </c>
    </row>
    <row r="6" spans="1:8" x14ac:dyDescent="0.3">
      <c r="A6" t="s">
        <v>11</v>
      </c>
      <c r="B6">
        <v>7.6587543112193153</v>
      </c>
      <c r="C6">
        <f>(100*B6)/(100-$B$18)</f>
        <v>8.4305499582526728</v>
      </c>
      <c r="D6">
        <v>0.33245330986604088</v>
      </c>
      <c r="E6">
        <v>7.1982660278348156</v>
      </c>
      <c r="H6">
        <v>5.6256314983214386</v>
      </c>
    </row>
    <row r="7" spans="1:8" x14ac:dyDescent="0.3">
      <c r="A7" t="s">
        <v>11</v>
      </c>
      <c r="B7">
        <v>7.8278217353080413</v>
      </c>
      <c r="C7">
        <f>(100*B7)/(100-$B$18)</f>
        <v>8.6166548138432386</v>
      </c>
      <c r="D7">
        <v>0.25422900166226658</v>
      </c>
      <c r="E7">
        <v>7.2276001434112311</v>
      </c>
      <c r="H7">
        <v>5.5376291515921903</v>
      </c>
    </row>
    <row r="15" spans="1:8" x14ac:dyDescent="0.3">
      <c r="A15" s="12"/>
      <c r="B15" s="12" t="s">
        <v>49</v>
      </c>
      <c r="C15" s="12"/>
      <c r="D15" s="12"/>
    </row>
    <row r="16" spans="1:8" x14ac:dyDescent="0.3">
      <c r="A16" s="12" t="s">
        <v>9</v>
      </c>
      <c r="B16" s="57">
        <v>11.2347324514511</v>
      </c>
      <c r="C16" s="12"/>
      <c r="D16" s="12"/>
    </row>
    <row r="17" spans="1:4" x14ac:dyDescent="0.3">
      <c r="A17" s="12" t="s">
        <v>10</v>
      </c>
      <c r="B17" s="57">
        <v>8.5653641891268375</v>
      </c>
      <c r="C17" s="12"/>
      <c r="D17" s="12"/>
    </row>
    <row r="18" spans="1:4" x14ac:dyDescent="0.3">
      <c r="A18" s="12" t="s">
        <v>11</v>
      </c>
      <c r="B18" s="57">
        <v>9.1547485140971805</v>
      </c>
      <c r="C18" s="12"/>
      <c r="D18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SAMPLES</vt:lpstr>
      <vt:lpstr>HMT 1000W IR</vt:lpstr>
      <vt:lpstr>250W Pasted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Ms. RO Baah</cp:lastModifiedBy>
  <dcterms:created xsi:type="dcterms:W3CDTF">2022-05-03T12:11:13Z</dcterms:created>
  <dcterms:modified xsi:type="dcterms:W3CDTF">2024-03-14T12:48:00Z</dcterms:modified>
</cp:coreProperties>
</file>