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sanlam-my.sharepoint.com/personal/maryka_erasmus_santam_co_za/Documents/Maryka/Privaat/M Eng UP/Research/Santam Research/3. Culture/"/>
    </mc:Choice>
  </mc:AlternateContent>
  <xr:revisionPtr revIDLastSave="165" documentId="11_8590FB265549AEBD4E9B1534DE2528E350C253DD" xr6:coauthVersionLast="47" xr6:coauthVersionMax="47" xr10:uidLastSave="{308DCF58-98D9-4488-BDD3-EF2A2657AFA2}"/>
  <bookViews>
    <workbookView xWindow="23880" yWindow="-120" windowWidth="29040" windowHeight="15990" activeTab="4" xr2:uid="{00000000-000D-0000-FFFF-FFFF00000000}"/>
  </bookViews>
  <sheets>
    <sheet name="Form responses 1" sheetId="1" r:id="rId1"/>
    <sheet name="Picture" sheetId="2" r:id="rId2"/>
    <sheet name="Q1" sheetId="3" r:id="rId3"/>
    <sheet name="Q2" sheetId="4" r:id="rId4"/>
    <sheet name="Analysis" sheetId="5" r:id="rId5"/>
  </sheets>
  <externalReferences>
    <externalReference r:id="rId6"/>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2" i="5" l="1"/>
  <c r="O32" i="5"/>
  <c r="AR36" i="5"/>
  <c r="AN36" i="5"/>
  <c r="AJ36" i="5"/>
  <c r="AG36" i="5"/>
  <c r="AU36" i="5" s="1"/>
  <c r="AF36" i="5"/>
  <c r="AT36" i="5" s="1"/>
  <c r="AE36" i="5"/>
  <c r="AS36" i="5" s="1"/>
  <c r="AD36" i="5"/>
  <c r="AC36" i="5"/>
  <c r="AQ36" i="5" s="1"/>
  <c r="AB36" i="5"/>
  <c r="AP36" i="5" s="1"/>
  <c r="AA36" i="5"/>
  <c r="AO36" i="5" s="1"/>
  <c r="Z36" i="5"/>
  <c r="Y36" i="5"/>
  <c r="AM36" i="5" s="1"/>
  <c r="X36" i="5"/>
  <c r="AL36" i="5" s="1"/>
  <c r="W36" i="5"/>
  <c r="AK36" i="5" s="1"/>
  <c r="V36" i="5"/>
  <c r="U36" i="5"/>
  <c r="AI36" i="5" s="1"/>
  <c r="E36" i="5"/>
  <c r="AG30" i="5"/>
  <c r="AF30" i="5"/>
  <c r="AE30" i="5"/>
  <c r="AD30" i="5"/>
  <c r="AC30" i="5"/>
  <c r="AB30" i="5"/>
  <c r="AA30" i="5"/>
  <c r="Z30" i="5"/>
  <c r="Y30" i="5"/>
  <c r="X30" i="5"/>
  <c r="W30" i="5"/>
  <c r="V30" i="5"/>
  <c r="U30" i="5"/>
  <c r="S30" i="5"/>
  <c r="R30" i="5"/>
  <c r="Q30" i="5"/>
  <c r="P30" i="5"/>
  <c r="O30" i="5"/>
  <c r="N30" i="5"/>
  <c r="M30" i="5"/>
  <c r="L30" i="5"/>
  <c r="K30" i="5"/>
  <c r="J30" i="5"/>
  <c r="I30" i="5"/>
  <c r="H30" i="5"/>
  <c r="G30" i="5"/>
  <c r="U4" i="5"/>
  <c r="V4" i="5"/>
  <c r="W4" i="5"/>
  <c r="X4" i="5"/>
  <c r="Y4" i="5"/>
  <c r="Z4" i="5"/>
  <c r="AA4" i="5"/>
  <c r="AB4" i="5"/>
  <c r="AC4" i="5"/>
  <c r="AD4" i="5"/>
  <c r="AE4" i="5"/>
  <c r="AF4" i="5"/>
  <c r="AG4" i="5"/>
  <c r="U5" i="5"/>
  <c r="V5" i="5"/>
  <c r="W5" i="5"/>
  <c r="X5" i="5"/>
  <c r="Y5" i="5"/>
  <c r="Z5" i="5"/>
  <c r="AA5" i="5"/>
  <c r="AB5" i="5"/>
  <c r="AC5" i="5"/>
  <c r="AD5" i="5"/>
  <c r="AE5" i="5"/>
  <c r="AF5" i="5"/>
  <c r="AG5" i="5"/>
  <c r="U6" i="5"/>
  <c r="V6" i="5"/>
  <c r="W6" i="5"/>
  <c r="X6" i="5"/>
  <c r="Y6" i="5"/>
  <c r="Z6" i="5"/>
  <c r="AA6" i="5"/>
  <c r="AB6" i="5"/>
  <c r="AC6" i="5"/>
  <c r="AD6" i="5"/>
  <c r="AE6" i="5"/>
  <c r="AF6" i="5"/>
  <c r="AG6" i="5"/>
  <c r="U7" i="5"/>
  <c r="V7" i="5"/>
  <c r="W7" i="5"/>
  <c r="X7" i="5"/>
  <c r="Y7" i="5"/>
  <c r="Z7" i="5"/>
  <c r="AA7" i="5"/>
  <c r="AB7" i="5"/>
  <c r="AC7" i="5"/>
  <c r="AD7" i="5"/>
  <c r="AE7" i="5"/>
  <c r="AF7" i="5"/>
  <c r="AG7" i="5"/>
  <c r="U8" i="5"/>
  <c r="V8" i="5"/>
  <c r="W8" i="5"/>
  <c r="X8" i="5"/>
  <c r="Y8" i="5"/>
  <c r="Z8" i="5"/>
  <c r="AA8" i="5"/>
  <c r="AB8" i="5"/>
  <c r="AC8" i="5"/>
  <c r="AD8" i="5"/>
  <c r="AE8" i="5"/>
  <c r="AF8" i="5"/>
  <c r="AG8" i="5"/>
  <c r="U9" i="5"/>
  <c r="V9" i="5"/>
  <c r="W9" i="5"/>
  <c r="X9" i="5"/>
  <c r="Y9" i="5"/>
  <c r="Z9" i="5"/>
  <c r="AA9" i="5"/>
  <c r="AB9" i="5"/>
  <c r="AC9" i="5"/>
  <c r="AD9" i="5"/>
  <c r="AE9" i="5"/>
  <c r="AF9" i="5"/>
  <c r="AG9" i="5"/>
  <c r="U10" i="5"/>
  <c r="V10" i="5"/>
  <c r="W10" i="5"/>
  <c r="X10" i="5"/>
  <c r="Y10" i="5"/>
  <c r="Z10" i="5"/>
  <c r="AA10" i="5"/>
  <c r="AB10" i="5"/>
  <c r="AC10" i="5"/>
  <c r="AD10" i="5"/>
  <c r="AE10" i="5"/>
  <c r="AF10" i="5"/>
  <c r="AG10" i="5"/>
  <c r="U11" i="5"/>
  <c r="V11" i="5"/>
  <c r="W11" i="5"/>
  <c r="X11" i="5"/>
  <c r="Y11" i="5"/>
  <c r="Z11" i="5"/>
  <c r="AA11" i="5"/>
  <c r="AB11" i="5"/>
  <c r="AC11" i="5"/>
  <c r="AD11" i="5"/>
  <c r="AE11" i="5"/>
  <c r="AF11" i="5"/>
  <c r="AG11" i="5"/>
  <c r="U12" i="5"/>
  <c r="V12" i="5"/>
  <c r="W12" i="5"/>
  <c r="X12" i="5"/>
  <c r="Y12" i="5"/>
  <c r="Z12" i="5"/>
  <c r="AA12" i="5"/>
  <c r="AB12" i="5"/>
  <c r="AC12" i="5"/>
  <c r="AD12" i="5"/>
  <c r="AE12" i="5"/>
  <c r="AF12" i="5"/>
  <c r="AG12" i="5"/>
  <c r="U13" i="5"/>
  <c r="V13" i="5"/>
  <c r="W13" i="5"/>
  <c r="X13" i="5"/>
  <c r="Y13" i="5"/>
  <c r="Z13" i="5"/>
  <c r="AA13" i="5"/>
  <c r="AB13" i="5"/>
  <c r="AC13" i="5"/>
  <c r="AD13" i="5"/>
  <c r="AE13" i="5"/>
  <c r="AF13" i="5"/>
  <c r="AG13" i="5"/>
  <c r="U14" i="5"/>
  <c r="V14" i="5"/>
  <c r="W14" i="5"/>
  <c r="X14" i="5"/>
  <c r="Y14" i="5"/>
  <c r="Z14" i="5"/>
  <c r="AA14" i="5"/>
  <c r="AB14" i="5"/>
  <c r="AC14" i="5"/>
  <c r="AD14" i="5"/>
  <c r="AE14" i="5"/>
  <c r="AF14" i="5"/>
  <c r="AG14" i="5"/>
  <c r="U15" i="5"/>
  <c r="V15" i="5"/>
  <c r="W15" i="5"/>
  <c r="X15" i="5"/>
  <c r="Y15" i="5"/>
  <c r="Z15" i="5"/>
  <c r="AA15" i="5"/>
  <c r="AB15" i="5"/>
  <c r="AC15" i="5"/>
  <c r="AD15" i="5"/>
  <c r="AE15" i="5"/>
  <c r="AF15" i="5"/>
  <c r="AG15" i="5"/>
  <c r="U16" i="5"/>
  <c r="V16" i="5"/>
  <c r="W16" i="5"/>
  <c r="X16" i="5"/>
  <c r="Y16" i="5"/>
  <c r="Z16" i="5"/>
  <c r="AA16" i="5"/>
  <c r="AB16" i="5"/>
  <c r="AC16" i="5"/>
  <c r="AD16" i="5"/>
  <c r="AE16" i="5"/>
  <c r="AF16" i="5"/>
  <c r="AG16" i="5"/>
  <c r="U17" i="5"/>
  <c r="V17" i="5"/>
  <c r="W17" i="5"/>
  <c r="X17" i="5"/>
  <c r="Y17" i="5"/>
  <c r="Z17" i="5"/>
  <c r="AA17" i="5"/>
  <c r="AB17" i="5"/>
  <c r="AC17" i="5"/>
  <c r="AD17" i="5"/>
  <c r="AE17" i="5"/>
  <c r="AF17" i="5"/>
  <c r="AG17" i="5"/>
  <c r="U18" i="5"/>
  <c r="V18" i="5"/>
  <c r="W18" i="5"/>
  <c r="X18" i="5"/>
  <c r="Y18" i="5"/>
  <c r="Z18" i="5"/>
  <c r="AA18" i="5"/>
  <c r="AB18" i="5"/>
  <c r="AC18" i="5"/>
  <c r="AD18" i="5"/>
  <c r="AE18" i="5"/>
  <c r="AF18" i="5"/>
  <c r="AG18" i="5"/>
  <c r="U19" i="5"/>
  <c r="V19" i="5"/>
  <c r="W19" i="5"/>
  <c r="X19" i="5"/>
  <c r="Y19" i="5"/>
  <c r="Z19" i="5"/>
  <c r="AA19" i="5"/>
  <c r="AB19" i="5"/>
  <c r="AC19" i="5"/>
  <c r="AD19" i="5"/>
  <c r="AE19" i="5"/>
  <c r="AF19" i="5"/>
  <c r="AG19" i="5"/>
  <c r="U20" i="5"/>
  <c r="V20" i="5"/>
  <c r="W20" i="5"/>
  <c r="X20" i="5"/>
  <c r="Y20" i="5"/>
  <c r="Z20" i="5"/>
  <c r="AA20" i="5"/>
  <c r="AB20" i="5"/>
  <c r="AC20" i="5"/>
  <c r="AD20" i="5"/>
  <c r="AE20" i="5"/>
  <c r="AF20" i="5"/>
  <c r="AG20" i="5"/>
  <c r="U21" i="5"/>
  <c r="V21" i="5"/>
  <c r="W21" i="5"/>
  <c r="X21" i="5"/>
  <c r="Y21" i="5"/>
  <c r="Z21" i="5"/>
  <c r="AA21" i="5"/>
  <c r="AB21" i="5"/>
  <c r="AC21" i="5"/>
  <c r="AD21" i="5"/>
  <c r="AE21" i="5"/>
  <c r="AF21" i="5"/>
  <c r="AG21" i="5"/>
  <c r="U22" i="5"/>
  <c r="V22" i="5"/>
  <c r="W22" i="5"/>
  <c r="X22" i="5"/>
  <c r="Y22" i="5"/>
  <c r="Z22" i="5"/>
  <c r="AA22" i="5"/>
  <c r="AB22" i="5"/>
  <c r="AC22" i="5"/>
  <c r="AD22" i="5"/>
  <c r="AE22" i="5"/>
  <c r="AF22" i="5"/>
  <c r="AG22" i="5"/>
  <c r="U23" i="5"/>
  <c r="V23" i="5"/>
  <c r="W23" i="5"/>
  <c r="X23" i="5"/>
  <c r="Y23" i="5"/>
  <c r="Z23" i="5"/>
  <c r="AA23" i="5"/>
  <c r="AB23" i="5"/>
  <c r="AC23" i="5"/>
  <c r="AD23" i="5"/>
  <c r="AE23" i="5"/>
  <c r="AF23" i="5"/>
  <c r="AG23" i="5"/>
  <c r="U24" i="5"/>
  <c r="V24" i="5"/>
  <c r="W24" i="5"/>
  <c r="X24" i="5"/>
  <c r="Y24" i="5"/>
  <c r="Z24" i="5"/>
  <c r="AA24" i="5"/>
  <c r="AB24" i="5"/>
  <c r="AC24" i="5"/>
  <c r="AD24" i="5"/>
  <c r="AE24" i="5"/>
  <c r="AF24" i="5"/>
  <c r="AG24" i="5"/>
  <c r="V3" i="5"/>
  <c r="W3" i="5"/>
  <c r="X3" i="5"/>
  <c r="Y3" i="5"/>
  <c r="Z3" i="5"/>
  <c r="AA3" i="5"/>
  <c r="AB3" i="5"/>
  <c r="AC3" i="5"/>
  <c r="AD3" i="5"/>
  <c r="AE3" i="5"/>
  <c r="AF3" i="5"/>
  <c r="AG3" i="5"/>
  <c r="U3" i="5"/>
  <c r="H3" i="5"/>
  <c r="I3" i="5"/>
  <c r="J3" i="5"/>
  <c r="K3" i="5"/>
  <c r="L3" i="5"/>
  <c r="M3" i="5"/>
  <c r="N3" i="5"/>
  <c r="O3" i="5"/>
  <c r="P3" i="5"/>
  <c r="Q3" i="5"/>
  <c r="R3" i="5"/>
  <c r="S3" i="5"/>
  <c r="H4" i="5"/>
  <c r="I4" i="5"/>
  <c r="J4" i="5"/>
  <c r="K4" i="5"/>
  <c r="L4" i="5"/>
  <c r="M4" i="5"/>
  <c r="N4" i="5"/>
  <c r="O4" i="5"/>
  <c r="P4" i="5"/>
  <c r="Q4" i="5"/>
  <c r="R4" i="5"/>
  <c r="S4" i="5"/>
  <c r="H5" i="5"/>
  <c r="I5" i="5"/>
  <c r="J5" i="5"/>
  <c r="K5" i="5"/>
  <c r="L5" i="5"/>
  <c r="M5" i="5"/>
  <c r="N5" i="5"/>
  <c r="O5" i="5"/>
  <c r="P5" i="5"/>
  <c r="Q5" i="5"/>
  <c r="R5" i="5"/>
  <c r="S5" i="5"/>
  <c r="H6" i="5"/>
  <c r="I6" i="5"/>
  <c r="J6" i="5"/>
  <c r="K6" i="5"/>
  <c r="L6" i="5"/>
  <c r="M6" i="5"/>
  <c r="N6" i="5"/>
  <c r="O6" i="5"/>
  <c r="P6" i="5"/>
  <c r="Q6" i="5"/>
  <c r="R6" i="5"/>
  <c r="S6" i="5"/>
  <c r="H7" i="5"/>
  <c r="I7" i="5"/>
  <c r="J7" i="5"/>
  <c r="K7" i="5"/>
  <c r="L7" i="5"/>
  <c r="M7" i="5"/>
  <c r="N7" i="5"/>
  <c r="O7" i="5"/>
  <c r="P7" i="5"/>
  <c r="Q7" i="5"/>
  <c r="R7" i="5"/>
  <c r="S7" i="5"/>
  <c r="H8" i="5"/>
  <c r="I8" i="5"/>
  <c r="J8" i="5"/>
  <c r="K8" i="5"/>
  <c r="L8" i="5"/>
  <c r="M8" i="5"/>
  <c r="N8" i="5"/>
  <c r="O8" i="5"/>
  <c r="P8" i="5"/>
  <c r="Q8" i="5"/>
  <c r="R8" i="5"/>
  <c r="S8" i="5"/>
  <c r="H9" i="5"/>
  <c r="I9" i="5"/>
  <c r="J9" i="5"/>
  <c r="K9" i="5"/>
  <c r="L9" i="5"/>
  <c r="M9" i="5"/>
  <c r="N9" i="5"/>
  <c r="O9" i="5"/>
  <c r="P9" i="5"/>
  <c r="Q9" i="5"/>
  <c r="R9" i="5"/>
  <c r="S9" i="5"/>
  <c r="H10" i="5"/>
  <c r="I10" i="5"/>
  <c r="J10" i="5"/>
  <c r="K10" i="5"/>
  <c r="L10" i="5"/>
  <c r="M10" i="5"/>
  <c r="N10" i="5"/>
  <c r="O10" i="5"/>
  <c r="P10" i="5"/>
  <c r="Q10" i="5"/>
  <c r="R10" i="5"/>
  <c r="S10" i="5"/>
  <c r="H11" i="5"/>
  <c r="I11" i="5"/>
  <c r="J11" i="5"/>
  <c r="K11" i="5"/>
  <c r="L11" i="5"/>
  <c r="M11" i="5"/>
  <c r="N11" i="5"/>
  <c r="O11" i="5"/>
  <c r="P11" i="5"/>
  <c r="Q11" i="5"/>
  <c r="R11" i="5"/>
  <c r="S11" i="5"/>
  <c r="H12" i="5"/>
  <c r="I12" i="5"/>
  <c r="J12" i="5"/>
  <c r="K12" i="5"/>
  <c r="L12" i="5"/>
  <c r="M12" i="5"/>
  <c r="N12" i="5"/>
  <c r="O12" i="5"/>
  <c r="P12" i="5"/>
  <c r="Q12" i="5"/>
  <c r="R12" i="5"/>
  <c r="S12" i="5"/>
  <c r="H13" i="5"/>
  <c r="I13" i="5"/>
  <c r="J13" i="5"/>
  <c r="K13" i="5"/>
  <c r="L13" i="5"/>
  <c r="M13" i="5"/>
  <c r="N13" i="5"/>
  <c r="O13" i="5"/>
  <c r="P13" i="5"/>
  <c r="Q13" i="5"/>
  <c r="R13" i="5"/>
  <c r="S13" i="5"/>
  <c r="H14" i="5"/>
  <c r="I14" i="5"/>
  <c r="J14" i="5"/>
  <c r="K14" i="5"/>
  <c r="L14" i="5"/>
  <c r="M14" i="5"/>
  <c r="N14" i="5"/>
  <c r="O14" i="5"/>
  <c r="P14" i="5"/>
  <c r="Q14" i="5"/>
  <c r="R14" i="5"/>
  <c r="S14" i="5"/>
  <c r="H15" i="5"/>
  <c r="I15" i="5"/>
  <c r="J15" i="5"/>
  <c r="K15" i="5"/>
  <c r="L15" i="5"/>
  <c r="M15" i="5"/>
  <c r="N15" i="5"/>
  <c r="O15" i="5"/>
  <c r="P15" i="5"/>
  <c r="Q15" i="5"/>
  <c r="R15" i="5"/>
  <c r="S15" i="5"/>
  <c r="H16" i="5"/>
  <c r="I16" i="5"/>
  <c r="J16" i="5"/>
  <c r="K16" i="5"/>
  <c r="L16" i="5"/>
  <c r="M16" i="5"/>
  <c r="N16" i="5"/>
  <c r="O16" i="5"/>
  <c r="P16" i="5"/>
  <c r="Q16" i="5"/>
  <c r="R16" i="5"/>
  <c r="S16" i="5"/>
  <c r="H17" i="5"/>
  <c r="I17" i="5"/>
  <c r="J17" i="5"/>
  <c r="K17" i="5"/>
  <c r="L17" i="5"/>
  <c r="M17" i="5"/>
  <c r="N17" i="5"/>
  <c r="O17" i="5"/>
  <c r="P17" i="5"/>
  <c r="Q17" i="5"/>
  <c r="R17" i="5"/>
  <c r="S17" i="5"/>
  <c r="H18" i="5"/>
  <c r="I18" i="5"/>
  <c r="J18" i="5"/>
  <c r="K18" i="5"/>
  <c r="L18" i="5"/>
  <c r="M18" i="5"/>
  <c r="N18" i="5"/>
  <c r="O18" i="5"/>
  <c r="P18" i="5"/>
  <c r="Q18" i="5"/>
  <c r="R18" i="5"/>
  <c r="S18" i="5"/>
  <c r="H19" i="5"/>
  <c r="I19" i="5"/>
  <c r="J19" i="5"/>
  <c r="K19" i="5"/>
  <c r="L19" i="5"/>
  <c r="M19" i="5"/>
  <c r="N19" i="5"/>
  <c r="O19" i="5"/>
  <c r="P19" i="5"/>
  <c r="Q19" i="5"/>
  <c r="R19" i="5"/>
  <c r="S19" i="5"/>
  <c r="H20" i="5"/>
  <c r="I20" i="5"/>
  <c r="J20" i="5"/>
  <c r="K20" i="5"/>
  <c r="L20" i="5"/>
  <c r="M20" i="5"/>
  <c r="N20" i="5"/>
  <c r="O20" i="5"/>
  <c r="P20" i="5"/>
  <c r="Q20" i="5"/>
  <c r="R20" i="5"/>
  <c r="S20" i="5"/>
  <c r="H21" i="5"/>
  <c r="I21" i="5"/>
  <c r="J21" i="5"/>
  <c r="K21" i="5"/>
  <c r="L21" i="5"/>
  <c r="M21" i="5"/>
  <c r="N21" i="5"/>
  <c r="O21" i="5"/>
  <c r="P21" i="5"/>
  <c r="Q21" i="5"/>
  <c r="R21" i="5"/>
  <c r="S21" i="5"/>
  <c r="H22" i="5"/>
  <c r="I22" i="5"/>
  <c r="J22" i="5"/>
  <c r="K22" i="5"/>
  <c r="L22" i="5"/>
  <c r="M22" i="5"/>
  <c r="N22" i="5"/>
  <c r="O22" i="5"/>
  <c r="P22" i="5"/>
  <c r="Q22" i="5"/>
  <c r="R22" i="5"/>
  <c r="S22" i="5"/>
  <c r="H23" i="5"/>
  <c r="I23" i="5"/>
  <c r="J23" i="5"/>
  <c r="K23" i="5"/>
  <c r="L23" i="5"/>
  <c r="M23" i="5"/>
  <c r="N23" i="5"/>
  <c r="O23" i="5"/>
  <c r="P23" i="5"/>
  <c r="Q23" i="5"/>
  <c r="R23" i="5"/>
  <c r="S23" i="5"/>
  <c r="H24" i="5"/>
  <c r="I24" i="5"/>
  <c r="J24" i="5"/>
  <c r="K24" i="5"/>
  <c r="L24" i="5"/>
  <c r="M24" i="5"/>
  <c r="N24" i="5"/>
  <c r="O24" i="5"/>
  <c r="P24" i="5"/>
  <c r="Q24" i="5"/>
  <c r="R24" i="5"/>
  <c r="S24" i="5"/>
  <c r="G4" i="5"/>
  <c r="G5" i="5"/>
  <c r="G6" i="5"/>
  <c r="G7" i="5"/>
  <c r="G8" i="5"/>
  <c r="G9" i="5"/>
  <c r="G10" i="5"/>
  <c r="G11" i="5"/>
  <c r="G12" i="5"/>
  <c r="G13" i="5"/>
  <c r="G14" i="5"/>
  <c r="G15" i="5"/>
  <c r="G16" i="5"/>
  <c r="G17" i="5"/>
  <c r="G18" i="5"/>
  <c r="G19" i="5"/>
  <c r="G20" i="5"/>
  <c r="G21" i="5"/>
  <c r="G22" i="5"/>
  <c r="G23" i="5"/>
  <c r="G24" i="5"/>
  <c r="G3" i="5"/>
  <c r="B4" i="5" l="1"/>
  <c r="C4" i="5"/>
  <c r="D4" i="5"/>
  <c r="E4" i="5"/>
  <c r="B5" i="5"/>
  <c r="C5" i="5"/>
  <c r="D5" i="5"/>
  <c r="E5" i="5"/>
  <c r="B6" i="5"/>
  <c r="C6" i="5"/>
  <c r="D6" i="5"/>
  <c r="E6" i="5"/>
  <c r="B7" i="5"/>
  <c r="C7" i="5"/>
  <c r="D7" i="5"/>
  <c r="E7" i="5"/>
  <c r="B8" i="5"/>
  <c r="C8" i="5"/>
  <c r="D8" i="5"/>
  <c r="E8" i="5"/>
  <c r="B10" i="5"/>
  <c r="C10" i="5"/>
  <c r="D10" i="5"/>
  <c r="E10" i="5"/>
  <c r="B11" i="5"/>
  <c r="C11" i="5"/>
  <c r="D11" i="5"/>
  <c r="E11" i="5"/>
  <c r="B12" i="5"/>
  <c r="C12" i="5"/>
  <c r="D12" i="5"/>
  <c r="E12" i="5"/>
  <c r="B13" i="5"/>
  <c r="C13" i="5"/>
  <c r="D13" i="5"/>
  <c r="E13" i="5"/>
  <c r="B14" i="5"/>
  <c r="C14" i="5"/>
  <c r="D14" i="5"/>
  <c r="E14" i="5"/>
  <c r="B15" i="5"/>
  <c r="C15" i="5"/>
  <c r="D15" i="5"/>
  <c r="E15" i="5"/>
  <c r="B16" i="5"/>
  <c r="C16" i="5"/>
  <c r="D16" i="5"/>
  <c r="E16" i="5"/>
  <c r="B18" i="5"/>
  <c r="C18" i="5"/>
  <c r="D18" i="5"/>
  <c r="E18" i="5"/>
  <c r="B19" i="5"/>
  <c r="C19" i="5"/>
  <c r="D19" i="5"/>
  <c r="E19" i="5"/>
  <c r="B20" i="5"/>
  <c r="C20" i="5"/>
  <c r="D20" i="5"/>
  <c r="E20" i="5"/>
  <c r="B21" i="5"/>
  <c r="C21" i="5"/>
  <c r="D21" i="5"/>
  <c r="E21" i="5"/>
  <c r="B22" i="5"/>
  <c r="C22" i="5"/>
  <c r="D22" i="5"/>
  <c r="E22" i="5"/>
  <c r="B23" i="5"/>
  <c r="C23" i="5"/>
  <c r="D23" i="5"/>
  <c r="E23" i="5"/>
  <c r="B24" i="5"/>
  <c r="C24" i="5"/>
  <c r="D24" i="5"/>
  <c r="E24" i="5"/>
  <c r="E3" i="5"/>
  <c r="D3" i="5"/>
  <c r="C3" i="5"/>
  <c r="B3" i="5"/>
  <c r="U3" i="1"/>
  <c r="V3" i="1"/>
  <c r="W3" i="1"/>
  <c r="X3" i="1"/>
  <c r="Y3" i="1"/>
  <c r="Z3" i="1"/>
  <c r="AA3" i="1"/>
  <c r="AB3" i="1"/>
  <c r="AC3" i="1"/>
  <c r="AD3" i="1"/>
  <c r="AE3" i="1"/>
  <c r="AF3" i="1"/>
  <c r="AG3" i="1"/>
  <c r="U4" i="1"/>
  <c r="V4" i="1"/>
  <c r="W4" i="1"/>
  <c r="X4" i="1"/>
  <c r="Y4" i="1"/>
  <c r="Z4" i="1"/>
  <c r="AA4" i="1"/>
  <c r="AB4" i="1"/>
  <c r="AC4" i="1"/>
  <c r="AD4" i="1"/>
  <c r="AE4" i="1"/>
  <c r="AF4" i="1"/>
  <c r="AG4" i="1"/>
  <c r="U5" i="1"/>
  <c r="V5" i="1"/>
  <c r="W5" i="1"/>
  <c r="X5" i="1"/>
  <c r="Y5" i="1"/>
  <c r="Z5" i="1"/>
  <c r="AA5" i="1"/>
  <c r="AB5" i="1"/>
  <c r="AC5" i="1"/>
  <c r="AD5" i="1"/>
  <c r="AE5" i="1"/>
  <c r="AF5" i="1"/>
  <c r="AG5" i="1"/>
  <c r="U6" i="1"/>
  <c r="V6" i="1"/>
  <c r="W6" i="1"/>
  <c r="X6" i="1"/>
  <c r="Y6" i="1"/>
  <c r="Z6" i="1"/>
  <c r="AA6" i="1"/>
  <c r="AB6" i="1"/>
  <c r="AC6" i="1"/>
  <c r="AD6" i="1"/>
  <c r="AE6" i="1"/>
  <c r="AF6" i="1"/>
  <c r="AG6" i="1"/>
  <c r="U7" i="1"/>
  <c r="V7" i="1"/>
  <c r="W7" i="1"/>
  <c r="X7" i="1"/>
  <c r="Y7" i="1"/>
  <c r="Z7" i="1"/>
  <c r="AA7" i="1"/>
  <c r="AB7" i="1"/>
  <c r="AC7" i="1"/>
  <c r="AD7" i="1"/>
  <c r="AE7" i="1"/>
  <c r="AF7" i="1"/>
  <c r="AG7" i="1"/>
  <c r="U8" i="1"/>
  <c r="V8" i="1"/>
  <c r="W8" i="1"/>
  <c r="X8" i="1"/>
  <c r="Y8" i="1"/>
  <c r="Z8" i="1"/>
  <c r="AA8" i="1"/>
  <c r="AB8" i="1"/>
  <c r="AC8" i="1"/>
  <c r="AD8" i="1"/>
  <c r="AE8" i="1"/>
  <c r="AF8" i="1"/>
  <c r="AG8" i="1"/>
  <c r="U9" i="1"/>
  <c r="V9" i="1"/>
  <c r="W9" i="1"/>
  <c r="X9" i="1"/>
  <c r="Y9" i="1"/>
  <c r="Z9" i="1"/>
  <c r="AA9" i="1"/>
  <c r="AB9" i="1"/>
  <c r="AC9" i="1"/>
  <c r="AD9" i="1"/>
  <c r="AE9" i="1"/>
  <c r="AF9" i="1"/>
  <c r="AG9" i="1"/>
  <c r="U10" i="1"/>
  <c r="V10" i="1"/>
  <c r="W10" i="1"/>
  <c r="X10" i="1"/>
  <c r="Y10" i="1"/>
  <c r="Z10" i="1"/>
  <c r="AA10" i="1"/>
  <c r="AB10" i="1"/>
  <c r="AC10" i="1"/>
  <c r="AD10" i="1"/>
  <c r="AE10" i="1"/>
  <c r="AF10" i="1"/>
  <c r="AG10" i="1"/>
  <c r="U11" i="1"/>
  <c r="V11" i="1"/>
  <c r="W11" i="1"/>
  <c r="X11" i="1"/>
  <c r="Y11" i="1"/>
  <c r="Z11" i="1"/>
  <c r="AA11" i="1"/>
  <c r="AB11" i="1"/>
  <c r="AC11" i="1"/>
  <c r="AD11" i="1"/>
  <c r="AE11" i="1"/>
  <c r="AF11" i="1"/>
  <c r="AG11" i="1"/>
  <c r="U12" i="1"/>
  <c r="V12" i="1"/>
  <c r="W12" i="1"/>
  <c r="X12" i="1"/>
  <c r="Y12" i="1"/>
  <c r="Z12" i="1"/>
  <c r="AA12" i="1"/>
  <c r="AB12" i="1"/>
  <c r="AC12" i="1"/>
  <c r="AD12" i="1"/>
  <c r="AE12" i="1"/>
  <c r="AF12" i="1"/>
  <c r="AG12" i="1"/>
  <c r="U13" i="1"/>
  <c r="V13" i="1"/>
  <c r="W13" i="1"/>
  <c r="X13" i="1"/>
  <c r="Y13" i="1"/>
  <c r="Z13" i="1"/>
  <c r="AA13" i="1"/>
  <c r="AB13" i="1"/>
  <c r="AC13" i="1"/>
  <c r="AD13" i="1"/>
  <c r="AE13" i="1"/>
  <c r="AF13" i="1"/>
  <c r="AG13" i="1"/>
  <c r="U14" i="1"/>
  <c r="V14" i="1"/>
  <c r="W14" i="1"/>
  <c r="X14" i="1"/>
  <c r="Y14" i="1"/>
  <c r="Z14" i="1"/>
  <c r="AA14" i="1"/>
  <c r="AB14" i="1"/>
  <c r="AC14" i="1"/>
  <c r="AD14" i="1"/>
  <c r="AE14" i="1"/>
  <c r="AF14" i="1"/>
  <c r="AG14" i="1"/>
  <c r="U15" i="1"/>
  <c r="V15" i="1"/>
  <c r="W15" i="1"/>
  <c r="X15" i="1"/>
  <c r="Y15" i="1"/>
  <c r="Z15" i="1"/>
  <c r="AA15" i="1"/>
  <c r="AB15" i="1"/>
  <c r="AC15" i="1"/>
  <c r="AD15" i="1"/>
  <c r="AE15" i="1"/>
  <c r="AF15" i="1"/>
  <c r="AG15" i="1"/>
  <c r="U16" i="1"/>
  <c r="V16" i="1"/>
  <c r="W16" i="1"/>
  <c r="X16" i="1"/>
  <c r="Y16" i="1"/>
  <c r="Z16" i="1"/>
  <c r="AA16" i="1"/>
  <c r="AB16" i="1"/>
  <c r="AC16" i="1"/>
  <c r="AD16" i="1"/>
  <c r="AE16" i="1"/>
  <c r="AF16" i="1"/>
  <c r="AG16" i="1"/>
  <c r="U17" i="1"/>
  <c r="V17" i="1"/>
  <c r="W17" i="1"/>
  <c r="X17" i="1"/>
  <c r="Y17" i="1"/>
  <c r="Z17" i="1"/>
  <c r="AA17" i="1"/>
  <c r="AB17" i="1"/>
  <c r="AC17" i="1"/>
  <c r="AD17" i="1"/>
  <c r="AE17" i="1"/>
  <c r="AF17" i="1"/>
  <c r="AG17" i="1"/>
  <c r="U18" i="1"/>
  <c r="V18" i="1"/>
  <c r="W18" i="1"/>
  <c r="X18" i="1"/>
  <c r="Y18" i="1"/>
  <c r="Z18" i="1"/>
  <c r="AA18" i="1"/>
  <c r="AB18" i="1"/>
  <c r="AC18" i="1"/>
  <c r="AD18" i="1"/>
  <c r="AE18" i="1"/>
  <c r="AF18" i="1"/>
  <c r="AG18" i="1"/>
  <c r="U19" i="1"/>
  <c r="V19" i="1"/>
  <c r="W19" i="1"/>
  <c r="X19" i="1"/>
  <c r="Y19" i="1"/>
  <c r="Z19" i="1"/>
  <c r="AA19" i="1"/>
  <c r="AB19" i="1"/>
  <c r="AC19" i="1"/>
  <c r="AD19" i="1"/>
  <c r="AE19" i="1"/>
  <c r="AF19" i="1"/>
  <c r="AG19" i="1"/>
  <c r="U20" i="1"/>
  <c r="V20" i="1"/>
  <c r="W20" i="1"/>
  <c r="X20" i="1"/>
  <c r="Y20" i="1"/>
  <c r="Z20" i="1"/>
  <c r="AA20" i="1"/>
  <c r="AB20" i="1"/>
  <c r="AC20" i="1"/>
  <c r="AD20" i="1"/>
  <c r="AE20" i="1"/>
  <c r="AF20" i="1"/>
  <c r="AG20" i="1"/>
  <c r="U21" i="1"/>
  <c r="V21" i="1"/>
  <c r="W21" i="1"/>
  <c r="X21" i="1"/>
  <c r="Y21" i="1"/>
  <c r="Z21" i="1"/>
  <c r="AA21" i="1"/>
  <c r="AB21" i="1"/>
  <c r="AC21" i="1"/>
  <c r="AD21" i="1"/>
  <c r="AE21" i="1"/>
  <c r="AF21" i="1"/>
  <c r="AG21" i="1"/>
  <c r="U22" i="1"/>
  <c r="V22" i="1"/>
  <c r="W22" i="1"/>
  <c r="X22" i="1"/>
  <c r="Y22" i="1"/>
  <c r="Z22" i="1"/>
  <c r="AA22" i="1"/>
  <c r="AB22" i="1"/>
  <c r="AC22" i="1"/>
  <c r="AD22" i="1"/>
  <c r="AE22" i="1"/>
  <c r="AF22" i="1"/>
  <c r="AG22" i="1"/>
  <c r="U23" i="1"/>
  <c r="V23" i="1"/>
  <c r="W23" i="1"/>
  <c r="X23" i="1"/>
  <c r="Y23" i="1"/>
  <c r="Z23" i="1"/>
  <c r="AA23" i="1"/>
  <c r="AB23" i="1"/>
  <c r="AC23" i="1"/>
  <c r="AD23" i="1"/>
  <c r="AE23" i="1"/>
  <c r="AF23" i="1"/>
  <c r="AG23" i="1"/>
  <c r="Z2" i="1"/>
  <c r="AA2" i="1"/>
  <c r="AB2" i="1"/>
  <c r="AC2" i="1"/>
  <c r="AD2" i="1"/>
  <c r="AE2" i="1"/>
  <c r="AF2" i="1"/>
  <c r="AG2" i="1"/>
  <c r="U2" i="1"/>
  <c r="V2" i="1"/>
  <c r="W2" i="1"/>
  <c r="X2" i="1"/>
  <c r="Y2" i="1"/>
  <c r="AD34" i="5" l="1"/>
  <c r="Z34" i="5"/>
  <c r="V34" i="5"/>
  <c r="Q34" i="5"/>
  <c r="M34" i="5"/>
  <c r="I34" i="5"/>
  <c r="AG33" i="5"/>
  <c r="AC33" i="5"/>
  <c r="Y33" i="5"/>
  <c r="U33" i="5"/>
  <c r="P33" i="5"/>
  <c r="L33" i="5"/>
  <c r="H33" i="5"/>
  <c r="AF32" i="5"/>
  <c r="AB32" i="5"/>
  <c r="X32" i="5"/>
  <c r="AL32" i="5" s="1"/>
  <c r="S32" i="5"/>
  <c r="K32" i="5"/>
  <c r="G32" i="5"/>
  <c r="AE31" i="5"/>
  <c r="AA31" i="5"/>
  <c r="W31" i="5"/>
  <c r="R31" i="5"/>
  <c r="N31" i="5"/>
  <c r="J31" i="5"/>
  <c r="E31" i="5"/>
  <c r="AF34" i="5"/>
  <c r="AT34" i="5" s="1"/>
  <c r="O34" i="5"/>
  <c r="G34" i="5"/>
  <c r="AA33" i="5"/>
  <c r="R33" i="5"/>
  <c r="J33" i="5"/>
  <c r="Z32" i="5"/>
  <c r="Q32" i="5"/>
  <c r="I32" i="5"/>
  <c r="AC31" i="5"/>
  <c r="U31" i="5"/>
  <c r="L31" i="5"/>
  <c r="AE34" i="5"/>
  <c r="AS34" i="5" s="1"/>
  <c r="W34" i="5"/>
  <c r="N34" i="5"/>
  <c r="E34" i="5"/>
  <c r="V33" i="5"/>
  <c r="M33" i="5"/>
  <c r="AG32" i="5"/>
  <c r="Y32" i="5"/>
  <c r="H32" i="5"/>
  <c r="AB31" i="5"/>
  <c r="S31" i="5"/>
  <c r="K31" i="5"/>
  <c r="E30" i="5"/>
  <c r="AG34" i="5"/>
  <c r="AC34" i="5"/>
  <c r="AQ34" i="5" s="1"/>
  <c r="Y34" i="5"/>
  <c r="AM34" i="5" s="1"/>
  <c r="U34" i="5"/>
  <c r="P34" i="5"/>
  <c r="L34" i="5"/>
  <c r="H34" i="5"/>
  <c r="AF33" i="5"/>
  <c r="AB33" i="5"/>
  <c r="X33" i="5"/>
  <c r="S33" i="5"/>
  <c r="O33" i="5"/>
  <c r="K33" i="5"/>
  <c r="G33" i="5"/>
  <c r="AE32" i="5"/>
  <c r="AS32" i="5" s="1"/>
  <c r="AA32" i="5"/>
  <c r="W32" i="5"/>
  <c r="R32" i="5"/>
  <c r="N32" i="5"/>
  <c r="J32" i="5"/>
  <c r="E32" i="5"/>
  <c r="AD31" i="5"/>
  <c r="AR31" i="5" s="1"/>
  <c r="Z31" i="5"/>
  <c r="AN31" i="5" s="1"/>
  <c r="V31" i="5"/>
  <c r="Q31" i="5"/>
  <c r="M31" i="5"/>
  <c r="I31" i="5"/>
  <c r="AB34" i="5"/>
  <c r="X34" i="5"/>
  <c r="S34" i="5"/>
  <c r="K34" i="5"/>
  <c r="AE33" i="5"/>
  <c r="W33" i="5"/>
  <c r="N33" i="5"/>
  <c r="E33" i="5"/>
  <c r="AD32" i="5"/>
  <c r="V32" i="5"/>
  <c r="AJ32" i="5" s="1"/>
  <c r="M32" i="5"/>
  <c r="AG31" i="5"/>
  <c r="AU31" i="5" s="1"/>
  <c r="Y31" i="5"/>
  <c r="P31" i="5"/>
  <c r="H31" i="5"/>
  <c r="AA34" i="5"/>
  <c r="AO34" i="5" s="1"/>
  <c r="R34" i="5"/>
  <c r="J34" i="5"/>
  <c r="AD33" i="5"/>
  <c r="Z33" i="5"/>
  <c r="AN33" i="5" s="1"/>
  <c r="Q33" i="5"/>
  <c r="I33" i="5"/>
  <c r="AC32" i="5"/>
  <c r="AQ32" i="5" s="1"/>
  <c r="U32" i="5"/>
  <c r="AI32" i="5" s="1"/>
  <c r="L32" i="5"/>
  <c r="AF31" i="5"/>
  <c r="X31" i="5"/>
  <c r="AL31" i="5" s="1"/>
  <c r="O31" i="5"/>
  <c r="G31" i="5"/>
  <c r="AM32" i="5" l="1"/>
  <c r="AL34" i="5"/>
  <c r="AT31" i="5"/>
  <c r="AJ33" i="5"/>
  <c r="AQ33" i="5"/>
  <c r="AR33" i="5"/>
  <c r="AL33" i="5"/>
  <c r="AO33" i="5"/>
  <c r="AK31" i="5"/>
  <c r="AP32" i="5"/>
  <c r="AU33" i="5"/>
  <c r="AJ34" i="5"/>
  <c r="AK33" i="5"/>
  <c r="AK32" i="5"/>
  <c r="AP33" i="5"/>
  <c r="AU34" i="5"/>
  <c r="AP31" i="5"/>
  <c r="AU32" i="5"/>
  <c r="AI31" i="5"/>
  <c r="AN32" i="5"/>
  <c r="AO31" i="5"/>
  <c r="AT32" i="5"/>
  <c r="AI33" i="5"/>
  <c r="AN34" i="5"/>
  <c r="AM31" i="5"/>
  <c r="AR32" i="5"/>
  <c r="AS33" i="5"/>
  <c r="AP34" i="5"/>
  <c r="AJ31" i="5"/>
  <c r="AO32" i="5"/>
  <c r="AT33" i="5"/>
  <c r="AI34" i="5"/>
  <c r="AI30" i="5"/>
  <c r="AQ30" i="5"/>
  <c r="AM30" i="5"/>
  <c r="AU30" i="5"/>
  <c r="AK30" i="5"/>
  <c r="AP30" i="5"/>
  <c r="AR30" i="5"/>
  <c r="AS30" i="5"/>
  <c r="AL30" i="5"/>
  <c r="AT30" i="5"/>
  <c r="AN30" i="5"/>
  <c r="AO30" i="5"/>
  <c r="AJ30" i="5"/>
  <c r="AK34" i="5"/>
  <c r="AQ31" i="5"/>
  <c r="AS31" i="5"/>
  <c r="AM33" i="5"/>
  <c r="AR34" i="5"/>
</calcChain>
</file>

<file path=xl/sharedStrings.xml><?xml version="1.0" encoding="utf-8"?>
<sst xmlns="http://schemas.openxmlformats.org/spreadsheetml/2006/main" count="527" uniqueCount="130">
  <si>
    <t>Timestamp</t>
  </si>
  <si>
    <t>Email address</t>
  </si>
  <si>
    <r>
      <t xml:space="preserve">By selecting the "Yes" option I hereby voluntarily grant my permission for participation in this questionnaire. The nature and the objective of this research have been explained to me and I understand it.
I understand my right to choose whether to participate in the research project, and that the information provided will be handled </t>
    </r>
    <r>
      <rPr>
        <b/>
        <sz val="10"/>
        <color theme="1"/>
        <rFont val="Arial"/>
        <family val="2"/>
      </rPr>
      <t>confidentially</t>
    </r>
    <r>
      <rPr>
        <sz val="10"/>
        <color theme="1"/>
        <rFont val="Arial"/>
        <family val="2"/>
      </rPr>
      <t>. 
I am aware that the results of the survey may be used for academic publication.</t>
    </r>
  </si>
  <si>
    <t>Which of the following structures would you select as important for a process world?</t>
  </si>
  <si>
    <t>Which additional structures or mechanisms would you add as critical for Process Excellence? (not listed above)</t>
  </si>
  <si>
    <t>Creating a culture is difficult. Certain structures and mechanisms could act as reminders and manifestations of a Process Excellence culture.
Please elaborate on how you would go about ensuring that the specific structures are in place which you have selected as important for Process Excellence? In other words, how would you make sure those structures are deployed?</t>
  </si>
  <si>
    <t>rademn@gmail.com</t>
  </si>
  <si>
    <t>Yes</t>
  </si>
  <si>
    <t>Fair amount</t>
  </si>
  <si>
    <t>Maybe</t>
  </si>
  <si>
    <t>Not at all</t>
  </si>
  <si>
    <t>Definitely</t>
  </si>
  <si>
    <t>• Process metrics are part of KPIs, • BPM CoE (Netta’s team) has senior management commitment, • Process project funding available on a strategic budget, • Process Simulation is actively used, • Process owners are contracted, • Process Excellence Vision is tangible, • Process data is available, • Process values form part of core values of the company, • Process performance are part of boardroom agendas, • Process Excellence training is available</t>
  </si>
  <si>
    <t>None</t>
  </si>
  <si>
    <t xml:space="preserve">The support from senior management is required. </t>
  </si>
  <si>
    <t>charlene.trum@santam.co.za</t>
  </si>
  <si>
    <t>• Process metrics are part of KPIs, • BPM CoE (Netta’s team) has senior management commitment, • Job descriptions contains process actions and metrics, • Process project funding available on a strategic budget, • Process Simulation is actively used, • Process owners are contracted, • Process data is available, • Process values form part of core values of the company, • Process performance are part of boardroom agendas, • Process Excellence training is available</t>
  </si>
  <si>
    <t>Allow people to be creative</t>
  </si>
  <si>
    <t>Allow people to showcase the results in Manco</t>
  </si>
  <si>
    <t>rule.horne@santam.co.za</t>
  </si>
  <si>
    <t>• Process metrics are part of KPIs, • BPM CoE (Netta’s team) has senior management commitment, • Job descriptions contains process actions and metrics, • Process project funding available on a strategic budget, • Process owners are contracted, • Process Excellence Vision is tangible, • Process data is available, • Process values form part of core values of the company, • Process performance are part of boardroom agendas, • Process Excellence training is available</t>
  </si>
  <si>
    <t>none</t>
  </si>
  <si>
    <t>I would start with a top down approach to creating process visibility and educating management. Once we have advocates in management, we are able to adjust KPI's, Job descriptions, meeting agendas and the process work we do in operations will sustain if a process owner is contracted.</t>
  </si>
  <si>
    <t>joseline.dunn@santam.co.za</t>
  </si>
  <si>
    <t>• Process metrics are part of KPIs, • BPM CoE (Netta’s team) has senior management commitment, • Job descriptions contains process actions and metrics, • Process Simulation is actively used, • Process owners are contracted, • Process Excellence Vision is tangible, • Process data is available, • Process Council is established, • Process values form part of core values of the company, • Process performance are part of boardroom agendas</t>
  </si>
  <si>
    <t>None, I can think of</t>
  </si>
  <si>
    <t>Of hand, I would consider this to be actioned on Management level and also getting HR involved on certain structures</t>
  </si>
  <si>
    <t>marguerite.devilliers@santam.co.za</t>
  </si>
  <si>
    <t>• Process metrics are part of KPIs, • BPM CoE (Netta’s team) has senior management commitment, • Job descriptions contains process actions and metrics, • Process project funding available on a strategic budget, • Process owners are contracted, • Process data is available, • Process Mining is deployed, • Process Council is established, • Process performance are part of boardroom agendas, • Process Excellence training is available</t>
  </si>
  <si>
    <t>User education on what process improvement is with tangible examples</t>
  </si>
  <si>
    <t>Form part of KPI's and visible</t>
  </si>
  <si>
    <t>adrianakotzr77@gmail.com</t>
  </si>
  <si>
    <t>• Process metrics are part of KPIs, • BPM CoE (Netta’s team) has senior management commitment, • Job descriptions contains process actions and metrics, • Process project funding available on a strategic budget, • Process Simulation is actively used, • Process owners are contracted, • Process Excellence Vision is tangible, • Process data is available, • Process values form part of core values of the company, • Process performance are part of boardroom agendas, • Process Excellence training is available</t>
  </si>
  <si>
    <t>nothing else</t>
  </si>
  <si>
    <t>add it as part of the values of the company and drive it from top management down.</t>
  </si>
  <si>
    <t>roald.wagener@santam.co.za</t>
  </si>
  <si>
    <t>• Process metrics are part of KPIs, • BPM CoE (Netta’s team) has senior management commitment, • Job descriptions contains process actions and metrics, • Process Simulation is actively used, • Process owners are contracted, • Process data is available, • Process Mining is deployed, • Process Council is established, • Process values form part of core values of the company, • Process Excellence training is available</t>
  </si>
  <si>
    <t xml:space="preserve">Incorporating lean principles helps eliminate waste, reduce cycle times, and enhance process efficiency. </t>
  </si>
  <si>
    <t>Communicate the importance of Deployment Strategies structures to all stakeholders.</t>
  </si>
  <si>
    <t>claire.prins@santam.co.za</t>
  </si>
  <si>
    <t>• Process metrics are part of KPIs, • BPM CoE (Netta’s team) has senior management commitment, • Job descriptions contains process actions and metrics, • Process project funding available on a strategic budget, • Process Simulation is actively used, • Process owners are contracted, • Process data is available, • Process Mining is deployed, • Process values form part of core values of the company, • Process performance are part of boardroom agendas</t>
  </si>
  <si>
    <t>No additional structures I can think of.</t>
  </si>
  <si>
    <t xml:space="preserve">Process should have a dedicated feedback roll-up from the stand-ups/huddles to the more formal meetings and then distilled into MANCO and EXCO levels.  This feedback can provide vital and nuanced information around the performance of the process, but also areas for improvement/new opportunities. </t>
  </si>
  <si>
    <t>sunet.cordier@santam.co.za</t>
  </si>
  <si>
    <t>• Process metrics are part of KPIs, • BPM CoE (Netta’s team) has senior management commitment, • Job descriptions contains process actions and metrics, • Process project funding available on a strategic budget, • Process owners are contracted, • Process Excellence Vision is tangible, • Process data is available, • Process Mining is deployed, • Process values form part of core values of the company, • Process performance are part of boardroom agendas</t>
  </si>
  <si>
    <t>Proper Data Warehouse structure</t>
  </si>
  <si>
    <t>Establish formal interaction models with Business Units who need to assist with providing or developing the structures</t>
  </si>
  <si>
    <t>NASTASHA.OMRANO@SANTAM.CO.ZA</t>
  </si>
  <si>
    <t>• Process metrics are part of KPIs, • Job descriptions contains process actions and metrics, • Process Simulation is actively used, • Process owners are contracted, • Process Excellence Vision is tangible, • Process data is available, • Process Mining is deployed, • Process Council is established, • Process performance are part of boardroom agendas, • Process Excellence training is available</t>
  </si>
  <si>
    <t>Make data more available for us to use.</t>
  </si>
  <si>
    <t>When staff request access to systems and data we should be granted access.This helps us to assess the different processes and try to enhance it and make it better.We struggle with getting access to important data.</t>
  </si>
  <si>
    <t>anne-marie.pretorius@santam.co.za</t>
  </si>
  <si>
    <t>• Process metrics are part of KPIs, • BPM CoE (Netta’s team) has senior management commitment, • Job descriptions contains process actions and metrics, • Process project funding available on a strategic budget, • Process Simulation is actively used, • Process owners are contracted, • Process Excellence Vision is tangible, • Process data is available, • Process Mining is deployed, • Process Council is established, • Process values form part of core values of the company, • Process performance are part of boardroom agendas, • Process Excellence training is available</t>
  </si>
  <si>
    <t>Guidelines from Netta's team re contracting &amp; simulation. Suggestions on how business can support better</t>
  </si>
  <si>
    <t xml:space="preserve">See previous answer. For me it is touching base with Netta's team se see how we can practically make this more "alive" from a contracting point of view. What else can we do to ensure this is embedded in the business. In which instances can we make use of simulation and what is the process to follow etc. </t>
  </si>
  <si>
    <t>retha.botha@santam.co.za</t>
  </si>
  <si>
    <t>• Process metrics are part of KPIs, • Job descriptions contains process actions and metrics, • Process project funding available on a strategic budget, • Process Simulation is actively used, • Process owners are contracted, • Process Excellence Vision is tangible, • Process data is available, • Process Mining is deployed, • Process Council is established, • Process values form part of core values of the company</t>
  </si>
  <si>
    <t>n/a</t>
  </si>
  <si>
    <t>Coaching and training on a continuous basis</t>
  </si>
  <si>
    <t>liam.gannon@santam.co.za</t>
  </si>
  <si>
    <t>• Process metrics are part of KPIs, • BPM CoE (Netta’s team) has senior management commitment, • Process project funding available on a strategic budget, • Process Simulation is actively used, • Process Excellence Vision is tangible, • Process data is available, • Process Mining is deployed, • Process Council is established, • Process values form part of core values of the company, • Process performance are part of boardroom agendas, • Process Excellence training is available</t>
  </si>
  <si>
    <t>N/A</t>
  </si>
  <si>
    <t>chantal.gillies@santam.co.za</t>
  </si>
  <si>
    <t>• BPM CoE (Netta’s team) has senior management commitment, • Job descriptions contains process actions and metrics, • Process project funding available on a strategic budget, • Process Simulation is actively used, • Process Excellence Vision is tangible, • Process data is available, • Process Mining is deployed, • Process Council is established, • Process values form part of core values of the company, • Process performance are part of boardroom agendas</t>
  </si>
  <si>
    <t>Not everyone owns the process - some are contracted to play a part in the process and give input - which means, the KPI might not even show this collaboration.
In my view there is a clash of process that are duplicated simply because of the way we do business, and there are so many interconnected systems that integrate one way or another.
This often leads to Over processing and often impact changes to the business in a negative way.</t>
  </si>
  <si>
    <t xml:space="preserve">Too many cooks in the kitchen approach might not be the answer to making processes work. I believe that the customer should be at the forefront of every single process, is fit, is it proper, is it acceptable? We often spend too much time analyzing but very little time in solutioning and end up with Knee jerk solutions which ultimately affects something else in the workflow. </t>
  </si>
  <si>
    <t>neo.manyeli@santam.co.za</t>
  </si>
  <si>
    <t>• Process metrics are part of KPIs, • BPM CoE (Netta’s team) has senior management commitment, • Job descriptions contains process actions and metrics, • Process project funding available on a strategic budget, • Process Simulation is actively used, • Process Excellence Vision is tangible, • Process data is available, • Process Council is established, • Process performance are part of boardroom agendas, • Process Excellence training is available</t>
  </si>
  <si>
    <t xml:space="preserve">Process Excellence includes more than just LSS certified people </t>
  </si>
  <si>
    <t xml:space="preserve">Constant and consistent communication. Everyone needs to understand the WHY in order to move on to the HOW of Process Excellence </t>
  </si>
  <si>
    <t>elsebe.style@santam.co.za</t>
  </si>
  <si>
    <t>• Process metrics are part of KPIs, • BPM CoE (Netta’s team) has senior management commitment, • Process project funding available on a strategic budget, • Process Simulation is actively used, • Process owners are contracted, • Process Excellence Vision is tangible, • Process data is available, • Process Mining is deployed, • Process values form part of core values of the company, • Process Excellence training is available</t>
  </si>
  <si>
    <t>Promote employee feedback.</t>
  </si>
  <si>
    <t>Involving everyone, not just part of the organization.</t>
  </si>
  <si>
    <t>sarisha.bhaw@santam.co.za</t>
  </si>
  <si>
    <t>• Process metrics are part of KPIs, • Job descriptions contains process actions and metrics, • Process Simulation is actively used, • Process owners are contracted, • Process Excellence Vision is tangible, • Process data is available, • Process Mining is deployed, • Process Council is established, • Process values form part of core values of the company, • Process Excellence training is available</t>
  </si>
  <si>
    <t>Transparency</t>
  </si>
  <si>
    <t>Communication and transparency is key. Listen to employees, take their feedback and establish further processes.</t>
  </si>
  <si>
    <t>daphne.kumm@santam.co.za</t>
  </si>
  <si>
    <t>• Job descriptions contains process actions and metrics, • Process project funding available on a strategic budget, • Process Simulation is actively used, • Process owners are contracted, • Process Excellence Vision is tangible, • Process data is available, • Process Council is established, • Process values form part of core values of the company, • Process performance are part of boardroom agendas, • Process Excellence training is available</t>
  </si>
  <si>
    <t>None more to add</t>
  </si>
  <si>
    <t xml:space="preserve">First to make sure everyone understand what Process Excellence means in the team. </t>
  </si>
  <si>
    <t>Nothing additional</t>
  </si>
  <si>
    <t>Allow more people to do the process excellence training especially staff doing the work</t>
  </si>
  <si>
    <t>Theunis.labuschagne@santam.co.za</t>
  </si>
  <si>
    <t>• Process metrics are part of KPIs, • Job descriptions contains process actions and metrics, • Process project funding available on a strategic budget, • Process Simulation is actively used, • Process Excellence Vision is tangible, • Process data is available, • Process Mining is deployed, • Process values form part of core values of the company, • Process performance are part of boardroom agendas, • Process Excellence training is available</t>
  </si>
  <si>
    <t xml:space="preserve">Process change impact is established before changes are made. </t>
  </si>
  <si>
    <t>As the BS: Projects team we have already started to create this culture. We have discussion around processes and the effectiveness of a process in place or going to be placed in the business. We communicate on all levels from the department head down to the SME in the process. We also ensure correct mapping of a process as well as impact of any process changes .</t>
  </si>
  <si>
    <t>Ruenell.Meyer@santam.co.za</t>
  </si>
  <si>
    <t>• Process metrics are part of KPIs, • BPM CoE (Netta’s team) has senior management commitment, • Process project funding available on a strategic budget, • Process owners are contracted, • Process Excellence Vision is tangible, • Process data is available, • Process Mining is deployed, • Process Council is established, • Process values form part of core values of the company, • Process performance are part of boardroom agendas</t>
  </si>
  <si>
    <t>Ensure everyone understands their role and responsibility in the process</t>
  </si>
  <si>
    <t>Estel.Scheepers@santam.co.za</t>
  </si>
  <si>
    <t>• Process metrics are part of KPIs, • Job descriptions contains process actions and metrics, • Process project funding available on a strategic budget, • Process Simulation is actively used, • Process owners are contracted, • Process Excellence Vision is tangible, • Process data is available, • Process Mining is deployed, • Process Council is established, • Process values form part of core values of the company, • Process performance are part of boardroom agendas, • Process Excellence training is available</t>
  </si>
  <si>
    <t>Senior managers are too far removed from processes.  The bottleneck is the middle and junior managers.</t>
  </si>
  <si>
    <t xml:space="preserve">I want to be a representative on process councils.  I am going to have the 6 x 2IC's attend the Process Excellence training.  I want to advocate for at least one talented 2IC to do LSS GB.  I want to pursue the LSS Black Belt and Master Black Belt.  2IC's will be contracted and I will include a Process metric.  They are already contracted to do a PDC project to improve processes and the ease of working for their teams.  I am planning on building an IC BI report dashboard for real-time stats, going to implement classic management 101 structures in the daily management such as weekly team meeting (will add processes as a point), weekly coaching, monthly performance discussion.  </t>
  </si>
  <si>
    <t>Process metrics are part of KPIs</t>
  </si>
  <si>
    <t>BPM CoE (Netta’s team) has senior management commitment</t>
  </si>
  <si>
    <t>Job descriptions contains process actions and metrics</t>
  </si>
  <si>
    <t>Process project funding available on a strategic budget</t>
  </si>
  <si>
    <t>Process Simulation is actively used</t>
  </si>
  <si>
    <t>Process owners are contracted</t>
  </si>
  <si>
    <t>Process Excellence Vision is tangible</t>
  </si>
  <si>
    <t>Process data is available</t>
  </si>
  <si>
    <t>Process Mining is deployed</t>
  </si>
  <si>
    <t>Process Council is established</t>
  </si>
  <si>
    <t>Process values form part of core values of the company</t>
  </si>
  <si>
    <t>Process performance are part of boardroom agendas</t>
  </si>
  <si>
    <t>Process Excellence training is available</t>
  </si>
  <si>
    <t>Select for input</t>
  </si>
  <si>
    <t>Proficiency</t>
  </si>
  <si>
    <t>Experience</t>
  </si>
  <si>
    <t>Role</t>
  </si>
  <si>
    <t>Team</t>
  </si>
  <si>
    <t>responses</t>
  </si>
  <si>
    <t>x</t>
  </si>
  <si>
    <t>adrianakotze77@gmails.com</t>
  </si>
  <si>
    <t>BPO</t>
  </si>
  <si>
    <t>Less than 3 years</t>
  </si>
  <si>
    <t>Process Expert</t>
  </si>
  <si>
    <t>Legal Claims</t>
  </si>
  <si>
    <t>Process Owner</t>
  </si>
  <si>
    <t>More than 5 years</t>
  </si>
  <si>
    <t>Select the top 10</t>
  </si>
  <si>
    <t>Rating of STRUCTURES in my team currently</t>
  </si>
  <si>
    <t>Overall average</t>
  </si>
  <si>
    <t>OPS</t>
  </si>
  <si>
    <t>But everyone took time to complete….</t>
  </si>
  <si>
    <t>Finance</t>
  </si>
  <si>
    <t>Look in detail at the additional ACTIONS suggested</t>
  </si>
  <si>
    <t>Look in detail at the way to institutionalise the actions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</si>
</sst>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h:mm:ss"/>
  </numFmts>
  <fonts count="11" x14ac:knownFonts="1">
    <font>
      <sz val="10"/>
      <color rgb="FF000000"/>
      <name val="Arial"/>
      <scheme val="minor"/>
    </font>
    <font>
      <sz val="10"/>
      <color theme="1"/>
      <name val="Arial"/>
      <family val="2"/>
      <scheme val="minor"/>
    </font>
    <font>
      <b/>
      <sz val="10"/>
      <color theme="1"/>
      <name val="Arial"/>
      <family val="2"/>
    </font>
    <font>
      <sz val="10"/>
      <color theme="1"/>
      <name val="Arial"/>
      <family val="2"/>
    </font>
    <font>
      <sz val="10"/>
      <color rgb="FF000000"/>
      <name val="Arial"/>
      <family val="2"/>
      <scheme val="minor"/>
    </font>
    <font>
      <b/>
      <sz val="10"/>
      <color theme="1"/>
      <name val="Arial"/>
      <family val="2"/>
      <scheme val="minor"/>
    </font>
    <font>
      <u/>
      <sz val="10"/>
      <color theme="10"/>
      <name val="Arial"/>
      <family val="2"/>
      <scheme val="minor"/>
    </font>
    <font>
      <b/>
      <sz val="10"/>
      <color rgb="FF000000"/>
      <name val="Arial"/>
      <family val="2"/>
      <scheme val="minor"/>
    </font>
    <font>
      <b/>
      <sz val="20"/>
      <color theme="4"/>
      <name val="Arial"/>
      <family val="2"/>
      <scheme val="minor"/>
    </font>
    <font>
      <b/>
      <sz val="10"/>
      <color theme="4"/>
      <name val="Arial"/>
      <family val="2"/>
      <scheme val="minor"/>
    </font>
    <font>
      <b/>
      <sz val="10"/>
      <color rgb="FFFF0000"/>
      <name val="Arial"/>
      <family val="2"/>
      <scheme val="minor"/>
    </font>
  </fonts>
  <fills count="6">
    <fill>
      <patternFill patternType="none"/>
    </fill>
    <fill>
      <patternFill patternType="gray125"/>
    </fill>
    <fill>
      <patternFill patternType="solid">
        <fgColor theme="6" tint="0.79998168889431442"/>
        <bgColor indexed="64"/>
      </patternFill>
    </fill>
    <fill>
      <patternFill patternType="solid">
        <fgColor theme="2" tint="-0.14999847407452621"/>
        <bgColor indexed="64"/>
      </patternFill>
    </fill>
    <fill>
      <patternFill patternType="solid">
        <fgColor theme="9" tint="0.79998168889431442"/>
        <bgColor indexed="64"/>
      </patternFill>
    </fill>
    <fill>
      <patternFill patternType="solid">
        <fgColor theme="6"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3">
    <xf numFmtId="0" fontId="0" fillId="0" borderId="0"/>
    <xf numFmtId="9" fontId="4" fillId="0" borderId="0" applyFont="0" applyFill="0" applyBorder="0" applyAlignment="0" applyProtection="0"/>
    <xf numFmtId="0" fontId="6" fillId="0" borderId="0" applyNumberFormat="0" applyFill="0" applyBorder="0" applyAlignment="0" applyProtection="0"/>
  </cellStyleXfs>
  <cellXfs count="23">
    <xf numFmtId="0" fontId="0" fillId="0" borderId="0" xfId="0"/>
    <xf numFmtId="0" fontId="1" fillId="0" borderId="0" xfId="0" applyFont="1"/>
    <xf numFmtId="164" fontId="1" fillId="0" borderId="0" xfId="0" applyNumberFormat="1" applyFont="1"/>
    <xf numFmtId="0" fontId="5" fillId="2" borderId="1" xfId="0" applyFont="1" applyFill="1" applyBorder="1" applyAlignment="1">
      <alignment vertical="top"/>
    </xf>
    <xf numFmtId="0" fontId="5" fillId="3" borderId="1" xfId="0" applyFont="1" applyFill="1" applyBorder="1" applyAlignment="1">
      <alignment vertical="top" wrapText="1"/>
    </xf>
    <xf numFmtId="0" fontId="5" fillId="4" borderId="1" xfId="0" applyFont="1" applyFill="1" applyBorder="1" applyAlignment="1">
      <alignment vertical="top" wrapText="1"/>
    </xf>
    <xf numFmtId="0" fontId="0" fillId="0" borderId="0" xfId="0" applyAlignment="1">
      <alignment horizontal="left"/>
    </xf>
    <xf numFmtId="0" fontId="7" fillId="3" borderId="1" xfId="0" applyFont="1" applyFill="1" applyBorder="1" applyAlignment="1">
      <alignment vertical="top" wrapText="1"/>
    </xf>
    <xf numFmtId="0" fontId="4" fillId="0" borderId="0" xfId="0" applyFont="1" applyAlignment="1">
      <alignment horizontal="left"/>
    </xf>
    <xf numFmtId="0" fontId="0" fillId="0" borderId="0" xfId="0" applyAlignment="1">
      <alignment horizontal="center"/>
    </xf>
    <xf numFmtId="0" fontId="6" fillId="0" borderId="0" xfId="2"/>
    <xf numFmtId="0" fontId="9" fillId="0" borderId="1" xfId="0" applyFont="1" applyBorder="1" applyAlignment="1">
      <alignment vertical="top" wrapText="1"/>
    </xf>
    <xf numFmtId="0" fontId="8" fillId="0" borderId="0" xfId="0" applyFont="1"/>
    <xf numFmtId="0" fontId="9" fillId="0" borderId="0" xfId="0" applyFont="1" applyAlignment="1">
      <alignment vertical="top" wrapText="1"/>
    </xf>
    <xf numFmtId="0" fontId="8" fillId="0" borderId="2" xfId="0" applyFont="1" applyBorder="1"/>
    <xf numFmtId="0" fontId="0" fillId="0" borderId="0" xfId="0" applyAlignment="1">
      <alignment horizontal="center" vertical="center"/>
    </xf>
    <xf numFmtId="1" fontId="0" fillId="0" borderId="0" xfId="0" applyNumberFormat="1"/>
    <xf numFmtId="9" fontId="0" fillId="0" borderId="0" xfId="1" applyFont="1"/>
    <xf numFmtId="2" fontId="0" fillId="0" borderId="0" xfId="0" applyNumberFormat="1"/>
    <xf numFmtId="0" fontId="10" fillId="0" borderId="0" xfId="0" applyFont="1"/>
    <xf numFmtId="0" fontId="7" fillId="5" borderId="0" xfId="0" applyFont="1" applyFill="1"/>
    <xf numFmtId="0" fontId="0" fillId="5" borderId="0" xfId="0" applyFill="1"/>
    <xf numFmtId="0" fontId="8" fillId="0" borderId="1" xfId="0" applyFont="1" applyBorder="1" applyAlignment="1">
      <alignment horizontal="center"/>
    </xf>
  </cellXfs>
  <cellStyles count="3">
    <cellStyle name="Hyperlink" xfId="2" builtinId="8"/>
    <cellStyle name="Normal" xfId="0" builtinId="0"/>
    <cellStyle name="Percent" xfId="1" builtinId="5"/>
  </cellStyles>
  <dxfs count="2">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Overall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Selection</c:v>
          </c:tx>
          <c:spPr>
            <a:solidFill>
              <a:schemeClr val="accent1"/>
            </a:solidFill>
            <a:ln>
              <a:noFill/>
            </a:ln>
            <a:effectLst/>
          </c:spPr>
          <c:invertIfNegative val="0"/>
          <c:cat>
            <c:strRef>
              <c:f>Analysis!$G$2:$S$2</c:f>
              <c:strCache>
                <c:ptCount val="13"/>
                <c:pt idx="0">
                  <c:v>Process metrics are part of KPIs</c:v>
                </c:pt>
                <c:pt idx="1">
                  <c:v>BPM CoE (Netta’s team) has senior management commitment</c:v>
                </c:pt>
                <c:pt idx="2">
                  <c:v>Job descriptions contains process actions and metrics</c:v>
                </c:pt>
                <c:pt idx="3">
                  <c:v>Process project funding available on a strategic budget</c:v>
                </c:pt>
                <c:pt idx="4">
                  <c:v>Process Simulation is actively used</c:v>
                </c:pt>
                <c:pt idx="5">
                  <c:v>Process owners are contracted</c:v>
                </c:pt>
                <c:pt idx="6">
                  <c:v>Process Excellence Vision is tangible</c:v>
                </c:pt>
                <c:pt idx="7">
                  <c:v>Process data is available</c:v>
                </c:pt>
                <c:pt idx="8">
                  <c:v>Process Mining is deployed</c:v>
                </c:pt>
                <c:pt idx="9">
                  <c:v>Process Council is established</c:v>
                </c:pt>
                <c:pt idx="10">
                  <c:v>Process values form part of core values of the company</c:v>
                </c:pt>
                <c:pt idx="11">
                  <c:v>Process performance are part of boardroom agendas</c:v>
                </c:pt>
                <c:pt idx="12">
                  <c:v>Process Excellence training is available</c:v>
                </c:pt>
              </c:strCache>
            </c:strRef>
          </c:cat>
          <c:val>
            <c:numRef>
              <c:f>Analysis!$U$30:$AG$30</c:f>
              <c:numCache>
                <c:formatCode>0</c:formatCode>
                <c:ptCount val="13"/>
                <c:pt idx="0">
                  <c:v>19</c:v>
                </c:pt>
                <c:pt idx="1">
                  <c:v>15</c:v>
                </c:pt>
                <c:pt idx="2">
                  <c:v>18</c:v>
                </c:pt>
                <c:pt idx="3">
                  <c:v>17</c:v>
                </c:pt>
                <c:pt idx="4">
                  <c:v>17</c:v>
                </c:pt>
                <c:pt idx="5">
                  <c:v>17</c:v>
                </c:pt>
                <c:pt idx="6">
                  <c:v>17</c:v>
                </c:pt>
                <c:pt idx="7">
                  <c:v>21</c:v>
                </c:pt>
                <c:pt idx="8">
                  <c:v>15</c:v>
                </c:pt>
                <c:pt idx="9">
                  <c:v>14</c:v>
                </c:pt>
                <c:pt idx="10">
                  <c:v>18</c:v>
                </c:pt>
                <c:pt idx="11">
                  <c:v>17</c:v>
                </c:pt>
                <c:pt idx="12">
                  <c:v>15</c:v>
                </c:pt>
              </c:numCache>
            </c:numRef>
          </c:val>
          <c:extLst>
            <c:ext xmlns:c16="http://schemas.microsoft.com/office/drawing/2014/chart" uri="{C3380CC4-5D6E-409C-BE32-E72D297353CC}">
              <c16:uniqueId val="{00000000-51CD-4697-834C-9AA791C477BB}"/>
            </c:ext>
          </c:extLst>
        </c:ser>
        <c:dLbls>
          <c:showLegendKey val="0"/>
          <c:showVal val="0"/>
          <c:showCatName val="0"/>
          <c:showSerName val="0"/>
          <c:showPercent val="0"/>
          <c:showBubbleSize val="0"/>
        </c:dLbls>
        <c:gapWidth val="219"/>
        <c:overlap val="-27"/>
        <c:axId val="2100550544"/>
        <c:axId val="2100552944"/>
      </c:barChart>
      <c:lineChart>
        <c:grouping val="stacked"/>
        <c:varyColors val="0"/>
        <c:ser>
          <c:idx val="1"/>
          <c:order val="1"/>
          <c:tx>
            <c:v>Current Rating</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Analysis!$G$2:$S$2</c:f>
              <c:strCache>
                <c:ptCount val="13"/>
                <c:pt idx="0">
                  <c:v>Process metrics are part of KPIs</c:v>
                </c:pt>
                <c:pt idx="1">
                  <c:v>BPM CoE (Netta’s team) has senior management commitment</c:v>
                </c:pt>
                <c:pt idx="2">
                  <c:v>Job descriptions contains process actions and metrics</c:v>
                </c:pt>
                <c:pt idx="3">
                  <c:v>Process project funding available on a strategic budget</c:v>
                </c:pt>
                <c:pt idx="4">
                  <c:v>Process Simulation is actively used</c:v>
                </c:pt>
                <c:pt idx="5">
                  <c:v>Process owners are contracted</c:v>
                </c:pt>
                <c:pt idx="6">
                  <c:v>Process Excellence Vision is tangible</c:v>
                </c:pt>
                <c:pt idx="7">
                  <c:v>Process data is available</c:v>
                </c:pt>
                <c:pt idx="8">
                  <c:v>Process Mining is deployed</c:v>
                </c:pt>
                <c:pt idx="9">
                  <c:v>Process Council is established</c:v>
                </c:pt>
                <c:pt idx="10">
                  <c:v>Process values form part of core values of the company</c:v>
                </c:pt>
                <c:pt idx="11">
                  <c:v>Process performance are part of boardroom agendas</c:v>
                </c:pt>
                <c:pt idx="12">
                  <c:v>Process Excellence training is available</c:v>
                </c:pt>
              </c:strCache>
            </c:strRef>
          </c:cat>
          <c:val>
            <c:numRef>
              <c:f>Analysis!$G$30:$S$30</c:f>
              <c:numCache>
                <c:formatCode>0.00</c:formatCode>
                <c:ptCount val="13"/>
                <c:pt idx="0">
                  <c:v>2.7272727272727271</c:v>
                </c:pt>
                <c:pt idx="1">
                  <c:v>3.4545454545454546</c:v>
                </c:pt>
                <c:pt idx="2">
                  <c:v>2.6818181818181817</c:v>
                </c:pt>
                <c:pt idx="3">
                  <c:v>2.1363636363636362</c:v>
                </c:pt>
                <c:pt idx="4">
                  <c:v>2.2727272727272729</c:v>
                </c:pt>
                <c:pt idx="5">
                  <c:v>2.1818181818181817</c:v>
                </c:pt>
                <c:pt idx="6">
                  <c:v>2.4545454545454546</c:v>
                </c:pt>
                <c:pt idx="7">
                  <c:v>2.6818181818181817</c:v>
                </c:pt>
                <c:pt idx="8">
                  <c:v>2</c:v>
                </c:pt>
                <c:pt idx="9">
                  <c:v>2.0454545454545454</c:v>
                </c:pt>
                <c:pt idx="10">
                  <c:v>2.6363636363636362</c:v>
                </c:pt>
                <c:pt idx="11">
                  <c:v>2.5</c:v>
                </c:pt>
                <c:pt idx="12">
                  <c:v>3.2272727272727271</c:v>
                </c:pt>
              </c:numCache>
            </c:numRef>
          </c:val>
          <c:smooth val="0"/>
          <c:extLst>
            <c:ext xmlns:c16="http://schemas.microsoft.com/office/drawing/2014/chart" uri="{C3380CC4-5D6E-409C-BE32-E72D297353CC}">
              <c16:uniqueId val="{00000001-51CD-4697-834C-9AA791C477BB}"/>
            </c:ext>
          </c:extLst>
        </c:ser>
        <c:dLbls>
          <c:showLegendKey val="0"/>
          <c:showVal val="0"/>
          <c:showCatName val="0"/>
          <c:showSerName val="0"/>
          <c:showPercent val="0"/>
          <c:showBubbleSize val="0"/>
        </c:dLbls>
        <c:marker val="1"/>
        <c:smooth val="0"/>
        <c:axId val="1475143584"/>
        <c:axId val="1475156064"/>
      </c:lineChart>
      <c:catAx>
        <c:axId val="210055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0552944"/>
        <c:crosses val="autoZero"/>
        <c:auto val="1"/>
        <c:lblAlgn val="ctr"/>
        <c:lblOffset val="100"/>
        <c:noMultiLvlLbl val="0"/>
      </c:catAx>
      <c:valAx>
        <c:axId val="2100552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0070C0"/>
                </a:solidFill>
                <a:latin typeface="+mn-lt"/>
                <a:ea typeface="+mn-ea"/>
                <a:cs typeface="+mn-cs"/>
              </a:defRPr>
            </a:pPr>
            <a:endParaRPr lang="en-US"/>
          </a:p>
        </c:txPr>
        <c:crossAx val="2100550544"/>
        <c:crosses val="autoZero"/>
        <c:crossBetween val="between"/>
      </c:valAx>
      <c:valAx>
        <c:axId val="1475156064"/>
        <c:scaling>
          <c:orientation val="minMax"/>
          <c:min val="1.5"/>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1475143584"/>
        <c:crosses val="max"/>
        <c:crossBetween val="between"/>
      </c:valAx>
      <c:catAx>
        <c:axId val="1475143584"/>
        <c:scaling>
          <c:orientation val="minMax"/>
        </c:scaling>
        <c:delete val="1"/>
        <c:axPos val="b"/>
        <c:numFmt formatCode="General" sourceLinked="1"/>
        <c:majorTickMark val="out"/>
        <c:minorTickMark val="none"/>
        <c:tickLblPos val="nextTo"/>
        <c:crossAx val="1475156064"/>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OPS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Selection</c:v>
          </c:tx>
          <c:spPr>
            <a:solidFill>
              <a:schemeClr val="accent1"/>
            </a:solidFill>
            <a:ln>
              <a:noFill/>
            </a:ln>
            <a:effectLst/>
          </c:spPr>
          <c:invertIfNegative val="0"/>
          <c:cat>
            <c:strRef>
              <c:f>Analysis!$G$2:$S$2</c:f>
              <c:strCache>
                <c:ptCount val="13"/>
                <c:pt idx="0">
                  <c:v>Process metrics are part of KPIs</c:v>
                </c:pt>
                <c:pt idx="1">
                  <c:v>BPM CoE (Netta’s team) has senior management commitment</c:v>
                </c:pt>
                <c:pt idx="2">
                  <c:v>Job descriptions contains process actions and metrics</c:v>
                </c:pt>
                <c:pt idx="3">
                  <c:v>Process project funding available on a strategic budget</c:v>
                </c:pt>
                <c:pt idx="4">
                  <c:v>Process Simulation is actively used</c:v>
                </c:pt>
                <c:pt idx="5">
                  <c:v>Process owners are contracted</c:v>
                </c:pt>
                <c:pt idx="6">
                  <c:v>Process Excellence Vision is tangible</c:v>
                </c:pt>
                <c:pt idx="7">
                  <c:v>Process data is available</c:v>
                </c:pt>
                <c:pt idx="8">
                  <c:v>Process Mining is deployed</c:v>
                </c:pt>
                <c:pt idx="9">
                  <c:v>Process Council is established</c:v>
                </c:pt>
                <c:pt idx="10">
                  <c:v>Process values form part of core values of the company</c:v>
                </c:pt>
                <c:pt idx="11">
                  <c:v>Process performance are part of boardroom agendas</c:v>
                </c:pt>
                <c:pt idx="12">
                  <c:v>Process Excellence training is available</c:v>
                </c:pt>
              </c:strCache>
            </c:strRef>
          </c:cat>
          <c:val>
            <c:numRef>
              <c:f>Analysis!$U$31:$AG$31</c:f>
              <c:numCache>
                <c:formatCode>0</c:formatCode>
                <c:ptCount val="13"/>
                <c:pt idx="0">
                  <c:v>6</c:v>
                </c:pt>
                <c:pt idx="1">
                  <c:v>4</c:v>
                </c:pt>
                <c:pt idx="2">
                  <c:v>5</c:v>
                </c:pt>
                <c:pt idx="3">
                  <c:v>5</c:v>
                </c:pt>
                <c:pt idx="4">
                  <c:v>4</c:v>
                </c:pt>
                <c:pt idx="5">
                  <c:v>4</c:v>
                </c:pt>
                <c:pt idx="6">
                  <c:v>6</c:v>
                </c:pt>
                <c:pt idx="7">
                  <c:v>6</c:v>
                </c:pt>
                <c:pt idx="8">
                  <c:v>4</c:v>
                </c:pt>
                <c:pt idx="9">
                  <c:v>4</c:v>
                </c:pt>
                <c:pt idx="10">
                  <c:v>5</c:v>
                </c:pt>
                <c:pt idx="11">
                  <c:v>5</c:v>
                </c:pt>
                <c:pt idx="12">
                  <c:v>5</c:v>
                </c:pt>
              </c:numCache>
            </c:numRef>
          </c:val>
          <c:extLst>
            <c:ext xmlns:c16="http://schemas.microsoft.com/office/drawing/2014/chart" uri="{C3380CC4-5D6E-409C-BE32-E72D297353CC}">
              <c16:uniqueId val="{00000000-7889-49B4-A248-3792C6314313}"/>
            </c:ext>
          </c:extLst>
        </c:ser>
        <c:dLbls>
          <c:showLegendKey val="0"/>
          <c:showVal val="0"/>
          <c:showCatName val="0"/>
          <c:showSerName val="0"/>
          <c:showPercent val="0"/>
          <c:showBubbleSize val="0"/>
        </c:dLbls>
        <c:gapWidth val="219"/>
        <c:overlap val="-27"/>
        <c:axId val="2100550544"/>
        <c:axId val="2100552944"/>
      </c:barChart>
      <c:lineChart>
        <c:grouping val="stacked"/>
        <c:varyColors val="0"/>
        <c:ser>
          <c:idx val="1"/>
          <c:order val="1"/>
          <c:tx>
            <c:v>Current Rating</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Analysis!$G$2:$S$2</c:f>
              <c:strCache>
                <c:ptCount val="13"/>
                <c:pt idx="0">
                  <c:v>Process metrics are part of KPIs</c:v>
                </c:pt>
                <c:pt idx="1">
                  <c:v>BPM CoE (Netta’s team) has senior management commitment</c:v>
                </c:pt>
                <c:pt idx="2">
                  <c:v>Job descriptions contains process actions and metrics</c:v>
                </c:pt>
                <c:pt idx="3">
                  <c:v>Process project funding available on a strategic budget</c:v>
                </c:pt>
                <c:pt idx="4">
                  <c:v>Process Simulation is actively used</c:v>
                </c:pt>
                <c:pt idx="5">
                  <c:v>Process owners are contracted</c:v>
                </c:pt>
                <c:pt idx="6">
                  <c:v>Process Excellence Vision is tangible</c:v>
                </c:pt>
                <c:pt idx="7">
                  <c:v>Process data is available</c:v>
                </c:pt>
                <c:pt idx="8">
                  <c:v>Process Mining is deployed</c:v>
                </c:pt>
                <c:pt idx="9">
                  <c:v>Process Council is established</c:v>
                </c:pt>
                <c:pt idx="10">
                  <c:v>Process values form part of core values of the company</c:v>
                </c:pt>
                <c:pt idx="11">
                  <c:v>Process performance are part of boardroom agendas</c:v>
                </c:pt>
                <c:pt idx="12">
                  <c:v>Process Excellence training is available</c:v>
                </c:pt>
              </c:strCache>
            </c:strRef>
          </c:cat>
          <c:val>
            <c:numRef>
              <c:f>Analysis!$G$31:$S$31</c:f>
              <c:numCache>
                <c:formatCode>0.00</c:formatCode>
                <c:ptCount val="13"/>
                <c:pt idx="0">
                  <c:v>2.5714285714285716</c:v>
                </c:pt>
                <c:pt idx="1">
                  <c:v>3.5714285714285716</c:v>
                </c:pt>
                <c:pt idx="2">
                  <c:v>2.7142857142857144</c:v>
                </c:pt>
                <c:pt idx="3">
                  <c:v>2.1428571428571428</c:v>
                </c:pt>
                <c:pt idx="4">
                  <c:v>2</c:v>
                </c:pt>
                <c:pt idx="5">
                  <c:v>2.1428571428571428</c:v>
                </c:pt>
                <c:pt idx="6">
                  <c:v>2.4285714285714284</c:v>
                </c:pt>
                <c:pt idx="7">
                  <c:v>2.4285714285714284</c:v>
                </c:pt>
                <c:pt idx="8">
                  <c:v>2.7142857142857144</c:v>
                </c:pt>
                <c:pt idx="9">
                  <c:v>2.5714285714285716</c:v>
                </c:pt>
                <c:pt idx="10">
                  <c:v>2.8571428571428572</c:v>
                </c:pt>
                <c:pt idx="11">
                  <c:v>2.5714285714285716</c:v>
                </c:pt>
                <c:pt idx="12">
                  <c:v>3.5714285714285716</c:v>
                </c:pt>
              </c:numCache>
            </c:numRef>
          </c:val>
          <c:smooth val="0"/>
          <c:extLst>
            <c:ext xmlns:c16="http://schemas.microsoft.com/office/drawing/2014/chart" uri="{C3380CC4-5D6E-409C-BE32-E72D297353CC}">
              <c16:uniqueId val="{00000001-7889-49B4-A248-3792C6314313}"/>
            </c:ext>
          </c:extLst>
        </c:ser>
        <c:dLbls>
          <c:showLegendKey val="0"/>
          <c:showVal val="0"/>
          <c:showCatName val="0"/>
          <c:showSerName val="0"/>
          <c:showPercent val="0"/>
          <c:showBubbleSize val="0"/>
        </c:dLbls>
        <c:marker val="1"/>
        <c:smooth val="0"/>
        <c:axId val="1475143584"/>
        <c:axId val="1475156064"/>
      </c:lineChart>
      <c:catAx>
        <c:axId val="210055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0552944"/>
        <c:crosses val="autoZero"/>
        <c:auto val="1"/>
        <c:lblAlgn val="ctr"/>
        <c:lblOffset val="100"/>
        <c:noMultiLvlLbl val="0"/>
      </c:catAx>
      <c:valAx>
        <c:axId val="2100552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0070C0"/>
                </a:solidFill>
                <a:latin typeface="+mn-lt"/>
                <a:ea typeface="+mn-ea"/>
                <a:cs typeface="+mn-cs"/>
              </a:defRPr>
            </a:pPr>
            <a:endParaRPr lang="en-US"/>
          </a:p>
        </c:txPr>
        <c:crossAx val="2100550544"/>
        <c:crosses val="autoZero"/>
        <c:crossBetween val="between"/>
      </c:valAx>
      <c:valAx>
        <c:axId val="1475156064"/>
        <c:scaling>
          <c:orientation val="minMax"/>
          <c:min val="1"/>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1475143584"/>
        <c:crosses val="max"/>
        <c:crossBetween val="between"/>
      </c:valAx>
      <c:catAx>
        <c:axId val="1475143584"/>
        <c:scaling>
          <c:orientation val="minMax"/>
        </c:scaling>
        <c:delete val="1"/>
        <c:axPos val="b"/>
        <c:numFmt formatCode="General" sourceLinked="1"/>
        <c:majorTickMark val="out"/>
        <c:minorTickMark val="none"/>
        <c:tickLblPos val="nextTo"/>
        <c:crossAx val="1475156064"/>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Legal Claims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Selection</c:v>
          </c:tx>
          <c:spPr>
            <a:solidFill>
              <a:schemeClr val="accent1"/>
            </a:solidFill>
            <a:ln>
              <a:noFill/>
            </a:ln>
            <a:effectLst/>
          </c:spPr>
          <c:invertIfNegative val="0"/>
          <c:cat>
            <c:strRef>
              <c:f>Analysis!$G$2:$S$2</c:f>
              <c:strCache>
                <c:ptCount val="13"/>
                <c:pt idx="0">
                  <c:v>Process metrics are part of KPIs</c:v>
                </c:pt>
                <c:pt idx="1">
                  <c:v>BPM CoE (Netta’s team) has senior management commitment</c:v>
                </c:pt>
                <c:pt idx="2">
                  <c:v>Job descriptions contains process actions and metrics</c:v>
                </c:pt>
                <c:pt idx="3">
                  <c:v>Process project funding available on a strategic budget</c:v>
                </c:pt>
                <c:pt idx="4">
                  <c:v>Process Simulation is actively used</c:v>
                </c:pt>
                <c:pt idx="5">
                  <c:v>Process owners are contracted</c:v>
                </c:pt>
                <c:pt idx="6">
                  <c:v>Process Excellence Vision is tangible</c:v>
                </c:pt>
                <c:pt idx="7">
                  <c:v>Process data is available</c:v>
                </c:pt>
                <c:pt idx="8">
                  <c:v>Process Mining is deployed</c:v>
                </c:pt>
                <c:pt idx="9">
                  <c:v>Process Council is established</c:v>
                </c:pt>
                <c:pt idx="10">
                  <c:v>Process values form part of core values of the company</c:v>
                </c:pt>
                <c:pt idx="11">
                  <c:v>Process performance are part of boardroom agendas</c:v>
                </c:pt>
                <c:pt idx="12">
                  <c:v>Process Excellence training is available</c:v>
                </c:pt>
              </c:strCache>
            </c:strRef>
          </c:cat>
          <c:val>
            <c:numRef>
              <c:f>Analysis!$U$32:$AG$32</c:f>
              <c:numCache>
                <c:formatCode>0</c:formatCode>
                <c:ptCount val="13"/>
                <c:pt idx="0">
                  <c:v>5</c:v>
                </c:pt>
                <c:pt idx="1">
                  <c:v>5</c:v>
                </c:pt>
                <c:pt idx="2">
                  <c:v>4</c:v>
                </c:pt>
                <c:pt idx="3">
                  <c:v>6</c:v>
                </c:pt>
                <c:pt idx="4">
                  <c:v>4</c:v>
                </c:pt>
                <c:pt idx="5">
                  <c:v>4</c:v>
                </c:pt>
                <c:pt idx="6">
                  <c:v>5</c:v>
                </c:pt>
                <c:pt idx="7">
                  <c:v>6</c:v>
                </c:pt>
                <c:pt idx="8">
                  <c:v>6</c:v>
                </c:pt>
                <c:pt idx="9">
                  <c:v>4</c:v>
                </c:pt>
                <c:pt idx="10">
                  <c:v>5</c:v>
                </c:pt>
                <c:pt idx="11">
                  <c:v>4</c:v>
                </c:pt>
                <c:pt idx="12">
                  <c:v>3</c:v>
                </c:pt>
              </c:numCache>
            </c:numRef>
          </c:val>
          <c:extLst>
            <c:ext xmlns:c16="http://schemas.microsoft.com/office/drawing/2014/chart" uri="{C3380CC4-5D6E-409C-BE32-E72D297353CC}">
              <c16:uniqueId val="{00000000-1057-4922-8CB9-A2A98D347497}"/>
            </c:ext>
          </c:extLst>
        </c:ser>
        <c:dLbls>
          <c:showLegendKey val="0"/>
          <c:showVal val="0"/>
          <c:showCatName val="0"/>
          <c:showSerName val="0"/>
          <c:showPercent val="0"/>
          <c:showBubbleSize val="0"/>
        </c:dLbls>
        <c:gapWidth val="219"/>
        <c:overlap val="-27"/>
        <c:axId val="2100550544"/>
        <c:axId val="2100552944"/>
      </c:barChart>
      <c:lineChart>
        <c:grouping val="stacked"/>
        <c:varyColors val="0"/>
        <c:ser>
          <c:idx val="1"/>
          <c:order val="1"/>
          <c:tx>
            <c:v>Current Rating</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Analysis!$G$2:$S$2</c:f>
              <c:strCache>
                <c:ptCount val="13"/>
                <c:pt idx="0">
                  <c:v>Process metrics are part of KPIs</c:v>
                </c:pt>
                <c:pt idx="1">
                  <c:v>BPM CoE (Netta’s team) has senior management commitment</c:v>
                </c:pt>
                <c:pt idx="2">
                  <c:v>Job descriptions contains process actions and metrics</c:v>
                </c:pt>
                <c:pt idx="3">
                  <c:v>Process project funding available on a strategic budget</c:v>
                </c:pt>
                <c:pt idx="4">
                  <c:v>Process Simulation is actively used</c:v>
                </c:pt>
                <c:pt idx="5">
                  <c:v>Process owners are contracted</c:v>
                </c:pt>
                <c:pt idx="6">
                  <c:v>Process Excellence Vision is tangible</c:v>
                </c:pt>
                <c:pt idx="7">
                  <c:v>Process data is available</c:v>
                </c:pt>
                <c:pt idx="8">
                  <c:v>Process Mining is deployed</c:v>
                </c:pt>
                <c:pt idx="9">
                  <c:v>Process Council is established</c:v>
                </c:pt>
                <c:pt idx="10">
                  <c:v>Process values form part of core values of the company</c:v>
                </c:pt>
                <c:pt idx="11">
                  <c:v>Process performance are part of boardroom agendas</c:v>
                </c:pt>
                <c:pt idx="12">
                  <c:v>Process Excellence training is available</c:v>
                </c:pt>
              </c:strCache>
            </c:strRef>
          </c:cat>
          <c:val>
            <c:numRef>
              <c:f>Analysis!$G$32:$S$32</c:f>
              <c:numCache>
                <c:formatCode>0.00</c:formatCode>
                <c:ptCount val="13"/>
                <c:pt idx="0">
                  <c:v>3</c:v>
                </c:pt>
                <c:pt idx="1">
                  <c:v>3.8333333333333335</c:v>
                </c:pt>
                <c:pt idx="2">
                  <c:v>2.8333333333333335</c:v>
                </c:pt>
                <c:pt idx="3">
                  <c:v>2.3333333333333335</c:v>
                </c:pt>
                <c:pt idx="4">
                  <c:v>2.5</c:v>
                </c:pt>
                <c:pt idx="5">
                  <c:v>2.3333333333333335</c:v>
                </c:pt>
                <c:pt idx="6">
                  <c:v>2.6666666666666665</c:v>
                </c:pt>
                <c:pt idx="7">
                  <c:v>3</c:v>
                </c:pt>
                <c:pt idx="8">
                  <c:v>1.6666666666666667</c:v>
                </c:pt>
                <c:pt idx="9">
                  <c:v>1.8333333333333333</c:v>
                </c:pt>
                <c:pt idx="10">
                  <c:v>3</c:v>
                </c:pt>
                <c:pt idx="11">
                  <c:v>2.8333333333333335</c:v>
                </c:pt>
                <c:pt idx="12">
                  <c:v>3.5</c:v>
                </c:pt>
              </c:numCache>
            </c:numRef>
          </c:val>
          <c:smooth val="0"/>
          <c:extLst>
            <c:ext xmlns:c16="http://schemas.microsoft.com/office/drawing/2014/chart" uri="{C3380CC4-5D6E-409C-BE32-E72D297353CC}">
              <c16:uniqueId val="{00000001-1057-4922-8CB9-A2A98D347497}"/>
            </c:ext>
          </c:extLst>
        </c:ser>
        <c:dLbls>
          <c:showLegendKey val="0"/>
          <c:showVal val="0"/>
          <c:showCatName val="0"/>
          <c:showSerName val="0"/>
          <c:showPercent val="0"/>
          <c:showBubbleSize val="0"/>
        </c:dLbls>
        <c:marker val="1"/>
        <c:smooth val="0"/>
        <c:axId val="1475143584"/>
        <c:axId val="1475156064"/>
      </c:lineChart>
      <c:catAx>
        <c:axId val="210055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0552944"/>
        <c:crosses val="autoZero"/>
        <c:auto val="1"/>
        <c:lblAlgn val="ctr"/>
        <c:lblOffset val="100"/>
        <c:noMultiLvlLbl val="0"/>
      </c:catAx>
      <c:valAx>
        <c:axId val="2100552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0070C0"/>
                </a:solidFill>
                <a:latin typeface="+mn-lt"/>
                <a:ea typeface="+mn-ea"/>
                <a:cs typeface="+mn-cs"/>
              </a:defRPr>
            </a:pPr>
            <a:endParaRPr lang="en-US"/>
          </a:p>
        </c:txPr>
        <c:crossAx val="2100550544"/>
        <c:crosses val="autoZero"/>
        <c:crossBetween val="between"/>
      </c:valAx>
      <c:valAx>
        <c:axId val="1475156064"/>
        <c:scaling>
          <c:orientation val="minMax"/>
          <c:min val="1"/>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1475143584"/>
        <c:crosses val="max"/>
        <c:crossBetween val="between"/>
      </c:valAx>
      <c:catAx>
        <c:axId val="1475143584"/>
        <c:scaling>
          <c:orientation val="minMax"/>
        </c:scaling>
        <c:delete val="1"/>
        <c:axPos val="b"/>
        <c:numFmt formatCode="General" sourceLinked="1"/>
        <c:majorTickMark val="out"/>
        <c:minorTickMark val="none"/>
        <c:tickLblPos val="nextTo"/>
        <c:crossAx val="1475156064"/>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Finance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Selection</c:v>
          </c:tx>
          <c:spPr>
            <a:solidFill>
              <a:schemeClr val="accent1"/>
            </a:solidFill>
            <a:ln>
              <a:noFill/>
            </a:ln>
            <a:effectLst/>
          </c:spPr>
          <c:invertIfNegative val="0"/>
          <c:cat>
            <c:strRef>
              <c:f>Analysis!$G$2:$S$2</c:f>
              <c:strCache>
                <c:ptCount val="13"/>
                <c:pt idx="0">
                  <c:v>Process metrics are part of KPIs</c:v>
                </c:pt>
                <c:pt idx="1">
                  <c:v>BPM CoE (Netta’s team) has senior management commitment</c:v>
                </c:pt>
                <c:pt idx="2">
                  <c:v>Job descriptions contains process actions and metrics</c:v>
                </c:pt>
                <c:pt idx="3">
                  <c:v>Process project funding available on a strategic budget</c:v>
                </c:pt>
                <c:pt idx="4">
                  <c:v>Process Simulation is actively used</c:v>
                </c:pt>
                <c:pt idx="5">
                  <c:v>Process owners are contracted</c:v>
                </c:pt>
                <c:pt idx="6">
                  <c:v>Process Excellence Vision is tangible</c:v>
                </c:pt>
                <c:pt idx="7">
                  <c:v>Process data is available</c:v>
                </c:pt>
                <c:pt idx="8">
                  <c:v>Process Mining is deployed</c:v>
                </c:pt>
                <c:pt idx="9">
                  <c:v>Process Council is established</c:v>
                </c:pt>
                <c:pt idx="10">
                  <c:v>Process values form part of core values of the company</c:v>
                </c:pt>
                <c:pt idx="11">
                  <c:v>Process performance are part of boardroom agendas</c:v>
                </c:pt>
                <c:pt idx="12">
                  <c:v>Process Excellence training is available</c:v>
                </c:pt>
              </c:strCache>
            </c:strRef>
          </c:cat>
          <c:val>
            <c:numRef>
              <c:f>Analysis!$U$33:$AG$33</c:f>
              <c:numCache>
                <c:formatCode>0</c:formatCode>
                <c:ptCount val="13"/>
                <c:pt idx="0">
                  <c:v>2</c:v>
                </c:pt>
                <c:pt idx="1">
                  <c:v>1</c:v>
                </c:pt>
                <c:pt idx="2">
                  <c:v>3</c:v>
                </c:pt>
                <c:pt idx="3">
                  <c:v>2</c:v>
                </c:pt>
                <c:pt idx="4">
                  <c:v>3</c:v>
                </c:pt>
                <c:pt idx="5">
                  <c:v>3</c:v>
                </c:pt>
                <c:pt idx="6">
                  <c:v>2</c:v>
                </c:pt>
                <c:pt idx="7">
                  <c:v>3</c:v>
                </c:pt>
                <c:pt idx="8">
                  <c:v>2</c:v>
                </c:pt>
                <c:pt idx="9">
                  <c:v>3</c:v>
                </c:pt>
                <c:pt idx="10">
                  <c:v>3</c:v>
                </c:pt>
                <c:pt idx="11">
                  <c:v>2</c:v>
                </c:pt>
                <c:pt idx="12">
                  <c:v>3</c:v>
                </c:pt>
              </c:numCache>
            </c:numRef>
          </c:val>
          <c:extLst>
            <c:ext xmlns:c16="http://schemas.microsoft.com/office/drawing/2014/chart" uri="{C3380CC4-5D6E-409C-BE32-E72D297353CC}">
              <c16:uniqueId val="{00000000-0EAC-4CDD-A1A7-13E7F69E5882}"/>
            </c:ext>
          </c:extLst>
        </c:ser>
        <c:dLbls>
          <c:showLegendKey val="0"/>
          <c:showVal val="0"/>
          <c:showCatName val="0"/>
          <c:showSerName val="0"/>
          <c:showPercent val="0"/>
          <c:showBubbleSize val="0"/>
        </c:dLbls>
        <c:gapWidth val="219"/>
        <c:overlap val="-27"/>
        <c:axId val="2100550544"/>
        <c:axId val="2100552944"/>
      </c:barChart>
      <c:lineChart>
        <c:grouping val="stacked"/>
        <c:varyColors val="0"/>
        <c:ser>
          <c:idx val="1"/>
          <c:order val="1"/>
          <c:tx>
            <c:v>Current Rating</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Analysis!$G$2:$S$2</c:f>
              <c:strCache>
                <c:ptCount val="13"/>
                <c:pt idx="0">
                  <c:v>Process metrics are part of KPIs</c:v>
                </c:pt>
                <c:pt idx="1">
                  <c:v>BPM CoE (Netta’s team) has senior management commitment</c:v>
                </c:pt>
                <c:pt idx="2">
                  <c:v>Job descriptions contains process actions and metrics</c:v>
                </c:pt>
                <c:pt idx="3">
                  <c:v>Process project funding available on a strategic budget</c:v>
                </c:pt>
                <c:pt idx="4">
                  <c:v>Process Simulation is actively used</c:v>
                </c:pt>
                <c:pt idx="5">
                  <c:v>Process owners are contracted</c:v>
                </c:pt>
                <c:pt idx="6">
                  <c:v>Process Excellence Vision is tangible</c:v>
                </c:pt>
                <c:pt idx="7">
                  <c:v>Process data is available</c:v>
                </c:pt>
                <c:pt idx="8">
                  <c:v>Process Mining is deployed</c:v>
                </c:pt>
                <c:pt idx="9">
                  <c:v>Process Council is established</c:v>
                </c:pt>
                <c:pt idx="10">
                  <c:v>Process values form part of core values of the company</c:v>
                </c:pt>
                <c:pt idx="11">
                  <c:v>Process performance are part of boardroom agendas</c:v>
                </c:pt>
                <c:pt idx="12">
                  <c:v>Process Excellence training is available</c:v>
                </c:pt>
              </c:strCache>
            </c:strRef>
          </c:cat>
          <c:val>
            <c:numRef>
              <c:f>Analysis!$G$33:$S$33</c:f>
              <c:numCache>
                <c:formatCode>0.00</c:formatCode>
                <c:ptCount val="13"/>
                <c:pt idx="0">
                  <c:v>3.3333333333333335</c:v>
                </c:pt>
                <c:pt idx="1">
                  <c:v>3</c:v>
                </c:pt>
                <c:pt idx="2">
                  <c:v>3</c:v>
                </c:pt>
                <c:pt idx="3">
                  <c:v>2</c:v>
                </c:pt>
                <c:pt idx="4">
                  <c:v>1.6666666666666667</c:v>
                </c:pt>
                <c:pt idx="5">
                  <c:v>2</c:v>
                </c:pt>
                <c:pt idx="6">
                  <c:v>2.3333333333333335</c:v>
                </c:pt>
                <c:pt idx="7">
                  <c:v>2.6666666666666665</c:v>
                </c:pt>
                <c:pt idx="8">
                  <c:v>1.6666666666666667</c:v>
                </c:pt>
                <c:pt idx="9">
                  <c:v>1.3333333333333333</c:v>
                </c:pt>
                <c:pt idx="10">
                  <c:v>3</c:v>
                </c:pt>
                <c:pt idx="11">
                  <c:v>2.6666666666666665</c:v>
                </c:pt>
                <c:pt idx="12">
                  <c:v>2</c:v>
                </c:pt>
              </c:numCache>
            </c:numRef>
          </c:val>
          <c:smooth val="0"/>
          <c:extLst>
            <c:ext xmlns:c16="http://schemas.microsoft.com/office/drawing/2014/chart" uri="{C3380CC4-5D6E-409C-BE32-E72D297353CC}">
              <c16:uniqueId val="{00000001-0EAC-4CDD-A1A7-13E7F69E5882}"/>
            </c:ext>
          </c:extLst>
        </c:ser>
        <c:dLbls>
          <c:showLegendKey val="0"/>
          <c:showVal val="0"/>
          <c:showCatName val="0"/>
          <c:showSerName val="0"/>
          <c:showPercent val="0"/>
          <c:showBubbleSize val="0"/>
        </c:dLbls>
        <c:marker val="1"/>
        <c:smooth val="0"/>
        <c:axId val="1475143584"/>
        <c:axId val="1475156064"/>
      </c:lineChart>
      <c:catAx>
        <c:axId val="210055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0552944"/>
        <c:crosses val="autoZero"/>
        <c:auto val="1"/>
        <c:lblAlgn val="ctr"/>
        <c:lblOffset val="100"/>
        <c:noMultiLvlLbl val="0"/>
      </c:catAx>
      <c:valAx>
        <c:axId val="2100552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0070C0"/>
                </a:solidFill>
                <a:latin typeface="+mn-lt"/>
                <a:ea typeface="+mn-ea"/>
                <a:cs typeface="+mn-cs"/>
              </a:defRPr>
            </a:pPr>
            <a:endParaRPr lang="en-US"/>
          </a:p>
        </c:txPr>
        <c:crossAx val="2100550544"/>
        <c:crosses val="autoZero"/>
        <c:crossBetween val="between"/>
      </c:valAx>
      <c:valAx>
        <c:axId val="1475156064"/>
        <c:scaling>
          <c:orientation val="minMax"/>
          <c:min val="1"/>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1475143584"/>
        <c:crosses val="max"/>
        <c:crossBetween val="between"/>
      </c:valAx>
      <c:catAx>
        <c:axId val="1475143584"/>
        <c:scaling>
          <c:orientation val="minMax"/>
        </c:scaling>
        <c:delete val="1"/>
        <c:axPos val="b"/>
        <c:numFmt formatCode="General" sourceLinked="1"/>
        <c:majorTickMark val="out"/>
        <c:minorTickMark val="none"/>
        <c:tickLblPos val="nextTo"/>
        <c:crossAx val="1475156064"/>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BPO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Selection</c:v>
          </c:tx>
          <c:spPr>
            <a:solidFill>
              <a:schemeClr val="accent1"/>
            </a:solidFill>
            <a:ln>
              <a:noFill/>
            </a:ln>
            <a:effectLst/>
          </c:spPr>
          <c:invertIfNegative val="0"/>
          <c:cat>
            <c:strRef>
              <c:f>Analysis!$G$2:$S$2</c:f>
              <c:strCache>
                <c:ptCount val="13"/>
                <c:pt idx="0">
                  <c:v>Process metrics are part of KPIs</c:v>
                </c:pt>
                <c:pt idx="1">
                  <c:v>BPM CoE (Netta’s team) has senior management commitment</c:v>
                </c:pt>
                <c:pt idx="2">
                  <c:v>Job descriptions contains process actions and metrics</c:v>
                </c:pt>
                <c:pt idx="3">
                  <c:v>Process project funding available on a strategic budget</c:v>
                </c:pt>
                <c:pt idx="4">
                  <c:v>Process Simulation is actively used</c:v>
                </c:pt>
                <c:pt idx="5">
                  <c:v>Process owners are contracted</c:v>
                </c:pt>
                <c:pt idx="6">
                  <c:v>Process Excellence Vision is tangible</c:v>
                </c:pt>
                <c:pt idx="7">
                  <c:v>Process data is available</c:v>
                </c:pt>
                <c:pt idx="8">
                  <c:v>Process Mining is deployed</c:v>
                </c:pt>
                <c:pt idx="9">
                  <c:v>Process Council is established</c:v>
                </c:pt>
                <c:pt idx="10">
                  <c:v>Process values form part of core values of the company</c:v>
                </c:pt>
                <c:pt idx="11">
                  <c:v>Process performance are part of boardroom agendas</c:v>
                </c:pt>
                <c:pt idx="12">
                  <c:v>Process Excellence training is available</c:v>
                </c:pt>
              </c:strCache>
            </c:strRef>
          </c:cat>
          <c:val>
            <c:numRef>
              <c:f>Analysis!$U$34:$AG$34</c:f>
              <c:numCache>
                <c:formatCode>0</c:formatCode>
                <c:ptCount val="13"/>
                <c:pt idx="0">
                  <c:v>3</c:v>
                </c:pt>
                <c:pt idx="1">
                  <c:v>3</c:v>
                </c:pt>
                <c:pt idx="2">
                  <c:v>3</c:v>
                </c:pt>
                <c:pt idx="3">
                  <c:v>2</c:v>
                </c:pt>
                <c:pt idx="4">
                  <c:v>3</c:v>
                </c:pt>
                <c:pt idx="5">
                  <c:v>3</c:v>
                </c:pt>
                <c:pt idx="6">
                  <c:v>1</c:v>
                </c:pt>
                <c:pt idx="7">
                  <c:v>3</c:v>
                </c:pt>
                <c:pt idx="8">
                  <c:v>1</c:v>
                </c:pt>
                <c:pt idx="9">
                  <c:v>1</c:v>
                </c:pt>
                <c:pt idx="10">
                  <c:v>3</c:v>
                </c:pt>
                <c:pt idx="11">
                  <c:v>3</c:v>
                </c:pt>
                <c:pt idx="12">
                  <c:v>1</c:v>
                </c:pt>
              </c:numCache>
            </c:numRef>
          </c:val>
          <c:extLst>
            <c:ext xmlns:c16="http://schemas.microsoft.com/office/drawing/2014/chart" uri="{C3380CC4-5D6E-409C-BE32-E72D297353CC}">
              <c16:uniqueId val="{00000000-21CF-4342-A873-04141029E48D}"/>
            </c:ext>
          </c:extLst>
        </c:ser>
        <c:dLbls>
          <c:showLegendKey val="0"/>
          <c:showVal val="0"/>
          <c:showCatName val="0"/>
          <c:showSerName val="0"/>
          <c:showPercent val="0"/>
          <c:showBubbleSize val="0"/>
        </c:dLbls>
        <c:gapWidth val="219"/>
        <c:overlap val="-27"/>
        <c:axId val="2100550544"/>
        <c:axId val="2100552944"/>
      </c:barChart>
      <c:lineChart>
        <c:grouping val="stacked"/>
        <c:varyColors val="0"/>
        <c:ser>
          <c:idx val="1"/>
          <c:order val="1"/>
          <c:tx>
            <c:v>Current Rating</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Analysis!$G$2:$S$2</c:f>
              <c:strCache>
                <c:ptCount val="13"/>
                <c:pt idx="0">
                  <c:v>Process metrics are part of KPIs</c:v>
                </c:pt>
                <c:pt idx="1">
                  <c:v>BPM CoE (Netta’s team) has senior management commitment</c:v>
                </c:pt>
                <c:pt idx="2">
                  <c:v>Job descriptions contains process actions and metrics</c:v>
                </c:pt>
                <c:pt idx="3">
                  <c:v>Process project funding available on a strategic budget</c:v>
                </c:pt>
                <c:pt idx="4">
                  <c:v>Process Simulation is actively used</c:v>
                </c:pt>
                <c:pt idx="5">
                  <c:v>Process owners are contracted</c:v>
                </c:pt>
                <c:pt idx="6">
                  <c:v>Process Excellence Vision is tangible</c:v>
                </c:pt>
                <c:pt idx="7">
                  <c:v>Process data is available</c:v>
                </c:pt>
                <c:pt idx="8">
                  <c:v>Process Mining is deployed</c:v>
                </c:pt>
                <c:pt idx="9">
                  <c:v>Process Council is established</c:v>
                </c:pt>
                <c:pt idx="10">
                  <c:v>Process values form part of core values of the company</c:v>
                </c:pt>
                <c:pt idx="11">
                  <c:v>Process performance are part of boardroom agendas</c:v>
                </c:pt>
                <c:pt idx="12">
                  <c:v>Process Excellence training is available</c:v>
                </c:pt>
              </c:strCache>
            </c:strRef>
          </c:cat>
          <c:val>
            <c:numRef>
              <c:f>Analysis!$G$34:$S$34</c:f>
              <c:numCache>
                <c:formatCode>0.00</c:formatCode>
                <c:ptCount val="13"/>
                <c:pt idx="0">
                  <c:v>3.3333333333333335</c:v>
                </c:pt>
                <c:pt idx="1">
                  <c:v>3.6666666666666665</c:v>
                </c:pt>
                <c:pt idx="2">
                  <c:v>3.3333333333333335</c:v>
                </c:pt>
                <c:pt idx="3">
                  <c:v>3</c:v>
                </c:pt>
                <c:pt idx="4">
                  <c:v>3.3333333333333335</c:v>
                </c:pt>
                <c:pt idx="5">
                  <c:v>2.6666666666666665</c:v>
                </c:pt>
                <c:pt idx="6">
                  <c:v>3</c:v>
                </c:pt>
                <c:pt idx="7">
                  <c:v>3.3333333333333335</c:v>
                </c:pt>
                <c:pt idx="8">
                  <c:v>2</c:v>
                </c:pt>
                <c:pt idx="9">
                  <c:v>3</c:v>
                </c:pt>
                <c:pt idx="10">
                  <c:v>2.3333333333333335</c:v>
                </c:pt>
                <c:pt idx="11">
                  <c:v>2.3333333333333335</c:v>
                </c:pt>
                <c:pt idx="12">
                  <c:v>4</c:v>
                </c:pt>
              </c:numCache>
            </c:numRef>
          </c:val>
          <c:smooth val="0"/>
          <c:extLst>
            <c:ext xmlns:c16="http://schemas.microsoft.com/office/drawing/2014/chart" uri="{C3380CC4-5D6E-409C-BE32-E72D297353CC}">
              <c16:uniqueId val="{00000001-21CF-4342-A873-04141029E48D}"/>
            </c:ext>
          </c:extLst>
        </c:ser>
        <c:dLbls>
          <c:showLegendKey val="0"/>
          <c:showVal val="0"/>
          <c:showCatName val="0"/>
          <c:showSerName val="0"/>
          <c:showPercent val="0"/>
          <c:showBubbleSize val="0"/>
        </c:dLbls>
        <c:marker val="1"/>
        <c:smooth val="0"/>
        <c:axId val="1475143584"/>
        <c:axId val="1475156064"/>
      </c:lineChart>
      <c:catAx>
        <c:axId val="2100550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0552944"/>
        <c:crosses val="autoZero"/>
        <c:auto val="1"/>
        <c:lblAlgn val="ctr"/>
        <c:lblOffset val="100"/>
        <c:noMultiLvlLbl val="0"/>
      </c:catAx>
      <c:valAx>
        <c:axId val="2100552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rgbClr val="0070C0"/>
                </a:solidFill>
                <a:latin typeface="+mn-lt"/>
                <a:ea typeface="+mn-ea"/>
                <a:cs typeface="+mn-cs"/>
              </a:defRPr>
            </a:pPr>
            <a:endParaRPr lang="en-US"/>
          </a:p>
        </c:txPr>
        <c:crossAx val="2100550544"/>
        <c:crosses val="autoZero"/>
        <c:crossBetween val="between"/>
      </c:valAx>
      <c:valAx>
        <c:axId val="1475156064"/>
        <c:scaling>
          <c:orientation val="minMax"/>
          <c:min val="1"/>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en-US"/>
          </a:p>
        </c:txPr>
        <c:crossAx val="1475143584"/>
        <c:crosses val="max"/>
        <c:crossBetween val="between"/>
      </c:valAx>
      <c:catAx>
        <c:axId val="1475143584"/>
        <c:scaling>
          <c:orientation val="minMax"/>
        </c:scaling>
        <c:delete val="1"/>
        <c:axPos val="b"/>
        <c:numFmt formatCode="General" sourceLinked="1"/>
        <c:majorTickMark val="out"/>
        <c:minorTickMark val="none"/>
        <c:tickLblPos val="nextTo"/>
        <c:crossAx val="1475156064"/>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2"/>
          <c:order val="0"/>
          <c:tx>
            <c:v>Select for input</c:v>
          </c:tx>
          <c:spPr>
            <a:solidFill>
              <a:srgbClr val="92D050"/>
            </a:solidFill>
            <a:ln>
              <a:noFill/>
            </a:ln>
            <a:effectLst/>
          </c:spPr>
          <c:invertIfNegative val="0"/>
          <c:cat>
            <c:strRef>
              <c:f>Analysis!$U$2:$AG$2</c:f>
              <c:strCache>
                <c:ptCount val="13"/>
                <c:pt idx="0">
                  <c:v>Process metrics are part of KPIs</c:v>
                </c:pt>
                <c:pt idx="1">
                  <c:v>BPM CoE (Netta’s team) has senior management commitment</c:v>
                </c:pt>
                <c:pt idx="2">
                  <c:v>Job descriptions contains process actions and metrics</c:v>
                </c:pt>
                <c:pt idx="3">
                  <c:v>Process project funding available on a strategic budget</c:v>
                </c:pt>
                <c:pt idx="4">
                  <c:v>Process Simulation is actively used</c:v>
                </c:pt>
                <c:pt idx="5">
                  <c:v>Process owners are contracted</c:v>
                </c:pt>
                <c:pt idx="6">
                  <c:v>Process Excellence Vision is tangible</c:v>
                </c:pt>
                <c:pt idx="7">
                  <c:v>Process data is available</c:v>
                </c:pt>
                <c:pt idx="8">
                  <c:v>Process Mining is deployed</c:v>
                </c:pt>
                <c:pt idx="9">
                  <c:v>Process Council is established</c:v>
                </c:pt>
                <c:pt idx="10">
                  <c:v>Process values form part of core values of the company</c:v>
                </c:pt>
                <c:pt idx="11">
                  <c:v>Process performance are part of boardroom agendas</c:v>
                </c:pt>
                <c:pt idx="12">
                  <c:v>Process Excellence training is available</c:v>
                </c:pt>
              </c:strCache>
            </c:strRef>
          </c:cat>
          <c:val>
            <c:numRef>
              <c:f>Analysis!$AI$36:$AU$36</c:f>
              <c:numCache>
                <c:formatCode>0%</c:formatCode>
                <c:ptCount val="13"/>
                <c:pt idx="0">
                  <c:v>0.90909090909090906</c:v>
                </c:pt>
                <c:pt idx="1">
                  <c:v>0.72727272727272729</c:v>
                </c:pt>
                <c:pt idx="2">
                  <c:v>0.63636363636363635</c:v>
                </c:pt>
                <c:pt idx="3">
                  <c:v>0.81818181818181823</c:v>
                </c:pt>
                <c:pt idx="4">
                  <c:v>0.63636363636363635</c:v>
                </c:pt>
                <c:pt idx="5">
                  <c:v>0.81818181818181823</c:v>
                </c:pt>
                <c:pt idx="6">
                  <c:v>0.72727272727272729</c:v>
                </c:pt>
                <c:pt idx="7">
                  <c:v>0.90909090909090906</c:v>
                </c:pt>
                <c:pt idx="8">
                  <c:v>0.72727272727272729</c:v>
                </c:pt>
                <c:pt idx="9">
                  <c:v>0.63636363636363635</c:v>
                </c:pt>
                <c:pt idx="10">
                  <c:v>0.81818181818181823</c:v>
                </c:pt>
                <c:pt idx="11">
                  <c:v>0.72727272727272729</c:v>
                </c:pt>
                <c:pt idx="12">
                  <c:v>0.54545454545454541</c:v>
                </c:pt>
              </c:numCache>
            </c:numRef>
          </c:val>
          <c:extLst>
            <c:ext xmlns:c16="http://schemas.microsoft.com/office/drawing/2014/chart" uri="{C3380CC4-5D6E-409C-BE32-E72D297353CC}">
              <c16:uniqueId val="{00000002-A995-4D4C-93A6-CE400206855A}"/>
            </c:ext>
          </c:extLst>
        </c:ser>
        <c:dLbls>
          <c:showLegendKey val="0"/>
          <c:showVal val="0"/>
          <c:showCatName val="0"/>
          <c:showSerName val="0"/>
          <c:showPercent val="0"/>
          <c:showBubbleSize val="0"/>
        </c:dLbls>
        <c:gapWidth val="219"/>
        <c:overlap val="-27"/>
        <c:axId val="916477664"/>
        <c:axId val="916480064"/>
      </c:barChart>
      <c:catAx>
        <c:axId val="916477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6480064"/>
        <c:crosses val="autoZero"/>
        <c:auto val="1"/>
        <c:lblAlgn val="ctr"/>
        <c:lblOffset val="100"/>
        <c:noMultiLvlLbl val="0"/>
      </c:catAx>
      <c:valAx>
        <c:axId val="9164800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647766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Team cultural readiness: structures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Team 1</c:v>
          </c:tx>
          <c:spPr>
            <a:ln w="28575" cap="rnd">
              <a:solidFill>
                <a:schemeClr val="accent1"/>
              </a:solidFill>
              <a:round/>
            </a:ln>
            <a:effectLst/>
          </c:spPr>
          <c:marker>
            <c:symbol val="none"/>
          </c:marker>
          <c:val>
            <c:numRef>
              <c:f>Analysis!$G$31:$S$31</c:f>
              <c:numCache>
                <c:formatCode>0.00</c:formatCode>
                <c:ptCount val="13"/>
                <c:pt idx="0">
                  <c:v>2.5714285714285716</c:v>
                </c:pt>
                <c:pt idx="1">
                  <c:v>3.5714285714285716</c:v>
                </c:pt>
                <c:pt idx="2">
                  <c:v>2.7142857142857144</c:v>
                </c:pt>
                <c:pt idx="3">
                  <c:v>2.1428571428571428</c:v>
                </c:pt>
                <c:pt idx="4">
                  <c:v>2</c:v>
                </c:pt>
                <c:pt idx="5">
                  <c:v>2.1428571428571428</c:v>
                </c:pt>
                <c:pt idx="6">
                  <c:v>2.4285714285714284</c:v>
                </c:pt>
                <c:pt idx="7">
                  <c:v>2.4285714285714284</c:v>
                </c:pt>
                <c:pt idx="8">
                  <c:v>2.7142857142857144</c:v>
                </c:pt>
                <c:pt idx="9">
                  <c:v>2.5714285714285716</c:v>
                </c:pt>
                <c:pt idx="10">
                  <c:v>2.8571428571428572</c:v>
                </c:pt>
                <c:pt idx="11">
                  <c:v>2.5714285714285716</c:v>
                </c:pt>
                <c:pt idx="12">
                  <c:v>3.5714285714285716</c:v>
                </c:pt>
              </c:numCache>
            </c:numRef>
          </c:val>
          <c:smooth val="0"/>
          <c:extLst>
            <c:ext xmlns:c16="http://schemas.microsoft.com/office/drawing/2014/chart" uri="{C3380CC4-5D6E-409C-BE32-E72D297353CC}">
              <c16:uniqueId val="{00000000-9DFD-4D76-97DB-8E027D3F2A21}"/>
            </c:ext>
          </c:extLst>
        </c:ser>
        <c:ser>
          <c:idx val="1"/>
          <c:order val="1"/>
          <c:tx>
            <c:v>Team 2</c:v>
          </c:tx>
          <c:spPr>
            <a:ln w="28575" cap="rnd">
              <a:solidFill>
                <a:schemeClr val="accent2"/>
              </a:solidFill>
              <a:round/>
            </a:ln>
            <a:effectLst/>
          </c:spPr>
          <c:marker>
            <c:symbol val="none"/>
          </c:marker>
          <c:val>
            <c:numRef>
              <c:f>Analysis!$G$32:$S$32</c:f>
              <c:numCache>
                <c:formatCode>0.00</c:formatCode>
                <c:ptCount val="13"/>
                <c:pt idx="0">
                  <c:v>3</c:v>
                </c:pt>
                <c:pt idx="1">
                  <c:v>3.8333333333333335</c:v>
                </c:pt>
                <c:pt idx="2">
                  <c:v>2.8333333333333335</c:v>
                </c:pt>
                <c:pt idx="3">
                  <c:v>2.3333333333333335</c:v>
                </c:pt>
                <c:pt idx="4">
                  <c:v>2.5</c:v>
                </c:pt>
                <c:pt idx="5">
                  <c:v>2.3333333333333335</c:v>
                </c:pt>
                <c:pt idx="6">
                  <c:v>2.6666666666666665</c:v>
                </c:pt>
                <c:pt idx="7">
                  <c:v>3</c:v>
                </c:pt>
                <c:pt idx="8">
                  <c:v>1.6666666666666667</c:v>
                </c:pt>
                <c:pt idx="9">
                  <c:v>1.8333333333333333</c:v>
                </c:pt>
                <c:pt idx="10">
                  <c:v>3</c:v>
                </c:pt>
                <c:pt idx="11">
                  <c:v>2.8333333333333335</c:v>
                </c:pt>
                <c:pt idx="12">
                  <c:v>3.5</c:v>
                </c:pt>
              </c:numCache>
            </c:numRef>
          </c:val>
          <c:smooth val="0"/>
          <c:extLst>
            <c:ext xmlns:c16="http://schemas.microsoft.com/office/drawing/2014/chart" uri="{C3380CC4-5D6E-409C-BE32-E72D297353CC}">
              <c16:uniqueId val="{00000001-9DFD-4D76-97DB-8E027D3F2A21}"/>
            </c:ext>
          </c:extLst>
        </c:ser>
        <c:dLbls>
          <c:showLegendKey val="0"/>
          <c:showVal val="0"/>
          <c:showCatName val="0"/>
          <c:showSerName val="0"/>
          <c:showPercent val="0"/>
          <c:showBubbleSize val="0"/>
        </c:dLbls>
        <c:smooth val="0"/>
        <c:axId val="1057467104"/>
        <c:axId val="1057473344"/>
      </c:lineChart>
      <c:catAx>
        <c:axId val="105746710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Cultural structures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7473344"/>
        <c:crosses val="autoZero"/>
        <c:auto val="1"/>
        <c:lblAlgn val="ctr"/>
        <c:lblOffset val="100"/>
        <c:noMultiLvlLbl val="0"/>
      </c:catAx>
      <c:valAx>
        <c:axId val="10574733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Average</a:t>
                </a:r>
                <a:r>
                  <a:rPr lang="en-ZA" baseline="0"/>
                  <a:t> rating by team</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746710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533400</xdr:colOff>
      <xdr:row>1</xdr:row>
      <xdr:rowOff>123825</xdr:rowOff>
    </xdr:from>
    <xdr:to>
      <xdr:col>16</xdr:col>
      <xdr:colOff>363145</xdr:colOff>
      <xdr:row>36</xdr:row>
      <xdr:rowOff>142875</xdr:rowOff>
    </xdr:to>
    <xdr:pic>
      <xdr:nvPicPr>
        <xdr:cNvPr id="3" name="Picture 2">
          <a:extLst>
            <a:ext uri="{FF2B5EF4-FFF2-40B4-BE49-F238E27FC236}">
              <a16:creationId xmlns:a16="http://schemas.microsoft.com/office/drawing/2014/main" id="{384B2992-3160-49F7-A19B-9E76E17CDD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 y="285750"/>
          <a:ext cx="9583345" cy="5686425"/>
        </a:xfrm>
        <a:prstGeom prst="rect">
          <a:avLst/>
        </a:prstGeom>
        <a:ln>
          <a:solidFill>
            <a:schemeClr val="accent1"/>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1</xdr:row>
      <xdr:rowOff>57150</xdr:rowOff>
    </xdr:from>
    <xdr:to>
      <xdr:col>8</xdr:col>
      <xdr:colOff>714375</xdr:colOff>
      <xdr:row>76</xdr:row>
      <xdr:rowOff>115</xdr:rowOff>
    </xdr:to>
    <xdr:pic>
      <xdr:nvPicPr>
        <xdr:cNvPr id="2" name="Picture 1">
          <a:extLst>
            <a:ext uri="{FF2B5EF4-FFF2-40B4-BE49-F238E27FC236}">
              <a16:creationId xmlns:a16="http://schemas.microsoft.com/office/drawing/2014/main" id="{4322A38D-45CD-441F-BA9D-9C6FD73AB0E5}"/>
            </a:ext>
          </a:extLst>
        </xdr:cNvPr>
        <xdr:cNvPicPr>
          <a:picLocks noChangeAspect="1"/>
        </xdr:cNvPicPr>
      </xdr:nvPicPr>
      <xdr:blipFill>
        <a:blip xmlns:r="http://schemas.openxmlformats.org/officeDocument/2006/relationships" r:embed="rId1"/>
        <a:stretch>
          <a:fillRect/>
        </a:stretch>
      </xdr:blipFill>
      <xdr:spPr>
        <a:xfrm>
          <a:off x="66675" y="219075"/>
          <a:ext cx="5524500" cy="12087340"/>
        </a:xfrm>
        <a:prstGeom prst="rect">
          <a:avLst/>
        </a:prstGeom>
        <a:ln>
          <a:solidFill>
            <a:schemeClr val="accent1"/>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600075</xdr:colOff>
      <xdr:row>2</xdr:row>
      <xdr:rowOff>38100</xdr:rowOff>
    </xdr:from>
    <xdr:to>
      <xdr:col>9</xdr:col>
      <xdr:colOff>316197</xdr:colOff>
      <xdr:row>32</xdr:row>
      <xdr:rowOff>133350</xdr:rowOff>
    </xdr:to>
    <xdr:pic>
      <xdr:nvPicPr>
        <xdr:cNvPr id="2" name="Picture 1">
          <a:extLst>
            <a:ext uri="{FF2B5EF4-FFF2-40B4-BE49-F238E27FC236}">
              <a16:creationId xmlns:a16="http://schemas.microsoft.com/office/drawing/2014/main" id="{EBEC4EE2-271E-4069-871B-80064400E56C}"/>
            </a:ext>
          </a:extLst>
        </xdr:cNvPr>
        <xdr:cNvPicPr>
          <a:picLocks noChangeAspect="1"/>
        </xdr:cNvPicPr>
      </xdr:nvPicPr>
      <xdr:blipFill>
        <a:blip xmlns:r="http://schemas.openxmlformats.org/officeDocument/2006/relationships" r:embed="rId1"/>
        <a:stretch>
          <a:fillRect/>
        </a:stretch>
      </xdr:blipFill>
      <xdr:spPr>
        <a:xfrm>
          <a:off x="600075" y="361950"/>
          <a:ext cx="5202522" cy="4953000"/>
        </a:xfrm>
        <a:prstGeom prst="rect">
          <a:avLst/>
        </a:prstGeom>
        <a:ln>
          <a:solidFill>
            <a:schemeClr val="accent1"/>
          </a:solid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152399</xdr:colOff>
      <xdr:row>36</xdr:row>
      <xdr:rowOff>85724</xdr:rowOff>
    </xdr:from>
    <xdr:to>
      <xdr:col>16</xdr:col>
      <xdr:colOff>523874</xdr:colOff>
      <xdr:row>65</xdr:row>
      <xdr:rowOff>47624</xdr:rowOff>
    </xdr:to>
    <xdr:graphicFrame macro="">
      <xdr:nvGraphicFramePr>
        <xdr:cNvPr id="2" name="Chart 1">
          <a:extLst>
            <a:ext uri="{FF2B5EF4-FFF2-40B4-BE49-F238E27FC236}">
              <a16:creationId xmlns:a16="http://schemas.microsoft.com/office/drawing/2014/main" id="{79A5AD8F-ACFD-9E1F-B01D-4B1EAE21063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76200</xdr:colOff>
      <xdr:row>36</xdr:row>
      <xdr:rowOff>95250</xdr:rowOff>
    </xdr:from>
    <xdr:to>
      <xdr:col>27</xdr:col>
      <xdr:colOff>447675</xdr:colOff>
      <xdr:row>65</xdr:row>
      <xdr:rowOff>57150</xdr:rowOff>
    </xdr:to>
    <xdr:graphicFrame macro="">
      <xdr:nvGraphicFramePr>
        <xdr:cNvPr id="3" name="Chart 2">
          <a:extLst>
            <a:ext uri="{FF2B5EF4-FFF2-40B4-BE49-F238E27FC236}">
              <a16:creationId xmlns:a16="http://schemas.microsoft.com/office/drawing/2014/main" id="{A77C9555-C4AE-4E58-9E1E-E320076944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28</xdr:col>
      <xdr:colOff>57150</xdr:colOff>
      <xdr:row>36</xdr:row>
      <xdr:rowOff>95250</xdr:rowOff>
    </xdr:from>
    <xdr:to>
      <xdr:col>38</xdr:col>
      <xdr:colOff>428625</xdr:colOff>
      <xdr:row>65</xdr:row>
      <xdr:rowOff>57150</xdr:rowOff>
    </xdr:to>
    <xdr:graphicFrame macro="">
      <xdr:nvGraphicFramePr>
        <xdr:cNvPr id="4" name="Chart 3">
          <a:extLst>
            <a:ext uri="{FF2B5EF4-FFF2-40B4-BE49-F238E27FC236}">
              <a16:creationId xmlns:a16="http://schemas.microsoft.com/office/drawing/2014/main" id="{F6B7FDE5-78D9-4BE4-A4E7-7632B8CCFF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104775</xdr:colOff>
      <xdr:row>66</xdr:row>
      <xdr:rowOff>9525</xdr:rowOff>
    </xdr:from>
    <xdr:to>
      <xdr:col>27</xdr:col>
      <xdr:colOff>476250</xdr:colOff>
      <xdr:row>94</xdr:row>
      <xdr:rowOff>133350</xdr:rowOff>
    </xdr:to>
    <xdr:graphicFrame macro="">
      <xdr:nvGraphicFramePr>
        <xdr:cNvPr id="6" name="Chart 5">
          <a:extLst>
            <a:ext uri="{FF2B5EF4-FFF2-40B4-BE49-F238E27FC236}">
              <a16:creationId xmlns:a16="http://schemas.microsoft.com/office/drawing/2014/main" id="{0A77C308-32E9-43F7-82F6-8B2331A4AE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85725</xdr:colOff>
      <xdr:row>65</xdr:row>
      <xdr:rowOff>152400</xdr:rowOff>
    </xdr:from>
    <xdr:to>
      <xdr:col>38</xdr:col>
      <xdr:colOff>457200</xdr:colOff>
      <xdr:row>94</xdr:row>
      <xdr:rowOff>114300</xdr:rowOff>
    </xdr:to>
    <xdr:graphicFrame macro="">
      <xdr:nvGraphicFramePr>
        <xdr:cNvPr id="7" name="Chart 6">
          <a:extLst>
            <a:ext uri="{FF2B5EF4-FFF2-40B4-BE49-F238E27FC236}">
              <a16:creationId xmlns:a16="http://schemas.microsoft.com/office/drawing/2014/main" id="{9037A63F-6043-48C7-BF10-5EC6AA5285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152399</xdr:colOff>
      <xdr:row>65</xdr:row>
      <xdr:rowOff>133350</xdr:rowOff>
    </xdr:from>
    <xdr:to>
      <xdr:col>16</xdr:col>
      <xdr:colOff>581024</xdr:colOff>
      <xdr:row>94</xdr:row>
      <xdr:rowOff>142875</xdr:rowOff>
    </xdr:to>
    <xdr:graphicFrame macro="">
      <xdr:nvGraphicFramePr>
        <xdr:cNvPr id="8" name="Chart 7">
          <a:extLst>
            <a:ext uri="{FF2B5EF4-FFF2-40B4-BE49-F238E27FC236}">
              <a16:creationId xmlns:a16="http://schemas.microsoft.com/office/drawing/2014/main" id="{CB75582D-8054-42FF-00F5-242C48121CF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95250</xdr:colOff>
      <xdr:row>10</xdr:row>
      <xdr:rowOff>144116</xdr:rowOff>
    </xdr:from>
    <xdr:to>
      <xdr:col>16</xdr:col>
      <xdr:colOff>376858</xdr:colOff>
      <xdr:row>27</xdr:row>
      <xdr:rowOff>71229</xdr:rowOff>
    </xdr:to>
    <xdr:graphicFrame macro="">
      <xdr:nvGraphicFramePr>
        <xdr:cNvPr id="5" name="Chart 4">
          <a:extLst>
            <a:ext uri="{FF2B5EF4-FFF2-40B4-BE49-F238E27FC236}">
              <a16:creationId xmlns:a16="http://schemas.microsoft.com/office/drawing/2014/main" id="{54E0C2D0-43ED-64F4-2420-2BB676BB762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0.05931</cdr:x>
      <cdr:y>0.16695</cdr:y>
    </cdr:from>
    <cdr:to>
      <cdr:x>0.10586</cdr:x>
      <cdr:y>0.21159</cdr:y>
    </cdr:to>
    <cdr:sp macro="" textlink="">
      <cdr:nvSpPr>
        <cdr:cNvPr id="2" name="Star: 5 Points 1">
          <a:extLst xmlns:a="http://schemas.openxmlformats.org/drawingml/2006/main">
            <a:ext uri="{FF2B5EF4-FFF2-40B4-BE49-F238E27FC236}">
              <a16:creationId xmlns:a16="http://schemas.microsoft.com/office/drawing/2014/main" id="{E302097C-252C-AA78-2D66-45EBD3218945}"/>
            </a:ext>
          </a:extLst>
        </cdr:cNvPr>
        <cdr:cNvSpPr/>
      </cdr:nvSpPr>
      <cdr:spPr>
        <a:xfrm xmlns:a="http://schemas.openxmlformats.org/drawingml/2006/main">
          <a:off x="385579" y="1005826"/>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solidFill>
                <a:sysClr val="windowText" lastClr="000000"/>
              </a:solidFill>
            </a:rPr>
            <a:t>1</a:t>
          </a:r>
        </a:p>
      </cdr:txBody>
    </cdr:sp>
  </cdr:relSizeAnchor>
  <cdr:relSizeAnchor xmlns:cdr="http://schemas.openxmlformats.org/drawingml/2006/chartDrawing">
    <cdr:from>
      <cdr:x>0.54093</cdr:x>
      <cdr:y>0.1286</cdr:y>
    </cdr:from>
    <cdr:to>
      <cdr:x>0.58747</cdr:x>
      <cdr:y>0.17324</cdr:y>
    </cdr:to>
    <cdr:sp macro="" textlink="">
      <cdr:nvSpPr>
        <cdr:cNvPr id="3" name="Star: 5 Points 2">
          <a:extLst xmlns:a="http://schemas.openxmlformats.org/drawingml/2006/main">
            <a:ext uri="{FF2B5EF4-FFF2-40B4-BE49-F238E27FC236}">
              <a16:creationId xmlns:a16="http://schemas.microsoft.com/office/drawing/2014/main" id="{7D2BA0B8-20D1-EE16-FE44-FEA0C9962F83}"/>
            </a:ext>
          </a:extLst>
        </cdr:cNvPr>
        <cdr:cNvSpPr/>
      </cdr:nvSpPr>
      <cdr:spPr>
        <a:xfrm xmlns:a="http://schemas.openxmlformats.org/drawingml/2006/main">
          <a:off x="3516341" y="774798"/>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solidFill>
                <a:sysClr val="windowText" lastClr="000000"/>
              </a:solidFill>
            </a:rPr>
            <a:t>2</a:t>
          </a:r>
        </a:p>
      </cdr:txBody>
    </cdr:sp>
  </cdr:relSizeAnchor>
  <cdr:relSizeAnchor xmlns:cdr="http://schemas.openxmlformats.org/drawingml/2006/chartDrawing">
    <cdr:from>
      <cdr:x>0.26414</cdr:x>
      <cdr:y>0.20268</cdr:y>
    </cdr:from>
    <cdr:to>
      <cdr:x>0.31068</cdr:x>
      <cdr:y>0.24732</cdr:y>
    </cdr:to>
    <cdr:sp macro="" textlink="">
      <cdr:nvSpPr>
        <cdr:cNvPr id="4" name="Star: 5 Points 3">
          <a:extLst xmlns:a="http://schemas.openxmlformats.org/drawingml/2006/main">
            <a:ext uri="{FF2B5EF4-FFF2-40B4-BE49-F238E27FC236}">
              <a16:creationId xmlns:a16="http://schemas.microsoft.com/office/drawing/2014/main" id="{E17D442A-8C32-1013-1F9E-53AA9471374C}"/>
            </a:ext>
          </a:extLst>
        </cdr:cNvPr>
        <cdr:cNvSpPr/>
      </cdr:nvSpPr>
      <cdr:spPr>
        <a:xfrm xmlns:a="http://schemas.openxmlformats.org/drawingml/2006/main">
          <a:off x="1717066" y="1221083"/>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solidFill>
                <a:sysClr val="windowText" lastClr="000000"/>
              </a:solidFill>
            </a:rPr>
            <a:t>3</a:t>
          </a:r>
        </a:p>
      </cdr:txBody>
    </cdr:sp>
  </cdr:relSizeAnchor>
  <cdr:relSizeAnchor xmlns:cdr="http://schemas.openxmlformats.org/drawingml/2006/chartDrawing">
    <cdr:from>
      <cdr:x>0.40624</cdr:x>
      <cdr:y>0.19305</cdr:y>
    </cdr:from>
    <cdr:to>
      <cdr:x>0.45279</cdr:x>
      <cdr:y>0.23769</cdr:y>
    </cdr:to>
    <cdr:sp macro="" textlink="">
      <cdr:nvSpPr>
        <cdr:cNvPr id="5" name="Star: 5 Points 4">
          <a:extLst xmlns:a="http://schemas.openxmlformats.org/drawingml/2006/main">
            <a:ext uri="{FF2B5EF4-FFF2-40B4-BE49-F238E27FC236}">
              <a16:creationId xmlns:a16="http://schemas.microsoft.com/office/drawing/2014/main" id="{3A28C241-2741-79DF-142E-C2DCEBB98656}"/>
            </a:ext>
          </a:extLst>
        </cdr:cNvPr>
        <cdr:cNvSpPr/>
      </cdr:nvSpPr>
      <cdr:spPr>
        <a:xfrm xmlns:a="http://schemas.openxmlformats.org/drawingml/2006/main">
          <a:off x="2640821" y="1163106"/>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solidFill>
                <a:sysClr val="windowText" lastClr="000000"/>
              </a:solidFill>
            </a:rPr>
            <a:t>4</a:t>
          </a:r>
        </a:p>
      </cdr:txBody>
    </cdr:sp>
  </cdr:relSizeAnchor>
  <cdr:relSizeAnchor xmlns:cdr="http://schemas.openxmlformats.org/drawingml/2006/chartDrawing">
    <cdr:from>
      <cdr:x>0.74366</cdr:x>
      <cdr:y>0.1785</cdr:y>
    </cdr:from>
    <cdr:to>
      <cdr:x>0.7902</cdr:x>
      <cdr:y>0.22314</cdr:y>
    </cdr:to>
    <cdr:sp macro="" textlink="">
      <cdr:nvSpPr>
        <cdr:cNvPr id="7" name="Star: 5 Points 6">
          <a:extLst xmlns:a="http://schemas.openxmlformats.org/drawingml/2006/main">
            <a:ext uri="{FF2B5EF4-FFF2-40B4-BE49-F238E27FC236}">
              <a16:creationId xmlns:a16="http://schemas.microsoft.com/office/drawing/2014/main" id="{A5B0D291-CB03-A9DD-C9FC-5B183A4195F6}"/>
            </a:ext>
          </a:extLst>
        </cdr:cNvPr>
        <cdr:cNvSpPr/>
      </cdr:nvSpPr>
      <cdr:spPr>
        <a:xfrm xmlns:a="http://schemas.openxmlformats.org/drawingml/2006/main">
          <a:off x="4834249" y="1075406"/>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solidFill>
                <a:sysClr val="windowText" lastClr="000000"/>
              </a:solidFill>
            </a:rPr>
            <a:t>5</a:t>
          </a:r>
        </a:p>
      </cdr:txBody>
    </cdr:sp>
  </cdr:relSizeAnchor>
  <cdr:relSizeAnchor xmlns:cdr="http://schemas.openxmlformats.org/drawingml/2006/chartDrawing">
    <cdr:from>
      <cdr:x>0.00781</cdr:x>
      <cdr:y>0.00843</cdr:y>
    </cdr:from>
    <cdr:to>
      <cdr:x>0.05436</cdr:x>
      <cdr:y>0.05307</cdr:y>
    </cdr:to>
    <cdr:sp macro="" textlink="">
      <cdr:nvSpPr>
        <cdr:cNvPr id="9" name="Star: 5 Points 8">
          <a:extLst xmlns:a="http://schemas.openxmlformats.org/drawingml/2006/main">
            <a:ext uri="{FF2B5EF4-FFF2-40B4-BE49-F238E27FC236}">
              <a16:creationId xmlns:a16="http://schemas.microsoft.com/office/drawing/2014/main" id="{D4D1515C-494F-788F-9B75-27A77B91E8CB}"/>
            </a:ext>
          </a:extLst>
        </cdr:cNvPr>
        <cdr:cNvSpPr/>
      </cdr:nvSpPr>
      <cdr:spPr>
        <a:xfrm xmlns:a="http://schemas.openxmlformats.org/drawingml/2006/main">
          <a:off x="50800" y="50800"/>
          <a:ext cx="302559" cy="268941"/>
        </a:xfrm>
        <a:prstGeom xmlns:a="http://schemas.openxmlformats.org/drawingml/2006/main" prst="star5">
          <a:avLst/>
        </a:prstGeom>
      </cdr:spPr>
      <cdr:style>
        <a:lnRef xmlns:a="http://schemas.openxmlformats.org/drawingml/2006/main" idx="2">
          <a:schemeClr val="accent3">
            <a:shade val="15000"/>
          </a:schemeClr>
        </a:lnRef>
        <a:fillRef xmlns:a="http://schemas.openxmlformats.org/drawingml/2006/main" idx="1">
          <a:schemeClr val="accent3"/>
        </a:fillRef>
        <a:effectRef xmlns:a="http://schemas.openxmlformats.org/drawingml/2006/main" idx="0">
          <a:schemeClr val="accent3"/>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endParaRPr lang="en-US">
            <a:solidFill>
              <a:sysClr val="windowText" lastClr="000000"/>
            </a:solidFill>
          </a:endParaRPr>
        </a:p>
      </cdr:txBody>
    </cdr:sp>
  </cdr:relSizeAnchor>
  <cdr:relSizeAnchor xmlns:cdr="http://schemas.openxmlformats.org/drawingml/2006/chartDrawing">
    <cdr:from>
      <cdr:x>0.04447</cdr:x>
      <cdr:y>0.01888</cdr:y>
    </cdr:from>
    <cdr:to>
      <cdr:x>0.27202</cdr:x>
      <cdr:y>0.06166</cdr:y>
    </cdr:to>
    <cdr:sp macro="" textlink="">
      <cdr:nvSpPr>
        <cdr:cNvPr id="10" name="TextBox 9">
          <a:extLst xmlns:a="http://schemas.openxmlformats.org/drawingml/2006/main">
            <a:ext uri="{FF2B5EF4-FFF2-40B4-BE49-F238E27FC236}">
              <a16:creationId xmlns:a16="http://schemas.microsoft.com/office/drawing/2014/main" id="{3F08E3F7-DFDB-C9A2-64E0-35688223D992}"/>
            </a:ext>
          </a:extLst>
        </cdr:cNvPr>
        <cdr:cNvSpPr txBox="1"/>
      </cdr:nvSpPr>
      <cdr:spPr>
        <a:xfrm xmlns:a="http://schemas.openxmlformats.org/drawingml/2006/main">
          <a:off x="289110" y="113740"/>
          <a:ext cx="1479177" cy="2577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ZA" sz="900" i="1"/>
            <a:t>Selected by experts</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https://sanlam-my.sharepoint.com/personal/maryka_erasmus_santam_co_za/Documents/Maryka/Privaat/M%20Eng%20UP/Research/Santam%20Research/1.%20Intro/1%20Process%20Ownership%20Intro%20ME%20Analysis.xlsx" TargetMode="External"/><Relationship Id="rId1" Type="http://schemas.openxmlformats.org/officeDocument/2006/relationships/externalLinkPath" Target="/personal/maryka_erasmus_santam_co_za/Documents/Maryka/Privaat/M%20Eng%20UP/Research/Santam%20Research/1.%20Intro/1%20Process%20Ownership%20Intro%20ME%20Analys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eams"/>
      <sheetName val="JG"/>
      <sheetName val="Roles"/>
      <sheetName val="Active"/>
      <sheetName val="Proficiency"/>
      <sheetName val="Experience"/>
      <sheetName val="Process Role"/>
      <sheetName val="Form responses 1"/>
    </sheetNames>
    <sheetDataSet>
      <sheetData sheetId="0"/>
      <sheetData sheetId="1"/>
      <sheetData sheetId="2"/>
      <sheetData sheetId="3"/>
      <sheetData sheetId="4"/>
      <sheetData sheetId="5"/>
      <sheetData sheetId="6"/>
      <sheetData sheetId="7">
        <row r="2">
          <cell r="C2" t="str">
            <v>Email address</v>
          </cell>
          <cell r="G2" t="str">
            <v>Dept</v>
          </cell>
          <cell r="Y2" t="str">
            <v>What is your level of process proficiency?</v>
          </cell>
          <cell r="Z2" t="str">
            <v>What is your experience in Process Management?</v>
          </cell>
          <cell r="AB2" t="str">
            <v>Process Role</v>
          </cell>
        </row>
        <row r="3">
          <cell r="C3" t="str">
            <v>liam.gannon@santam.co.za</v>
          </cell>
          <cell r="G3" t="str">
            <v>Legal Claims</v>
          </cell>
          <cell r="Y3">
            <v>4</v>
          </cell>
          <cell r="Z3" t="str">
            <v>Less than 3 years</v>
          </cell>
          <cell r="AB3" t="str">
            <v>Process Owner</v>
          </cell>
        </row>
        <row r="4">
          <cell r="C4" t="str">
            <v>Eugene.Forbes@santam.com.na</v>
          </cell>
          <cell r="G4" t="str">
            <v>Finance</v>
          </cell>
          <cell r="Y4">
            <v>6</v>
          </cell>
          <cell r="Z4" t="str">
            <v>Less than 3 years</v>
          </cell>
          <cell r="AB4" t="str">
            <v>Process Owner</v>
          </cell>
        </row>
        <row r="5">
          <cell r="C5" t="str">
            <v>Estel.Scheepers@santam.co.za</v>
          </cell>
          <cell r="G5" t="str">
            <v>OPS</v>
          </cell>
          <cell r="Y5">
            <v>10</v>
          </cell>
          <cell r="Z5" t="str">
            <v>More than 5 years</v>
          </cell>
          <cell r="AB5" t="str">
            <v>Process Steward</v>
          </cell>
        </row>
        <row r="6">
          <cell r="C6" t="str">
            <v>maryna.dietrechsen@santam.co.za</v>
          </cell>
          <cell r="G6" t="str">
            <v>Claims</v>
          </cell>
          <cell r="Y6">
            <v>8</v>
          </cell>
          <cell r="Z6" t="str">
            <v>More than 5 years</v>
          </cell>
          <cell r="AB6" t="str">
            <v>Process Expert</v>
          </cell>
        </row>
        <row r="7">
          <cell r="C7" t="str">
            <v>lauren.prowse@santam.co.za</v>
          </cell>
          <cell r="G7" t="str">
            <v>Broker Services</v>
          </cell>
          <cell r="Y7">
            <v>6</v>
          </cell>
          <cell r="Z7" t="str">
            <v>Less than 3 years</v>
          </cell>
          <cell r="AB7" t="str">
            <v>Process Participant</v>
          </cell>
        </row>
        <row r="8">
          <cell r="C8" t="str">
            <v>hein.visser@santam.co.za</v>
          </cell>
          <cell r="G8" t="str">
            <v>Claims</v>
          </cell>
          <cell r="Y8">
            <v>6</v>
          </cell>
          <cell r="Z8" t="str">
            <v>More than 5 years</v>
          </cell>
          <cell r="AB8" t="str">
            <v>Process Owner</v>
          </cell>
        </row>
        <row r="9">
          <cell r="C9" t="str">
            <v>marguerite.devilliers@santam.co.za</v>
          </cell>
          <cell r="G9" t="str">
            <v>Other</v>
          </cell>
          <cell r="Y9">
            <v>4</v>
          </cell>
          <cell r="Z9" t="str">
            <v>Less than 3 years</v>
          </cell>
          <cell r="AB9" t="str">
            <v>Process Owner</v>
          </cell>
        </row>
        <row r="10">
          <cell r="C10" t="str">
            <v>sunet.cordier@santam.co.za</v>
          </cell>
          <cell r="G10" t="str">
            <v>Procurement</v>
          </cell>
          <cell r="Y10">
            <v>6</v>
          </cell>
          <cell r="Z10" t="str">
            <v>Less than 3 years</v>
          </cell>
          <cell r="AB10" t="str">
            <v>Process Participant</v>
          </cell>
        </row>
        <row r="11">
          <cell r="C11" t="str">
            <v>Mpfuxi.Makondo@santam.co.za</v>
          </cell>
          <cell r="G11" t="str">
            <v>Procurement</v>
          </cell>
          <cell r="Y11">
            <v>8</v>
          </cell>
          <cell r="Z11" t="str">
            <v>Less than 3 years</v>
          </cell>
          <cell r="AB11" t="str">
            <v>Process Owner</v>
          </cell>
        </row>
        <row r="12">
          <cell r="C12" t="str">
            <v>Lesego.Mogatle@santam.co.za</v>
          </cell>
          <cell r="G12" t="str">
            <v>Other</v>
          </cell>
          <cell r="Y12">
            <v>8</v>
          </cell>
          <cell r="Z12" t="str">
            <v>More than 5 years</v>
          </cell>
          <cell r="AB12" t="str">
            <v>Process Owner</v>
          </cell>
        </row>
        <row r="13">
          <cell r="C13" t="str">
            <v>nastasha.omrano@santam.co.za</v>
          </cell>
          <cell r="G13" t="str">
            <v>Broker Services</v>
          </cell>
          <cell r="Y13">
            <v>8</v>
          </cell>
          <cell r="Z13" t="str">
            <v>Less than 3 years</v>
          </cell>
          <cell r="AB13" t="str">
            <v>Process Participant</v>
          </cell>
        </row>
        <row r="14">
          <cell r="C14" t="str">
            <v>rule.horne@santam.co.za</v>
          </cell>
          <cell r="G14" t="str">
            <v>BPO</v>
          </cell>
          <cell r="Y14">
            <v>8</v>
          </cell>
          <cell r="Z14" t="str">
            <v>Less than 3 years</v>
          </cell>
          <cell r="AB14" t="str">
            <v>Process Expert</v>
          </cell>
        </row>
        <row r="15">
          <cell r="C15" t="str">
            <v>adrianakotze77@gmails.com</v>
          </cell>
          <cell r="G15" t="str">
            <v>Finance</v>
          </cell>
          <cell r="Y15">
            <v>5</v>
          </cell>
          <cell r="Z15" t="str">
            <v>Less than 3 years</v>
          </cell>
          <cell r="AB15" t="str">
            <v>Process Owner</v>
          </cell>
        </row>
        <row r="16">
          <cell r="C16" t="str">
            <v>shaakira.afrika@santam.co.za</v>
          </cell>
          <cell r="G16" t="str">
            <v>BPO</v>
          </cell>
          <cell r="Y16">
            <v>9</v>
          </cell>
          <cell r="Z16" t="str">
            <v>More than 5 years</v>
          </cell>
          <cell r="AB16" t="str">
            <v>Process Expert</v>
          </cell>
        </row>
        <row r="17">
          <cell r="C17" t="str">
            <v>daphne.kumm@santam.co.za</v>
          </cell>
          <cell r="G17" t="str">
            <v>OPS</v>
          </cell>
          <cell r="Y17">
            <v>5</v>
          </cell>
          <cell r="Z17" t="str">
            <v>Between 3 and 5 years</v>
          </cell>
          <cell r="AB17" t="str">
            <v>None of the above</v>
          </cell>
        </row>
        <row r="18">
          <cell r="C18" t="str">
            <v>jacques.nolte@gmail.com</v>
          </cell>
          <cell r="G18" t="str">
            <v>Other</v>
          </cell>
          <cell r="Y18">
            <v>8</v>
          </cell>
          <cell r="Z18" t="str">
            <v>More than 5 years</v>
          </cell>
          <cell r="AB18" t="str">
            <v>Process Owner</v>
          </cell>
        </row>
        <row r="19">
          <cell r="C19" t="str">
            <v>chantal.gillies@santam.co.za</v>
          </cell>
          <cell r="G19" t="str">
            <v>OPS</v>
          </cell>
          <cell r="Y19">
            <v>3</v>
          </cell>
          <cell r="Z19" t="str">
            <v>Between 3 and 5 years</v>
          </cell>
          <cell r="AB19" t="str">
            <v>Process Participant</v>
          </cell>
        </row>
        <row r="20">
          <cell r="C20" t="str">
            <v>mornay.daniels@santam.co.za</v>
          </cell>
          <cell r="G20" t="str">
            <v>OPS</v>
          </cell>
          <cell r="Y20">
            <v>5</v>
          </cell>
          <cell r="Z20" t="str">
            <v>Less than 3 years</v>
          </cell>
          <cell r="AB20" t="str">
            <v>None of the above</v>
          </cell>
        </row>
        <row r="21">
          <cell r="C21" t="str">
            <v>petrus.roode@santam.co.za</v>
          </cell>
          <cell r="G21" t="str">
            <v>Claims</v>
          </cell>
          <cell r="Y21">
            <v>5</v>
          </cell>
          <cell r="Z21" t="str">
            <v>Less than 3 years</v>
          </cell>
          <cell r="AB21" t="str">
            <v>Process Steward</v>
          </cell>
        </row>
        <row r="22">
          <cell r="C22" t="str">
            <v>claire.prins@santam.co.za</v>
          </cell>
          <cell r="G22" t="str">
            <v>Legal Claims</v>
          </cell>
          <cell r="Y22">
            <v>8</v>
          </cell>
          <cell r="Z22" t="str">
            <v>More than 5 years</v>
          </cell>
          <cell r="AB22" t="str">
            <v>Process Owner</v>
          </cell>
        </row>
        <row r="23">
          <cell r="C23" t="str">
            <v>myrna.nayman@santam.co.za</v>
          </cell>
          <cell r="G23" t="str">
            <v>Other</v>
          </cell>
          <cell r="Y23">
            <v>6</v>
          </cell>
          <cell r="Z23" t="str">
            <v>Less than 3 years</v>
          </cell>
          <cell r="AB23" t="str">
            <v>None of the above</v>
          </cell>
        </row>
        <row r="24">
          <cell r="C24" t="str">
            <v>melissa.vanrensburg@santam.co.za</v>
          </cell>
          <cell r="G24" t="str">
            <v>Claims</v>
          </cell>
          <cell r="Y24">
            <v>6</v>
          </cell>
          <cell r="Z24" t="str">
            <v>More than 5 years</v>
          </cell>
          <cell r="AB24" t="str">
            <v>Process Owner</v>
          </cell>
        </row>
        <row r="25">
          <cell r="C25" t="str">
            <v>rademn@gmail.com</v>
          </cell>
          <cell r="G25" t="str">
            <v>BPO</v>
          </cell>
          <cell r="Y25">
            <v>10</v>
          </cell>
          <cell r="Z25" t="str">
            <v>More than 5 years</v>
          </cell>
          <cell r="AB25" t="str">
            <v>Process Expert</v>
          </cell>
        </row>
        <row r="26">
          <cell r="C26" t="str">
            <v>joseline.dunn@santam.co.za</v>
          </cell>
          <cell r="G26" t="str">
            <v>Legal Claims</v>
          </cell>
          <cell r="Y26">
            <v>6</v>
          </cell>
          <cell r="Z26" t="str">
            <v>More than 5 years</v>
          </cell>
          <cell r="AB26" t="str">
            <v>Process Steward</v>
          </cell>
        </row>
        <row r="27">
          <cell r="C27" t="str">
            <v>eduard.venter@santam.co.za</v>
          </cell>
          <cell r="G27" t="str">
            <v>Other</v>
          </cell>
          <cell r="Y27">
            <v>6</v>
          </cell>
          <cell r="Z27" t="str">
            <v>Less than 3 years</v>
          </cell>
          <cell r="AB27" t="str">
            <v>Process Participant</v>
          </cell>
        </row>
        <row r="28">
          <cell r="C28" t="str">
            <v>carel.mieny@santam.co.za</v>
          </cell>
          <cell r="G28" t="str">
            <v>Claims</v>
          </cell>
          <cell r="Y28">
            <v>5</v>
          </cell>
          <cell r="Z28" t="str">
            <v>Less than 3 years</v>
          </cell>
          <cell r="AB28" t="str">
            <v>Process Steward</v>
          </cell>
        </row>
        <row r="29">
          <cell r="C29" t="str">
            <v>johann.esterhuizen@santam.co.za</v>
          </cell>
          <cell r="G29" t="str">
            <v>Legal Claims</v>
          </cell>
          <cell r="Y29">
            <v>6</v>
          </cell>
          <cell r="Z29" t="str">
            <v>Less than 3 years</v>
          </cell>
          <cell r="AB29" t="str">
            <v>Process Participant</v>
          </cell>
        </row>
        <row r="30">
          <cell r="C30" t="str">
            <v>janice.thomas@santam.co.za</v>
          </cell>
          <cell r="G30" t="str">
            <v>Legal Claims</v>
          </cell>
          <cell r="Y30">
            <v>8</v>
          </cell>
          <cell r="Z30" t="str">
            <v>Less than 3 years</v>
          </cell>
          <cell r="AB30" t="str">
            <v>Process Owner</v>
          </cell>
        </row>
        <row r="31">
          <cell r="C31" t="str">
            <v>malusi.magagula@santam.co.za</v>
          </cell>
          <cell r="G31" t="str">
            <v>Legal Claims</v>
          </cell>
          <cell r="Y31">
            <v>5</v>
          </cell>
          <cell r="Z31" t="str">
            <v>Less than 3 years</v>
          </cell>
          <cell r="AB31" t="str">
            <v>Process Owner</v>
          </cell>
        </row>
        <row r="32">
          <cell r="C32" t="str">
            <v>Theunis.labuschagne@santam.co.za</v>
          </cell>
          <cell r="G32" t="str">
            <v>OPS</v>
          </cell>
          <cell r="Y32">
            <v>9</v>
          </cell>
          <cell r="Z32" t="str">
            <v>More than 5 years</v>
          </cell>
          <cell r="AB32" t="str">
            <v>Process Owner</v>
          </cell>
        </row>
        <row r="33">
          <cell r="C33" t="str">
            <v>anne-marie.pretorius@santam.co.za</v>
          </cell>
          <cell r="G33" t="str">
            <v>Legal Claims</v>
          </cell>
          <cell r="Y33">
            <v>8</v>
          </cell>
          <cell r="Z33" t="str">
            <v>Between 3 and 5 years</v>
          </cell>
          <cell r="AB33" t="str">
            <v>Process Steward</v>
          </cell>
        </row>
        <row r="34">
          <cell r="C34" t="str">
            <v>retha.botha@santam.co.za</v>
          </cell>
          <cell r="G34" t="str">
            <v>Legal Claims</v>
          </cell>
          <cell r="Y34">
            <v>5</v>
          </cell>
          <cell r="Z34" t="str">
            <v>More than 5 years</v>
          </cell>
          <cell r="AB34" t="str">
            <v>Process Owner</v>
          </cell>
        </row>
        <row r="35">
          <cell r="C35" t="str">
            <v>sarisha.bhaw@santam.co.za</v>
          </cell>
          <cell r="G35" t="str">
            <v>Finance</v>
          </cell>
          <cell r="Y35">
            <v>1</v>
          </cell>
          <cell r="Z35" t="str">
            <v>Less than 3 years</v>
          </cell>
          <cell r="AB35" t="str">
            <v>Process Steward</v>
          </cell>
        </row>
        <row r="36">
          <cell r="C36" t="str">
            <v>ghasina.docrat@santam.co.za</v>
          </cell>
          <cell r="G36" t="str">
            <v>OPS</v>
          </cell>
          <cell r="Y36">
            <v>9</v>
          </cell>
          <cell r="Z36" t="str">
            <v>More than 5 years</v>
          </cell>
          <cell r="AB36" t="str">
            <v>Process Owner</v>
          </cell>
        </row>
        <row r="37">
          <cell r="C37" t="str">
            <v>chipo.mafaiti@santam.co.za</v>
          </cell>
          <cell r="G37" t="str">
            <v>Claims</v>
          </cell>
          <cell r="Y37">
            <v>9</v>
          </cell>
          <cell r="Z37" t="str">
            <v>Between 3 and 5 years</v>
          </cell>
          <cell r="AB37" t="str">
            <v>Process Owner</v>
          </cell>
        </row>
        <row r="38">
          <cell r="C38" t="str">
            <v>tasheel.bhaw@santam.co.za</v>
          </cell>
          <cell r="G38" t="str">
            <v>OPS</v>
          </cell>
          <cell r="Y38">
            <v>6</v>
          </cell>
          <cell r="Z38" t="str">
            <v>More than 5 years</v>
          </cell>
          <cell r="AB38" t="str">
            <v>Process Steward</v>
          </cell>
        </row>
        <row r="39">
          <cell r="C39" t="str">
            <v>Abulele.Mkiva@santam.co.ca</v>
          </cell>
          <cell r="G39" t="str">
            <v>OPS</v>
          </cell>
          <cell r="Y39">
            <v>6</v>
          </cell>
          <cell r="Z39" t="str">
            <v>Less than 3 years</v>
          </cell>
          <cell r="AB39" t="str">
            <v>Process Steward</v>
          </cell>
        </row>
        <row r="40">
          <cell r="C40" t="str">
            <v>charlene.trum@santam.co.za</v>
          </cell>
          <cell r="G40" t="str">
            <v>OPS</v>
          </cell>
          <cell r="Y40">
            <v>6</v>
          </cell>
          <cell r="Z40" t="str">
            <v>Less than 3 years</v>
          </cell>
          <cell r="AB40" t="str">
            <v>Process Participant</v>
          </cell>
        </row>
        <row r="41">
          <cell r="C41" t="str">
            <v>elsebe.style@santam.co.za</v>
          </cell>
          <cell r="G41" t="str">
            <v>OPS</v>
          </cell>
          <cell r="Y41">
            <v>1</v>
          </cell>
          <cell r="Z41" t="str">
            <v>Less than 3 years</v>
          </cell>
          <cell r="AB41" t="str">
            <v>Process Steward</v>
          </cell>
        </row>
        <row r="42">
          <cell r="C42" t="str">
            <v>nabeelah.maharaj@santam.co.za</v>
          </cell>
          <cell r="G42" t="str">
            <v>OPS</v>
          </cell>
          <cell r="Y42">
            <v>6</v>
          </cell>
          <cell r="Z42" t="str">
            <v>Between 3 and 5 years</v>
          </cell>
          <cell r="AB42" t="str">
            <v>Process Participant</v>
          </cell>
        </row>
        <row r="43">
          <cell r="C43" t="str">
            <v>Precious.Olifant@santam.co.za</v>
          </cell>
          <cell r="G43" t="str">
            <v>OPS</v>
          </cell>
          <cell r="Y43">
            <v>5</v>
          </cell>
          <cell r="Z43" t="str">
            <v>Less than 3 years</v>
          </cell>
          <cell r="AB43" t="str">
            <v>Process Participant</v>
          </cell>
        </row>
        <row r="44">
          <cell r="C44" t="str">
            <v>Karabelo.Khabane@santam.co.za</v>
          </cell>
          <cell r="G44" t="str">
            <v>OPS</v>
          </cell>
          <cell r="Y44">
            <v>5</v>
          </cell>
          <cell r="Z44" t="str">
            <v>Less than 3 years</v>
          </cell>
          <cell r="AB44" t="str">
            <v>Process Participant</v>
          </cell>
        </row>
        <row r="45">
          <cell r="C45" t="str">
            <v>tebogo.lechwano@santam.co.za</v>
          </cell>
          <cell r="G45" t="str">
            <v>OPS</v>
          </cell>
          <cell r="Y45">
            <v>5</v>
          </cell>
          <cell r="Z45" t="str">
            <v>Less than 3 years</v>
          </cell>
          <cell r="AB45" t="str">
            <v>Process Participant</v>
          </cell>
        </row>
        <row r="46">
          <cell r="C46" t="str">
            <v>Ruenell.Meyer@santam.co.za</v>
          </cell>
          <cell r="G46" t="str">
            <v>Finance</v>
          </cell>
          <cell r="Y46">
            <v>8</v>
          </cell>
          <cell r="Z46" t="str">
            <v>More than 5 years</v>
          </cell>
          <cell r="AB46" t="str">
            <v>Process Owner</v>
          </cell>
        </row>
        <row r="47">
          <cell r="C47" t="str">
            <v>wiseman.matshaya@santam.co.za</v>
          </cell>
          <cell r="G47" t="str">
            <v>Finance</v>
          </cell>
          <cell r="Y47">
            <v>6</v>
          </cell>
          <cell r="Z47" t="str">
            <v>Less than 3 years</v>
          </cell>
          <cell r="AB47" t="str">
            <v>Process Owner</v>
          </cell>
        </row>
        <row r="48">
          <cell r="C48" t="str">
            <v>deonb@tic.co.za</v>
          </cell>
          <cell r="G48" t="str">
            <v>Other</v>
          </cell>
          <cell r="Y48">
            <v>5</v>
          </cell>
          <cell r="Z48" t="str">
            <v>Less than 3 years</v>
          </cell>
          <cell r="AB48" t="str">
            <v>None of the above</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mailto:adrianakotze77@gmail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G23"/>
  <sheetViews>
    <sheetView workbookViewId="0">
      <pane ySplit="1" topLeftCell="A2" activePane="bottomLeft" state="frozen"/>
      <selection pane="bottomLeft" activeCell="Q1" sqref="Q1"/>
    </sheetView>
  </sheetViews>
  <sheetFormatPr defaultColWidth="12.5703125" defaultRowHeight="15.75" customHeight="1" x14ac:dyDescent="0.2"/>
  <cols>
    <col min="1" max="18" width="18.85546875" customWidth="1"/>
    <col min="19" max="19" width="94.42578125" customWidth="1"/>
    <col min="20" max="25" width="18.85546875" customWidth="1"/>
  </cols>
  <sheetData>
    <row r="1" spans="1:33" ht="89.25" x14ac:dyDescent="0.2">
      <c r="A1" s="3" t="s">
        <v>0</v>
      </c>
      <c r="B1" s="3" t="s">
        <v>1</v>
      </c>
      <c r="C1" s="3" t="s">
        <v>2</v>
      </c>
      <c r="D1" s="4" t="s">
        <v>95</v>
      </c>
      <c r="E1" s="4" t="s">
        <v>96</v>
      </c>
      <c r="F1" s="4" t="s">
        <v>97</v>
      </c>
      <c r="G1" s="4" t="s">
        <v>98</v>
      </c>
      <c r="H1" s="4" t="s">
        <v>99</v>
      </c>
      <c r="I1" s="4" t="s">
        <v>100</v>
      </c>
      <c r="J1" s="4" t="s">
        <v>101</v>
      </c>
      <c r="K1" s="4" t="s">
        <v>102</v>
      </c>
      <c r="L1" s="4" t="s">
        <v>103</v>
      </c>
      <c r="M1" s="4" t="s">
        <v>104</v>
      </c>
      <c r="N1" s="4" t="s">
        <v>105</v>
      </c>
      <c r="O1" s="4" t="s">
        <v>106</v>
      </c>
      <c r="P1" s="4" t="s">
        <v>107</v>
      </c>
      <c r="Q1" s="5" t="s">
        <v>3</v>
      </c>
      <c r="R1" s="4" t="s">
        <v>4</v>
      </c>
      <c r="S1" s="4" t="s">
        <v>5</v>
      </c>
      <c r="U1" s="5" t="s">
        <v>95</v>
      </c>
      <c r="V1" s="5" t="s">
        <v>96</v>
      </c>
      <c r="W1" s="5" t="s">
        <v>97</v>
      </c>
      <c r="X1" s="5" t="s">
        <v>98</v>
      </c>
      <c r="Y1" s="5" t="s">
        <v>99</v>
      </c>
      <c r="Z1" s="5" t="s">
        <v>100</v>
      </c>
      <c r="AA1" s="5" t="s">
        <v>101</v>
      </c>
      <c r="AB1" s="5" t="s">
        <v>102</v>
      </c>
      <c r="AC1" s="5" t="s">
        <v>103</v>
      </c>
      <c r="AD1" s="5" t="s">
        <v>104</v>
      </c>
      <c r="AE1" s="5" t="s">
        <v>105</v>
      </c>
      <c r="AF1" s="5" t="s">
        <v>106</v>
      </c>
      <c r="AG1" s="5" t="s">
        <v>107</v>
      </c>
    </row>
    <row r="2" spans="1:33" ht="12.75" x14ac:dyDescent="0.2">
      <c r="A2" s="2">
        <v>45379.54783200231</v>
      </c>
      <c r="B2" s="1" t="s">
        <v>6</v>
      </c>
      <c r="C2" s="1" t="s">
        <v>7</v>
      </c>
      <c r="D2" s="1" t="s">
        <v>8</v>
      </c>
      <c r="E2" s="1" t="s">
        <v>8</v>
      </c>
      <c r="F2" s="1" t="s">
        <v>9</v>
      </c>
      <c r="G2" s="1" t="s">
        <v>10</v>
      </c>
      <c r="H2" s="1" t="s">
        <v>9</v>
      </c>
      <c r="I2" s="1" t="s">
        <v>10</v>
      </c>
      <c r="J2" s="1" t="s">
        <v>9</v>
      </c>
      <c r="K2" s="1" t="s">
        <v>8</v>
      </c>
      <c r="L2" s="1" t="s">
        <v>10</v>
      </c>
      <c r="M2" s="1" t="s">
        <v>9</v>
      </c>
      <c r="N2" s="1" t="s">
        <v>10</v>
      </c>
      <c r="O2" s="1" t="s">
        <v>10</v>
      </c>
      <c r="P2" s="1" t="s">
        <v>11</v>
      </c>
      <c r="Q2" s="1" t="s">
        <v>12</v>
      </c>
      <c r="R2" s="1" t="s">
        <v>13</v>
      </c>
      <c r="S2" s="1" t="s">
        <v>14</v>
      </c>
      <c r="U2">
        <f t="shared" ref="U2:Y17" si="0">COUNTIF($Q2,"*"&amp;U$1&amp;"*")</f>
        <v>1</v>
      </c>
      <c r="V2">
        <f t="shared" si="0"/>
        <v>1</v>
      </c>
      <c r="W2">
        <f t="shared" si="0"/>
        <v>0</v>
      </c>
      <c r="X2">
        <f t="shared" si="0"/>
        <v>1</v>
      </c>
      <c r="Y2">
        <f>COUNTIF($Q2,"*"&amp;Y$1&amp;"*")</f>
        <v>1</v>
      </c>
      <c r="Z2">
        <f t="shared" ref="Z2:AG17" si="1">COUNTIF($Q2,"*"&amp;Z$1&amp;"*")</f>
        <v>1</v>
      </c>
      <c r="AA2">
        <f t="shared" si="1"/>
        <v>1</v>
      </c>
      <c r="AB2">
        <f t="shared" si="1"/>
        <v>1</v>
      </c>
      <c r="AC2">
        <f t="shared" si="1"/>
        <v>0</v>
      </c>
      <c r="AD2">
        <f t="shared" si="1"/>
        <v>0</v>
      </c>
      <c r="AE2">
        <f t="shared" si="1"/>
        <v>1</v>
      </c>
      <c r="AF2">
        <f t="shared" si="1"/>
        <v>1</v>
      </c>
      <c r="AG2">
        <f t="shared" si="1"/>
        <v>1</v>
      </c>
    </row>
    <row r="3" spans="1:33" ht="12.75" x14ac:dyDescent="0.2">
      <c r="A3" s="2">
        <v>45384.321696562503</v>
      </c>
      <c r="B3" s="1" t="s">
        <v>15</v>
      </c>
      <c r="C3" s="1" t="s">
        <v>7</v>
      </c>
      <c r="D3" s="1" t="s">
        <v>9</v>
      </c>
      <c r="E3" s="1" t="s">
        <v>11</v>
      </c>
      <c r="F3" s="1" t="s">
        <v>9</v>
      </c>
      <c r="G3" s="1" t="s">
        <v>11</v>
      </c>
      <c r="H3" s="1" t="s">
        <v>9</v>
      </c>
      <c r="I3" s="1" t="s">
        <v>9</v>
      </c>
      <c r="J3" s="1" t="s">
        <v>9</v>
      </c>
      <c r="K3" s="1" t="s">
        <v>11</v>
      </c>
      <c r="L3" s="1" t="s">
        <v>11</v>
      </c>
      <c r="M3" s="1" t="s">
        <v>11</v>
      </c>
      <c r="N3" s="1" t="s">
        <v>11</v>
      </c>
      <c r="O3" s="1" t="s">
        <v>9</v>
      </c>
      <c r="P3" s="1" t="s">
        <v>11</v>
      </c>
      <c r="Q3" s="1" t="s">
        <v>16</v>
      </c>
      <c r="R3" s="1" t="s">
        <v>17</v>
      </c>
      <c r="S3" s="1" t="s">
        <v>18</v>
      </c>
      <c r="U3">
        <f t="shared" si="0"/>
        <v>1</v>
      </c>
      <c r="V3">
        <f t="shared" si="0"/>
        <v>1</v>
      </c>
      <c r="W3">
        <f t="shared" si="0"/>
        <v>1</v>
      </c>
      <c r="X3">
        <f t="shared" si="0"/>
        <v>1</v>
      </c>
      <c r="Y3">
        <f t="shared" si="0"/>
        <v>1</v>
      </c>
      <c r="Z3">
        <f t="shared" si="1"/>
        <v>1</v>
      </c>
      <c r="AA3">
        <f t="shared" si="1"/>
        <v>0</v>
      </c>
      <c r="AB3">
        <f t="shared" si="1"/>
        <v>1</v>
      </c>
      <c r="AC3">
        <f t="shared" si="1"/>
        <v>0</v>
      </c>
      <c r="AD3">
        <f t="shared" si="1"/>
        <v>0</v>
      </c>
      <c r="AE3">
        <f t="shared" si="1"/>
        <v>1</v>
      </c>
      <c r="AF3">
        <f t="shared" si="1"/>
        <v>1</v>
      </c>
      <c r="AG3">
        <f t="shared" si="1"/>
        <v>1</v>
      </c>
    </row>
    <row r="4" spans="1:33" ht="12.75" x14ac:dyDescent="0.2">
      <c r="A4" s="2">
        <v>45384.582874618056</v>
      </c>
      <c r="B4" s="1" t="s">
        <v>19</v>
      </c>
      <c r="C4" s="1" t="s">
        <v>7</v>
      </c>
      <c r="D4" s="1" t="s">
        <v>8</v>
      </c>
      <c r="E4" s="1" t="s">
        <v>11</v>
      </c>
      <c r="F4" s="1" t="s">
        <v>11</v>
      </c>
      <c r="G4" s="1" t="s">
        <v>11</v>
      </c>
      <c r="H4" s="1" t="s">
        <v>11</v>
      </c>
      <c r="I4" s="1" t="s">
        <v>8</v>
      </c>
      <c r="J4" s="1" t="s">
        <v>8</v>
      </c>
      <c r="K4" s="1" t="s">
        <v>8</v>
      </c>
      <c r="L4" s="1" t="s">
        <v>10</v>
      </c>
      <c r="M4" s="1" t="s">
        <v>8</v>
      </c>
      <c r="N4" s="1" t="s">
        <v>9</v>
      </c>
      <c r="O4" s="1" t="s">
        <v>9</v>
      </c>
      <c r="P4" s="1" t="s">
        <v>11</v>
      </c>
      <c r="Q4" s="1" t="s">
        <v>20</v>
      </c>
      <c r="R4" s="1" t="s">
        <v>21</v>
      </c>
      <c r="S4" s="1" t="s">
        <v>22</v>
      </c>
      <c r="U4">
        <f t="shared" si="0"/>
        <v>1</v>
      </c>
      <c r="V4">
        <f t="shared" si="0"/>
        <v>1</v>
      </c>
      <c r="W4">
        <f t="shared" si="0"/>
        <v>1</v>
      </c>
      <c r="X4">
        <f t="shared" si="0"/>
        <v>1</v>
      </c>
      <c r="Y4">
        <f t="shared" si="0"/>
        <v>0</v>
      </c>
      <c r="Z4">
        <f t="shared" si="1"/>
        <v>1</v>
      </c>
      <c r="AA4">
        <f t="shared" si="1"/>
        <v>1</v>
      </c>
      <c r="AB4">
        <f t="shared" si="1"/>
        <v>1</v>
      </c>
      <c r="AC4">
        <f t="shared" si="1"/>
        <v>0</v>
      </c>
      <c r="AD4">
        <f t="shared" si="1"/>
        <v>0</v>
      </c>
      <c r="AE4">
        <f t="shared" si="1"/>
        <v>1</v>
      </c>
      <c r="AF4">
        <f t="shared" si="1"/>
        <v>1</v>
      </c>
      <c r="AG4">
        <f t="shared" si="1"/>
        <v>1</v>
      </c>
    </row>
    <row r="5" spans="1:33" ht="12.75" x14ac:dyDescent="0.2">
      <c r="A5" s="2">
        <v>45384.629894097219</v>
      </c>
      <c r="B5" s="1" t="s">
        <v>23</v>
      </c>
      <c r="C5" s="1" t="s">
        <v>7</v>
      </c>
      <c r="D5" s="1" t="s">
        <v>11</v>
      </c>
      <c r="E5" s="1" t="s">
        <v>8</v>
      </c>
      <c r="F5" s="1" t="s">
        <v>8</v>
      </c>
      <c r="G5" s="1" t="s">
        <v>8</v>
      </c>
      <c r="H5" s="1" t="s">
        <v>9</v>
      </c>
      <c r="I5" s="1" t="s">
        <v>9</v>
      </c>
      <c r="J5" s="1" t="s">
        <v>9</v>
      </c>
      <c r="K5" s="1" t="s">
        <v>8</v>
      </c>
      <c r="L5" s="1" t="s">
        <v>9</v>
      </c>
      <c r="M5" s="1" t="s">
        <v>9</v>
      </c>
      <c r="N5" s="1" t="s">
        <v>9</v>
      </c>
      <c r="O5" s="1" t="s">
        <v>9</v>
      </c>
      <c r="P5" s="1" t="s">
        <v>11</v>
      </c>
      <c r="Q5" s="1" t="s">
        <v>24</v>
      </c>
      <c r="R5" s="1" t="s">
        <v>25</v>
      </c>
      <c r="S5" s="1" t="s">
        <v>26</v>
      </c>
      <c r="U5">
        <f t="shared" si="0"/>
        <v>1</v>
      </c>
      <c r="V5">
        <f t="shared" si="0"/>
        <v>1</v>
      </c>
      <c r="W5">
        <f t="shared" si="0"/>
        <v>1</v>
      </c>
      <c r="X5">
        <f t="shared" si="0"/>
        <v>0</v>
      </c>
      <c r="Y5">
        <f t="shared" si="0"/>
        <v>1</v>
      </c>
      <c r="Z5">
        <f t="shared" si="1"/>
        <v>1</v>
      </c>
      <c r="AA5">
        <f t="shared" si="1"/>
        <v>1</v>
      </c>
      <c r="AB5">
        <f t="shared" si="1"/>
        <v>1</v>
      </c>
      <c r="AC5">
        <f t="shared" si="1"/>
        <v>0</v>
      </c>
      <c r="AD5">
        <f t="shared" si="1"/>
        <v>1</v>
      </c>
      <c r="AE5">
        <f t="shared" si="1"/>
        <v>1</v>
      </c>
      <c r="AF5">
        <f t="shared" si="1"/>
        <v>1</v>
      </c>
      <c r="AG5">
        <f t="shared" si="1"/>
        <v>0</v>
      </c>
    </row>
    <row r="6" spans="1:33" ht="12.75" x14ac:dyDescent="0.2">
      <c r="A6" s="2">
        <v>45384.654731168979</v>
      </c>
      <c r="B6" s="1" t="s">
        <v>27</v>
      </c>
      <c r="C6" s="1" t="s">
        <v>7</v>
      </c>
      <c r="D6" s="1" t="s">
        <v>10</v>
      </c>
      <c r="E6" s="1" t="s">
        <v>10</v>
      </c>
      <c r="F6" s="1" t="s">
        <v>10</v>
      </c>
      <c r="G6" s="1" t="s">
        <v>10</v>
      </c>
      <c r="H6" s="1" t="s">
        <v>10</v>
      </c>
      <c r="I6" s="1" t="s">
        <v>9</v>
      </c>
      <c r="J6" s="1" t="s">
        <v>10</v>
      </c>
      <c r="K6" s="1" t="s">
        <v>9</v>
      </c>
      <c r="L6" s="1" t="s">
        <v>9</v>
      </c>
      <c r="M6" s="1" t="s">
        <v>10</v>
      </c>
      <c r="N6" s="1" t="s">
        <v>10</v>
      </c>
      <c r="O6" s="1" t="s">
        <v>10</v>
      </c>
      <c r="P6" s="1" t="s">
        <v>10</v>
      </c>
      <c r="Q6" s="1" t="s">
        <v>28</v>
      </c>
      <c r="R6" s="1" t="s">
        <v>29</v>
      </c>
      <c r="S6" s="1" t="s">
        <v>30</v>
      </c>
      <c r="U6">
        <f t="shared" si="0"/>
        <v>1</v>
      </c>
      <c r="V6">
        <f t="shared" si="0"/>
        <v>1</v>
      </c>
      <c r="W6">
        <f t="shared" si="0"/>
        <v>1</v>
      </c>
      <c r="X6">
        <f t="shared" si="0"/>
        <v>1</v>
      </c>
      <c r="Y6">
        <f t="shared" si="0"/>
        <v>0</v>
      </c>
      <c r="Z6">
        <f t="shared" si="1"/>
        <v>1</v>
      </c>
      <c r="AA6">
        <f t="shared" si="1"/>
        <v>0</v>
      </c>
      <c r="AB6">
        <f t="shared" si="1"/>
        <v>1</v>
      </c>
      <c r="AC6">
        <f t="shared" si="1"/>
        <v>1</v>
      </c>
      <c r="AD6">
        <f t="shared" si="1"/>
        <v>1</v>
      </c>
      <c r="AE6">
        <f t="shared" si="1"/>
        <v>0</v>
      </c>
      <c r="AF6">
        <f t="shared" si="1"/>
        <v>1</v>
      </c>
      <c r="AG6">
        <f t="shared" si="1"/>
        <v>1</v>
      </c>
    </row>
    <row r="7" spans="1:33" ht="12.75" x14ac:dyDescent="0.2">
      <c r="A7" s="2">
        <v>45385.309219560186</v>
      </c>
      <c r="B7" s="1" t="s">
        <v>31</v>
      </c>
      <c r="C7" s="1" t="s">
        <v>7</v>
      </c>
      <c r="D7" s="1" t="s">
        <v>8</v>
      </c>
      <c r="E7" s="1" t="s">
        <v>11</v>
      </c>
      <c r="F7" s="1" t="s">
        <v>8</v>
      </c>
      <c r="G7" s="1" t="s">
        <v>9</v>
      </c>
      <c r="H7" s="1" t="s">
        <v>10</v>
      </c>
      <c r="I7" s="1" t="s">
        <v>9</v>
      </c>
      <c r="J7" s="1" t="s">
        <v>8</v>
      </c>
      <c r="K7" s="1" t="s">
        <v>9</v>
      </c>
      <c r="L7" s="1" t="s">
        <v>10</v>
      </c>
      <c r="M7" s="1" t="s">
        <v>10</v>
      </c>
      <c r="N7" s="1" t="s">
        <v>8</v>
      </c>
      <c r="O7" s="1" t="s">
        <v>8</v>
      </c>
      <c r="P7" s="1" t="s">
        <v>8</v>
      </c>
      <c r="Q7" s="1" t="s">
        <v>32</v>
      </c>
      <c r="R7" s="1" t="s">
        <v>33</v>
      </c>
      <c r="S7" s="1" t="s">
        <v>34</v>
      </c>
      <c r="U7">
        <f t="shared" si="0"/>
        <v>1</v>
      </c>
      <c r="V7">
        <f t="shared" si="0"/>
        <v>1</v>
      </c>
      <c r="W7">
        <f t="shared" si="0"/>
        <v>1</v>
      </c>
      <c r="X7">
        <f t="shared" si="0"/>
        <v>1</v>
      </c>
      <c r="Y7">
        <f t="shared" si="0"/>
        <v>1</v>
      </c>
      <c r="Z7">
        <f t="shared" si="1"/>
        <v>1</v>
      </c>
      <c r="AA7">
        <f t="shared" si="1"/>
        <v>1</v>
      </c>
      <c r="AB7">
        <f t="shared" si="1"/>
        <v>1</v>
      </c>
      <c r="AC7">
        <f t="shared" si="1"/>
        <v>0</v>
      </c>
      <c r="AD7">
        <f t="shared" si="1"/>
        <v>0</v>
      </c>
      <c r="AE7">
        <f t="shared" si="1"/>
        <v>1</v>
      </c>
      <c r="AF7">
        <f t="shared" si="1"/>
        <v>1</v>
      </c>
      <c r="AG7">
        <f t="shared" si="1"/>
        <v>1</v>
      </c>
    </row>
    <row r="8" spans="1:33" ht="12.75" x14ac:dyDescent="0.2">
      <c r="A8" s="2">
        <v>45385.31714918981</v>
      </c>
      <c r="B8" s="1" t="s">
        <v>35</v>
      </c>
      <c r="C8" s="1" t="s">
        <v>7</v>
      </c>
      <c r="D8" s="1" t="s">
        <v>11</v>
      </c>
      <c r="E8" s="1" t="s">
        <v>11</v>
      </c>
      <c r="F8" s="1" t="s">
        <v>11</v>
      </c>
      <c r="G8" s="1" t="s">
        <v>11</v>
      </c>
      <c r="H8" s="1" t="s">
        <v>11</v>
      </c>
      <c r="I8" s="1" t="s">
        <v>11</v>
      </c>
      <c r="J8" s="1" t="s">
        <v>11</v>
      </c>
      <c r="K8" s="1" t="s">
        <v>11</v>
      </c>
      <c r="L8" s="1" t="s">
        <v>11</v>
      </c>
      <c r="M8" s="1" t="s">
        <v>11</v>
      </c>
      <c r="N8" s="1" t="s">
        <v>11</v>
      </c>
      <c r="O8" s="1" t="s">
        <v>11</v>
      </c>
      <c r="P8" s="1" t="s">
        <v>11</v>
      </c>
      <c r="Q8" s="1" t="s">
        <v>36</v>
      </c>
      <c r="R8" s="1" t="s">
        <v>37</v>
      </c>
      <c r="S8" s="1" t="s">
        <v>38</v>
      </c>
      <c r="U8">
        <f t="shared" si="0"/>
        <v>1</v>
      </c>
      <c r="V8">
        <f t="shared" si="0"/>
        <v>1</v>
      </c>
      <c r="W8">
        <f t="shared" si="0"/>
        <v>1</v>
      </c>
      <c r="X8">
        <f t="shared" si="0"/>
        <v>0</v>
      </c>
      <c r="Y8">
        <f t="shared" si="0"/>
        <v>1</v>
      </c>
      <c r="Z8">
        <f t="shared" si="1"/>
        <v>1</v>
      </c>
      <c r="AA8">
        <f t="shared" si="1"/>
        <v>0</v>
      </c>
      <c r="AB8">
        <f t="shared" si="1"/>
        <v>1</v>
      </c>
      <c r="AC8">
        <f t="shared" si="1"/>
        <v>1</v>
      </c>
      <c r="AD8">
        <f t="shared" si="1"/>
        <v>1</v>
      </c>
      <c r="AE8">
        <f t="shared" si="1"/>
        <v>1</v>
      </c>
      <c r="AF8">
        <f t="shared" si="1"/>
        <v>0</v>
      </c>
      <c r="AG8">
        <f t="shared" si="1"/>
        <v>1</v>
      </c>
    </row>
    <row r="9" spans="1:33" ht="12.75" x14ac:dyDescent="0.2">
      <c r="A9" s="2">
        <v>45385.511197858796</v>
      </c>
      <c r="B9" s="1" t="s">
        <v>39</v>
      </c>
      <c r="C9" s="1" t="s">
        <v>7</v>
      </c>
      <c r="D9" s="1" t="s">
        <v>11</v>
      </c>
      <c r="E9" s="1" t="s">
        <v>11</v>
      </c>
      <c r="F9" s="1" t="s">
        <v>11</v>
      </c>
      <c r="G9" s="1" t="s">
        <v>9</v>
      </c>
      <c r="H9" s="1" t="s">
        <v>8</v>
      </c>
      <c r="I9" s="1" t="s">
        <v>9</v>
      </c>
      <c r="J9" s="1" t="s">
        <v>8</v>
      </c>
      <c r="K9" s="1" t="s">
        <v>8</v>
      </c>
      <c r="L9" s="1" t="s">
        <v>10</v>
      </c>
      <c r="M9" s="1" t="s">
        <v>10</v>
      </c>
      <c r="N9" s="1" t="s">
        <v>11</v>
      </c>
      <c r="O9" s="1" t="s">
        <v>11</v>
      </c>
      <c r="P9" s="1" t="s">
        <v>11</v>
      </c>
      <c r="Q9" s="1" t="s">
        <v>40</v>
      </c>
      <c r="R9" s="1" t="s">
        <v>41</v>
      </c>
      <c r="S9" s="1" t="s">
        <v>42</v>
      </c>
      <c r="U9">
        <f t="shared" si="0"/>
        <v>1</v>
      </c>
      <c r="V9">
        <f t="shared" si="0"/>
        <v>1</v>
      </c>
      <c r="W9">
        <f t="shared" si="0"/>
        <v>1</v>
      </c>
      <c r="X9">
        <f t="shared" si="0"/>
        <v>1</v>
      </c>
      <c r="Y9">
        <f t="shared" si="0"/>
        <v>1</v>
      </c>
      <c r="Z9">
        <f t="shared" si="1"/>
        <v>1</v>
      </c>
      <c r="AA9">
        <f t="shared" si="1"/>
        <v>0</v>
      </c>
      <c r="AB9">
        <f t="shared" si="1"/>
        <v>1</v>
      </c>
      <c r="AC9">
        <f t="shared" si="1"/>
        <v>1</v>
      </c>
      <c r="AD9">
        <f t="shared" si="1"/>
        <v>0</v>
      </c>
      <c r="AE9">
        <f t="shared" si="1"/>
        <v>1</v>
      </c>
      <c r="AF9">
        <f t="shared" si="1"/>
        <v>1</v>
      </c>
      <c r="AG9">
        <f t="shared" si="1"/>
        <v>0</v>
      </c>
    </row>
    <row r="10" spans="1:33" ht="12.75" x14ac:dyDescent="0.2">
      <c r="A10" s="2">
        <v>45386.49348837963</v>
      </c>
      <c r="B10" s="1" t="s">
        <v>43</v>
      </c>
      <c r="C10" s="1" t="s">
        <v>7</v>
      </c>
      <c r="D10" s="1" t="s">
        <v>10</v>
      </c>
      <c r="E10" s="1" t="s">
        <v>8</v>
      </c>
      <c r="F10" s="1" t="s">
        <v>9</v>
      </c>
      <c r="G10" s="1" t="s">
        <v>10</v>
      </c>
      <c r="H10" s="1" t="s">
        <v>10</v>
      </c>
      <c r="I10" s="1" t="s">
        <v>10</v>
      </c>
      <c r="J10" s="1" t="s">
        <v>10</v>
      </c>
      <c r="K10" s="1" t="s">
        <v>8</v>
      </c>
      <c r="L10" s="1" t="s">
        <v>10</v>
      </c>
      <c r="M10" s="1" t="s">
        <v>10</v>
      </c>
      <c r="N10" s="1" t="s">
        <v>10</v>
      </c>
      <c r="O10" s="1" t="s">
        <v>9</v>
      </c>
      <c r="P10" s="1" t="s">
        <v>8</v>
      </c>
      <c r="Q10" s="1" t="s">
        <v>44</v>
      </c>
      <c r="R10" s="1" t="s">
        <v>45</v>
      </c>
      <c r="S10" s="1" t="s">
        <v>46</v>
      </c>
      <c r="U10">
        <f t="shared" si="0"/>
        <v>1</v>
      </c>
      <c r="V10">
        <f t="shared" si="0"/>
        <v>1</v>
      </c>
      <c r="W10">
        <f t="shared" si="0"/>
        <v>1</v>
      </c>
      <c r="X10">
        <f t="shared" si="0"/>
        <v>1</v>
      </c>
      <c r="Y10">
        <f t="shared" si="0"/>
        <v>0</v>
      </c>
      <c r="Z10">
        <f t="shared" si="1"/>
        <v>1</v>
      </c>
      <c r="AA10">
        <f t="shared" si="1"/>
        <v>1</v>
      </c>
      <c r="AB10">
        <f t="shared" si="1"/>
        <v>1</v>
      </c>
      <c r="AC10">
        <f t="shared" si="1"/>
        <v>1</v>
      </c>
      <c r="AD10">
        <f t="shared" si="1"/>
        <v>0</v>
      </c>
      <c r="AE10">
        <f t="shared" si="1"/>
        <v>1</v>
      </c>
      <c r="AF10">
        <f t="shared" si="1"/>
        <v>1</v>
      </c>
      <c r="AG10">
        <f t="shared" si="1"/>
        <v>0</v>
      </c>
    </row>
    <row r="11" spans="1:33" ht="12.75" x14ac:dyDescent="0.2">
      <c r="A11" s="2">
        <v>45387.543047650463</v>
      </c>
      <c r="B11" s="1" t="s">
        <v>47</v>
      </c>
      <c r="C11" s="1" t="s">
        <v>7</v>
      </c>
      <c r="D11" s="1" t="s">
        <v>9</v>
      </c>
      <c r="E11" s="1" t="s">
        <v>11</v>
      </c>
      <c r="F11" s="1" t="s">
        <v>10</v>
      </c>
      <c r="G11" s="1" t="s">
        <v>10</v>
      </c>
      <c r="H11" s="1" t="s">
        <v>11</v>
      </c>
      <c r="I11" s="1" t="s">
        <v>9</v>
      </c>
      <c r="J11" s="1" t="s">
        <v>8</v>
      </c>
      <c r="K11" s="1" t="s">
        <v>10</v>
      </c>
      <c r="L11" s="1" t="s">
        <v>10</v>
      </c>
      <c r="M11" s="1" t="s">
        <v>10</v>
      </c>
      <c r="N11" s="1" t="s">
        <v>9</v>
      </c>
      <c r="O11" s="1" t="s">
        <v>9</v>
      </c>
      <c r="P11" s="1" t="s">
        <v>8</v>
      </c>
      <c r="Q11" s="1" t="s">
        <v>48</v>
      </c>
      <c r="R11" s="1" t="s">
        <v>49</v>
      </c>
      <c r="S11" s="1" t="s">
        <v>50</v>
      </c>
      <c r="U11">
        <f t="shared" si="0"/>
        <v>1</v>
      </c>
      <c r="V11">
        <f t="shared" si="0"/>
        <v>0</v>
      </c>
      <c r="W11">
        <f t="shared" si="0"/>
        <v>1</v>
      </c>
      <c r="X11">
        <f t="shared" si="0"/>
        <v>0</v>
      </c>
      <c r="Y11">
        <f t="shared" si="0"/>
        <v>1</v>
      </c>
      <c r="Z11">
        <f t="shared" si="1"/>
        <v>1</v>
      </c>
      <c r="AA11">
        <f t="shared" si="1"/>
        <v>1</v>
      </c>
      <c r="AB11">
        <f t="shared" si="1"/>
        <v>1</v>
      </c>
      <c r="AC11">
        <f t="shared" si="1"/>
        <v>1</v>
      </c>
      <c r="AD11">
        <f t="shared" si="1"/>
        <v>1</v>
      </c>
      <c r="AE11">
        <f t="shared" si="1"/>
        <v>0</v>
      </c>
      <c r="AF11">
        <f t="shared" si="1"/>
        <v>1</v>
      </c>
      <c r="AG11">
        <f t="shared" si="1"/>
        <v>1</v>
      </c>
    </row>
    <row r="12" spans="1:33" ht="12.75" x14ac:dyDescent="0.2">
      <c r="A12" s="2">
        <v>45390.609402013884</v>
      </c>
      <c r="B12" s="1" t="s">
        <v>51</v>
      </c>
      <c r="C12" s="1" t="s">
        <v>7</v>
      </c>
      <c r="D12" s="1" t="s">
        <v>9</v>
      </c>
      <c r="E12" s="1" t="s">
        <v>11</v>
      </c>
      <c r="F12" s="1" t="s">
        <v>9</v>
      </c>
      <c r="G12" s="1" t="s">
        <v>9</v>
      </c>
      <c r="H12" s="1" t="s">
        <v>9</v>
      </c>
      <c r="I12" s="1" t="s">
        <v>9</v>
      </c>
      <c r="J12" s="1" t="s">
        <v>8</v>
      </c>
      <c r="K12" s="1" t="s">
        <v>8</v>
      </c>
      <c r="L12" s="1" t="s">
        <v>9</v>
      </c>
      <c r="M12" s="1" t="s">
        <v>10</v>
      </c>
      <c r="N12" s="1" t="s">
        <v>8</v>
      </c>
      <c r="O12" s="1" t="s">
        <v>9</v>
      </c>
      <c r="P12" s="1" t="s">
        <v>8</v>
      </c>
      <c r="Q12" s="1" t="s">
        <v>52</v>
      </c>
      <c r="R12" s="1" t="s">
        <v>53</v>
      </c>
      <c r="S12" s="1" t="s">
        <v>54</v>
      </c>
      <c r="U12">
        <f t="shared" si="0"/>
        <v>1</v>
      </c>
      <c r="V12">
        <f t="shared" si="0"/>
        <v>1</v>
      </c>
      <c r="W12">
        <f t="shared" si="0"/>
        <v>1</v>
      </c>
      <c r="X12">
        <f t="shared" si="0"/>
        <v>1</v>
      </c>
      <c r="Y12">
        <f t="shared" si="0"/>
        <v>1</v>
      </c>
      <c r="Z12">
        <f t="shared" si="1"/>
        <v>1</v>
      </c>
      <c r="AA12">
        <f t="shared" si="1"/>
        <v>1</v>
      </c>
      <c r="AB12">
        <f t="shared" si="1"/>
        <v>1</v>
      </c>
      <c r="AC12">
        <f t="shared" si="1"/>
        <v>1</v>
      </c>
      <c r="AD12">
        <f t="shared" si="1"/>
        <v>1</v>
      </c>
      <c r="AE12">
        <f t="shared" si="1"/>
        <v>1</v>
      </c>
      <c r="AF12">
        <f t="shared" si="1"/>
        <v>1</v>
      </c>
      <c r="AG12">
        <f t="shared" si="1"/>
        <v>1</v>
      </c>
    </row>
    <row r="13" spans="1:33" ht="12.75" x14ac:dyDescent="0.2">
      <c r="A13" s="2">
        <v>45391.274501111111</v>
      </c>
      <c r="B13" s="1" t="s">
        <v>55</v>
      </c>
      <c r="C13" s="1" t="s">
        <v>7</v>
      </c>
      <c r="D13" s="1" t="s">
        <v>11</v>
      </c>
      <c r="E13" s="1" t="s">
        <v>11</v>
      </c>
      <c r="F13" s="1" t="s">
        <v>11</v>
      </c>
      <c r="G13" s="1" t="s">
        <v>8</v>
      </c>
      <c r="H13" s="1" t="s">
        <v>9</v>
      </c>
      <c r="I13" s="1" t="s">
        <v>11</v>
      </c>
      <c r="J13" s="1" t="s">
        <v>9</v>
      </c>
      <c r="K13" s="1" t="s">
        <v>9</v>
      </c>
      <c r="L13" s="1" t="s">
        <v>9</v>
      </c>
      <c r="M13" s="1" t="s">
        <v>9</v>
      </c>
      <c r="N13" s="1" t="s">
        <v>9</v>
      </c>
      <c r="O13" s="1" t="s">
        <v>9</v>
      </c>
      <c r="P13" s="1" t="s">
        <v>9</v>
      </c>
      <c r="Q13" s="1" t="s">
        <v>56</v>
      </c>
      <c r="R13" s="1" t="s">
        <v>57</v>
      </c>
      <c r="S13" s="1" t="s">
        <v>58</v>
      </c>
      <c r="U13">
        <f t="shared" si="0"/>
        <v>1</v>
      </c>
      <c r="V13">
        <f t="shared" si="0"/>
        <v>0</v>
      </c>
      <c r="W13">
        <f t="shared" si="0"/>
        <v>1</v>
      </c>
      <c r="X13">
        <f t="shared" si="0"/>
        <v>1</v>
      </c>
      <c r="Y13">
        <f t="shared" si="0"/>
        <v>1</v>
      </c>
      <c r="Z13">
        <f t="shared" si="1"/>
        <v>1</v>
      </c>
      <c r="AA13">
        <f t="shared" si="1"/>
        <v>1</v>
      </c>
      <c r="AB13">
        <f t="shared" si="1"/>
        <v>1</v>
      </c>
      <c r="AC13">
        <f t="shared" si="1"/>
        <v>1</v>
      </c>
      <c r="AD13">
        <f t="shared" si="1"/>
        <v>1</v>
      </c>
      <c r="AE13">
        <f t="shared" si="1"/>
        <v>1</v>
      </c>
      <c r="AF13">
        <f t="shared" si="1"/>
        <v>0</v>
      </c>
      <c r="AG13">
        <f t="shared" si="1"/>
        <v>0</v>
      </c>
    </row>
    <row r="14" spans="1:33" ht="12.75" x14ac:dyDescent="0.2">
      <c r="A14" s="2">
        <v>45392.2698318287</v>
      </c>
      <c r="B14" s="1" t="s">
        <v>59</v>
      </c>
      <c r="C14" s="1" t="s">
        <v>7</v>
      </c>
      <c r="D14" s="1" t="s">
        <v>9</v>
      </c>
      <c r="E14" s="1" t="s">
        <v>11</v>
      </c>
      <c r="F14" s="1" t="s">
        <v>9</v>
      </c>
      <c r="G14" s="1" t="s">
        <v>10</v>
      </c>
      <c r="H14" s="1" t="s">
        <v>9</v>
      </c>
      <c r="I14" s="1" t="s">
        <v>10</v>
      </c>
      <c r="J14" s="1" t="s">
        <v>9</v>
      </c>
      <c r="K14" s="1" t="s">
        <v>8</v>
      </c>
      <c r="L14" s="1" t="s">
        <v>10</v>
      </c>
      <c r="M14" s="1" t="s">
        <v>10</v>
      </c>
      <c r="N14" s="1" t="s">
        <v>11</v>
      </c>
      <c r="O14" s="1" t="s">
        <v>8</v>
      </c>
      <c r="P14" s="1" t="s">
        <v>11</v>
      </c>
      <c r="Q14" s="1" t="s">
        <v>60</v>
      </c>
      <c r="R14" s="1" t="s">
        <v>61</v>
      </c>
      <c r="S14" s="1" t="s">
        <v>61</v>
      </c>
      <c r="U14">
        <f t="shared" si="0"/>
        <v>1</v>
      </c>
      <c r="V14">
        <f t="shared" si="0"/>
        <v>1</v>
      </c>
      <c r="W14">
        <f t="shared" si="0"/>
        <v>0</v>
      </c>
      <c r="X14">
        <f t="shared" si="0"/>
        <v>1</v>
      </c>
      <c r="Y14">
        <f t="shared" si="0"/>
        <v>1</v>
      </c>
      <c r="Z14">
        <f t="shared" si="1"/>
        <v>0</v>
      </c>
      <c r="AA14">
        <f t="shared" si="1"/>
        <v>1</v>
      </c>
      <c r="AB14">
        <f t="shared" si="1"/>
        <v>1</v>
      </c>
      <c r="AC14">
        <f t="shared" si="1"/>
        <v>1</v>
      </c>
      <c r="AD14">
        <f t="shared" si="1"/>
        <v>1</v>
      </c>
      <c r="AE14">
        <f t="shared" si="1"/>
        <v>1</v>
      </c>
      <c r="AF14">
        <f t="shared" si="1"/>
        <v>1</v>
      </c>
      <c r="AG14">
        <f t="shared" si="1"/>
        <v>1</v>
      </c>
    </row>
    <row r="15" spans="1:33" ht="12.75" x14ac:dyDescent="0.2">
      <c r="A15" s="2">
        <v>45397.685516215279</v>
      </c>
      <c r="B15" s="1" t="s">
        <v>62</v>
      </c>
      <c r="C15" s="1" t="s">
        <v>7</v>
      </c>
      <c r="D15" s="1" t="s">
        <v>8</v>
      </c>
      <c r="E15" s="1" t="s">
        <v>8</v>
      </c>
      <c r="F15" s="1" t="s">
        <v>8</v>
      </c>
      <c r="G15" s="1" t="s">
        <v>9</v>
      </c>
      <c r="H15" s="1" t="s">
        <v>9</v>
      </c>
      <c r="I15" s="1" t="s">
        <v>9</v>
      </c>
      <c r="J15" s="1" t="s">
        <v>9</v>
      </c>
      <c r="K15" s="1" t="s">
        <v>9</v>
      </c>
      <c r="L15" s="1" t="s">
        <v>9</v>
      </c>
      <c r="M15" s="1" t="s">
        <v>9</v>
      </c>
      <c r="N15" s="1" t="s">
        <v>9</v>
      </c>
      <c r="O15" s="1" t="s">
        <v>9</v>
      </c>
      <c r="P15" s="1" t="s">
        <v>11</v>
      </c>
      <c r="Q15" s="1" t="s">
        <v>63</v>
      </c>
      <c r="R15" s="1" t="s">
        <v>64</v>
      </c>
      <c r="S15" s="1" t="s">
        <v>65</v>
      </c>
      <c r="U15">
        <f t="shared" si="0"/>
        <v>0</v>
      </c>
      <c r="V15">
        <f t="shared" si="0"/>
        <v>1</v>
      </c>
      <c r="W15">
        <f t="shared" si="0"/>
        <v>1</v>
      </c>
      <c r="X15">
        <f t="shared" si="0"/>
        <v>1</v>
      </c>
      <c r="Y15">
        <f t="shared" si="0"/>
        <v>1</v>
      </c>
      <c r="Z15">
        <f t="shared" si="1"/>
        <v>0</v>
      </c>
      <c r="AA15">
        <f t="shared" si="1"/>
        <v>1</v>
      </c>
      <c r="AB15">
        <f t="shared" si="1"/>
        <v>1</v>
      </c>
      <c r="AC15">
        <f t="shared" si="1"/>
        <v>1</v>
      </c>
      <c r="AD15">
        <f t="shared" si="1"/>
        <v>1</v>
      </c>
      <c r="AE15">
        <f t="shared" si="1"/>
        <v>1</v>
      </c>
      <c r="AF15">
        <f t="shared" si="1"/>
        <v>1</v>
      </c>
      <c r="AG15">
        <f t="shared" si="1"/>
        <v>0</v>
      </c>
    </row>
    <row r="16" spans="1:33" ht="12.75" x14ac:dyDescent="0.2">
      <c r="A16" s="2">
        <v>45397.870572835644</v>
      </c>
      <c r="B16" s="1" t="s">
        <v>66</v>
      </c>
      <c r="C16" s="1" t="s">
        <v>7</v>
      </c>
      <c r="D16" s="1" t="s">
        <v>9</v>
      </c>
      <c r="E16" s="1" t="s">
        <v>11</v>
      </c>
      <c r="F16" s="1" t="s">
        <v>9</v>
      </c>
      <c r="G16" s="1" t="s">
        <v>8</v>
      </c>
      <c r="H16" s="1" t="s">
        <v>11</v>
      </c>
      <c r="I16" s="1" t="s">
        <v>8</v>
      </c>
      <c r="J16" s="1" t="s">
        <v>11</v>
      </c>
      <c r="K16" s="1" t="s">
        <v>11</v>
      </c>
      <c r="L16" s="1" t="s">
        <v>9</v>
      </c>
      <c r="M16" s="1" t="s">
        <v>11</v>
      </c>
      <c r="N16" s="1" t="s">
        <v>8</v>
      </c>
      <c r="O16" s="1" t="s">
        <v>11</v>
      </c>
      <c r="P16" s="1" t="s">
        <v>11</v>
      </c>
      <c r="Q16" s="1" t="s">
        <v>67</v>
      </c>
      <c r="R16" s="1" t="s">
        <v>68</v>
      </c>
      <c r="S16" s="1" t="s">
        <v>69</v>
      </c>
      <c r="U16">
        <f t="shared" si="0"/>
        <v>1</v>
      </c>
      <c r="V16">
        <f t="shared" si="0"/>
        <v>1</v>
      </c>
      <c r="W16">
        <f t="shared" si="0"/>
        <v>1</v>
      </c>
      <c r="X16">
        <f t="shared" si="0"/>
        <v>1</v>
      </c>
      <c r="Y16">
        <f t="shared" si="0"/>
        <v>1</v>
      </c>
      <c r="Z16">
        <f t="shared" si="1"/>
        <v>0</v>
      </c>
      <c r="AA16">
        <f t="shared" si="1"/>
        <v>1</v>
      </c>
      <c r="AB16">
        <f t="shared" si="1"/>
        <v>1</v>
      </c>
      <c r="AC16">
        <f t="shared" si="1"/>
        <v>0</v>
      </c>
      <c r="AD16">
        <f t="shared" si="1"/>
        <v>1</v>
      </c>
      <c r="AE16">
        <f t="shared" si="1"/>
        <v>0</v>
      </c>
      <c r="AF16">
        <f t="shared" si="1"/>
        <v>1</v>
      </c>
      <c r="AG16">
        <f t="shared" si="1"/>
        <v>1</v>
      </c>
    </row>
    <row r="17" spans="1:33" ht="12.75" x14ac:dyDescent="0.2">
      <c r="A17" s="2">
        <v>45398.349657314815</v>
      </c>
      <c r="B17" s="1" t="s">
        <v>70</v>
      </c>
      <c r="C17" s="1" t="s">
        <v>7</v>
      </c>
      <c r="D17" s="1" t="s">
        <v>10</v>
      </c>
      <c r="E17" s="1" t="s">
        <v>11</v>
      </c>
      <c r="F17" s="1" t="s">
        <v>8</v>
      </c>
      <c r="G17" s="1" t="s">
        <v>8</v>
      </c>
      <c r="H17" s="1" t="s">
        <v>8</v>
      </c>
      <c r="I17" s="1" t="s">
        <v>8</v>
      </c>
      <c r="J17" s="1" t="s">
        <v>8</v>
      </c>
      <c r="K17" s="1" t="s">
        <v>8</v>
      </c>
      <c r="L17" s="1" t="s">
        <v>8</v>
      </c>
      <c r="M17" s="1" t="s">
        <v>8</v>
      </c>
      <c r="N17" s="1" t="s">
        <v>8</v>
      </c>
      <c r="O17" s="1" t="s">
        <v>8</v>
      </c>
      <c r="P17" s="1" t="s">
        <v>8</v>
      </c>
      <c r="Q17" s="1" t="s">
        <v>71</v>
      </c>
      <c r="R17" s="1" t="s">
        <v>72</v>
      </c>
      <c r="S17" s="1" t="s">
        <v>73</v>
      </c>
      <c r="U17">
        <f t="shared" si="0"/>
        <v>1</v>
      </c>
      <c r="V17">
        <f t="shared" si="0"/>
        <v>1</v>
      </c>
      <c r="W17">
        <f t="shared" si="0"/>
        <v>0</v>
      </c>
      <c r="X17">
        <f t="shared" si="0"/>
        <v>1</v>
      </c>
      <c r="Y17">
        <f t="shared" si="0"/>
        <v>1</v>
      </c>
      <c r="Z17">
        <f t="shared" si="1"/>
        <v>1</v>
      </c>
      <c r="AA17">
        <f t="shared" si="1"/>
        <v>1</v>
      </c>
      <c r="AB17">
        <f t="shared" si="1"/>
        <v>1</v>
      </c>
      <c r="AC17">
        <f t="shared" si="1"/>
        <v>1</v>
      </c>
      <c r="AD17">
        <f t="shared" si="1"/>
        <v>0</v>
      </c>
      <c r="AE17">
        <f t="shared" si="1"/>
        <v>1</v>
      </c>
      <c r="AF17">
        <f t="shared" si="1"/>
        <v>0</v>
      </c>
      <c r="AG17">
        <f t="shared" si="1"/>
        <v>1</v>
      </c>
    </row>
    <row r="18" spans="1:33" ht="12.75" x14ac:dyDescent="0.2">
      <c r="A18" s="2">
        <v>45398.35642862269</v>
      </c>
      <c r="B18" s="1" t="s">
        <v>74</v>
      </c>
      <c r="C18" s="1" t="s">
        <v>7</v>
      </c>
      <c r="D18" s="1" t="s">
        <v>8</v>
      </c>
      <c r="E18" s="1" t="s">
        <v>10</v>
      </c>
      <c r="F18" s="1" t="s">
        <v>8</v>
      </c>
      <c r="G18" s="1" t="s">
        <v>8</v>
      </c>
      <c r="H18" s="1" t="s">
        <v>9</v>
      </c>
      <c r="I18" s="1" t="s">
        <v>10</v>
      </c>
      <c r="J18" s="1" t="s">
        <v>9</v>
      </c>
      <c r="K18" s="1" t="s">
        <v>8</v>
      </c>
      <c r="L18" s="1" t="s">
        <v>9</v>
      </c>
      <c r="M18" s="1" t="s">
        <v>10</v>
      </c>
      <c r="N18" s="1" t="s">
        <v>9</v>
      </c>
      <c r="O18" s="1" t="s">
        <v>9</v>
      </c>
      <c r="P18" s="1" t="s">
        <v>10</v>
      </c>
      <c r="Q18" s="1" t="s">
        <v>75</v>
      </c>
      <c r="R18" s="1" t="s">
        <v>76</v>
      </c>
      <c r="S18" s="1" t="s">
        <v>77</v>
      </c>
      <c r="U18">
        <f t="shared" ref="U18:AG23" si="2">COUNTIF($Q18,"*"&amp;U$1&amp;"*")</f>
        <v>1</v>
      </c>
      <c r="V18">
        <f t="shared" si="2"/>
        <v>0</v>
      </c>
      <c r="W18">
        <f t="shared" si="2"/>
        <v>1</v>
      </c>
      <c r="X18">
        <f t="shared" si="2"/>
        <v>0</v>
      </c>
      <c r="Y18">
        <f t="shared" si="2"/>
        <v>1</v>
      </c>
      <c r="Z18">
        <f t="shared" si="2"/>
        <v>1</v>
      </c>
      <c r="AA18">
        <f t="shared" si="2"/>
        <v>1</v>
      </c>
      <c r="AB18">
        <f t="shared" si="2"/>
        <v>1</v>
      </c>
      <c r="AC18">
        <f t="shared" si="2"/>
        <v>1</v>
      </c>
      <c r="AD18">
        <f t="shared" si="2"/>
        <v>1</v>
      </c>
      <c r="AE18">
        <f t="shared" si="2"/>
        <v>1</v>
      </c>
      <c r="AF18">
        <f t="shared" si="2"/>
        <v>0</v>
      </c>
      <c r="AG18">
        <f t="shared" si="2"/>
        <v>1</v>
      </c>
    </row>
    <row r="19" spans="1:33" ht="12.75" x14ac:dyDescent="0.2">
      <c r="A19" s="2">
        <v>45398.360804340278</v>
      </c>
      <c r="B19" s="1" t="s">
        <v>78</v>
      </c>
      <c r="C19" s="1" t="s">
        <v>7</v>
      </c>
      <c r="D19" s="1" t="s">
        <v>8</v>
      </c>
      <c r="E19" s="1" t="s">
        <v>8</v>
      </c>
      <c r="F19" s="1" t="s">
        <v>9</v>
      </c>
      <c r="G19" s="1" t="s">
        <v>10</v>
      </c>
      <c r="H19" s="1" t="s">
        <v>10</v>
      </c>
      <c r="I19" s="1" t="s">
        <v>9</v>
      </c>
      <c r="J19" s="1" t="s">
        <v>9</v>
      </c>
      <c r="K19" s="1" t="s">
        <v>9</v>
      </c>
      <c r="L19" s="1" t="s">
        <v>9</v>
      </c>
      <c r="M19" s="1" t="s">
        <v>9</v>
      </c>
      <c r="N19" s="1" t="s">
        <v>8</v>
      </c>
      <c r="O19" s="1" t="s">
        <v>8</v>
      </c>
      <c r="P19" s="1" t="s">
        <v>8</v>
      </c>
      <c r="Q19" s="1" t="s">
        <v>79</v>
      </c>
      <c r="R19" s="1" t="s">
        <v>80</v>
      </c>
      <c r="S19" s="1" t="s">
        <v>81</v>
      </c>
      <c r="U19">
        <f t="shared" si="2"/>
        <v>0</v>
      </c>
      <c r="V19">
        <f t="shared" si="2"/>
        <v>0</v>
      </c>
      <c r="W19">
        <f t="shared" si="2"/>
        <v>1</v>
      </c>
      <c r="X19">
        <f t="shared" si="2"/>
        <v>1</v>
      </c>
      <c r="Y19">
        <f t="shared" si="2"/>
        <v>1</v>
      </c>
      <c r="Z19">
        <f t="shared" si="2"/>
        <v>1</v>
      </c>
      <c r="AA19">
        <f t="shared" si="2"/>
        <v>1</v>
      </c>
      <c r="AB19">
        <f t="shared" si="2"/>
        <v>1</v>
      </c>
      <c r="AC19">
        <f t="shared" si="2"/>
        <v>0</v>
      </c>
      <c r="AD19">
        <f t="shared" si="2"/>
        <v>1</v>
      </c>
      <c r="AE19">
        <f t="shared" si="2"/>
        <v>1</v>
      </c>
      <c r="AF19">
        <f t="shared" si="2"/>
        <v>1</v>
      </c>
      <c r="AG19">
        <f t="shared" si="2"/>
        <v>1</v>
      </c>
    </row>
    <row r="20" spans="1:33" ht="12.75" x14ac:dyDescent="0.2">
      <c r="A20" s="2">
        <v>45398.661863344911</v>
      </c>
      <c r="B20" s="1" t="s">
        <v>15</v>
      </c>
      <c r="C20" s="1" t="s">
        <v>7</v>
      </c>
      <c r="D20" s="1" t="s">
        <v>11</v>
      </c>
      <c r="E20" s="1" t="s">
        <v>11</v>
      </c>
      <c r="F20" s="1" t="s">
        <v>11</v>
      </c>
      <c r="G20" s="1" t="s">
        <v>9</v>
      </c>
      <c r="H20" s="1" t="s">
        <v>9</v>
      </c>
      <c r="I20" s="1" t="s">
        <v>10</v>
      </c>
      <c r="J20" s="1" t="s">
        <v>8</v>
      </c>
      <c r="K20" s="1" t="s">
        <v>10</v>
      </c>
      <c r="L20" s="1" t="s">
        <v>11</v>
      </c>
      <c r="M20" s="1" t="s">
        <v>11</v>
      </c>
      <c r="N20" s="1" t="s">
        <v>11</v>
      </c>
      <c r="O20" s="1" t="s">
        <v>11</v>
      </c>
      <c r="P20" s="1" t="s">
        <v>11</v>
      </c>
      <c r="Q20" s="1" t="s">
        <v>52</v>
      </c>
      <c r="R20" s="1" t="s">
        <v>82</v>
      </c>
      <c r="S20" s="1" t="s">
        <v>83</v>
      </c>
      <c r="U20">
        <f t="shared" si="2"/>
        <v>1</v>
      </c>
      <c r="V20">
        <f t="shared" si="2"/>
        <v>1</v>
      </c>
      <c r="W20">
        <f t="shared" si="2"/>
        <v>1</v>
      </c>
      <c r="X20">
        <f t="shared" si="2"/>
        <v>1</v>
      </c>
      <c r="Y20">
        <f t="shared" si="2"/>
        <v>1</v>
      </c>
      <c r="Z20">
        <f t="shared" si="2"/>
        <v>1</v>
      </c>
      <c r="AA20">
        <f t="shared" si="2"/>
        <v>1</v>
      </c>
      <c r="AB20">
        <f t="shared" si="2"/>
        <v>1</v>
      </c>
      <c r="AC20">
        <f t="shared" si="2"/>
        <v>1</v>
      </c>
      <c r="AD20">
        <f t="shared" si="2"/>
        <v>1</v>
      </c>
      <c r="AE20">
        <f t="shared" si="2"/>
        <v>1</v>
      </c>
      <c r="AF20">
        <f t="shared" si="2"/>
        <v>1</v>
      </c>
      <c r="AG20">
        <f t="shared" si="2"/>
        <v>1</v>
      </c>
    </row>
    <row r="21" spans="1:33" ht="12.75" x14ac:dyDescent="0.2">
      <c r="A21" s="2">
        <v>45400.403343576385</v>
      </c>
      <c r="B21" s="1" t="s">
        <v>84</v>
      </c>
      <c r="C21" s="1" t="s">
        <v>7</v>
      </c>
      <c r="D21" s="1" t="s">
        <v>11</v>
      </c>
      <c r="E21" s="1" t="s">
        <v>8</v>
      </c>
      <c r="F21" s="1" t="s">
        <v>11</v>
      </c>
      <c r="G21" s="1" t="s">
        <v>9</v>
      </c>
      <c r="H21" s="1" t="s">
        <v>8</v>
      </c>
      <c r="I21" s="1" t="s">
        <v>11</v>
      </c>
      <c r="J21" s="1" t="s">
        <v>11</v>
      </c>
      <c r="K21" s="1" t="s">
        <v>11</v>
      </c>
      <c r="L21" s="1" t="s">
        <v>8</v>
      </c>
      <c r="M21" s="1" t="s">
        <v>9</v>
      </c>
      <c r="N21" s="1" t="s">
        <v>8</v>
      </c>
      <c r="O21" s="1" t="s">
        <v>8</v>
      </c>
      <c r="P21" s="1" t="s">
        <v>8</v>
      </c>
      <c r="Q21" s="1" t="s">
        <v>85</v>
      </c>
      <c r="R21" s="1" t="s">
        <v>86</v>
      </c>
      <c r="S21" s="1" t="s">
        <v>87</v>
      </c>
      <c r="U21">
        <f t="shared" si="2"/>
        <v>1</v>
      </c>
      <c r="V21">
        <f t="shared" si="2"/>
        <v>0</v>
      </c>
      <c r="W21">
        <f t="shared" si="2"/>
        <v>1</v>
      </c>
      <c r="X21">
        <f t="shared" si="2"/>
        <v>1</v>
      </c>
      <c r="Y21">
        <f t="shared" si="2"/>
        <v>1</v>
      </c>
      <c r="Z21">
        <f t="shared" si="2"/>
        <v>0</v>
      </c>
      <c r="AA21">
        <f t="shared" si="2"/>
        <v>1</v>
      </c>
      <c r="AB21">
        <f t="shared" si="2"/>
        <v>1</v>
      </c>
      <c r="AC21">
        <f t="shared" si="2"/>
        <v>1</v>
      </c>
      <c r="AD21">
        <f t="shared" si="2"/>
        <v>0</v>
      </c>
      <c r="AE21">
        <f t="shared" si="2"/>
        <v>1</v>
      </c>
      <c r="AF21">
        <f t="shared" si="2"/>
        <v>1</v>
      </c>
      <c r="AG21">
        <f t="shared" si="2"/>
        <v>1</v>
      </c>
    </row>
    <row r="22" spans="1:33" ht="12.75" x14ac:dyDescent="0.2">
      <c r="A22" s="2">
        <v>45401.370453032403</v>
      </c>
      <c r="B22" s="1" t="s">
        <v>88</v>
      </c>
      <c r="C22" s="1" t="s">
        <v>7</v>
      </c>
      <c r="D22" s="1" t="s">
        <v>11</v>
      </c>
      <c r="E22" s="1" t="s">
        <v>11</v>
      </c>
      <c r="F22" s="1" t="s">
        <v>8</v>
      </c>
      <c r="G22" s="1" t="s">
        <v>10</v>
      </c>
      <c r="H22" s="1" t="s">
        <v>9</v>
      </c>
      <c r="I22" s="1" t="s">
        <v>8</v>
      </c>
      <c r="J22" s="1" t="s">
        <v>9</v>
      </c>
      <c r="K22" s="1" t="s">
        <v>8</v>
      </c>
      <c r="L22" s="1" t="s">
        <v>9</v>
      </c>
      <c r="M22" s="1" t="s">
        <v>9</v>
      </c>
      <c r="N22" s="1" t="s">
        <v>11</v>
      </c>
      <c r="O22" s="1" t="s">
        <v>8</v>
      </c>
      <c r="P22" s="1" t="s">
        <v>9</v>
      </c>
      <c r="Q22" s="1" t="s">
        <v>89</v>
      </c>
      <c r="R22" s="1" t="s">
        <v>57</v>
      </c>
      <c r="S22" s="1" t="s">
        <v>90</v>
      </c>
      <c r="U22">
        <f t="shared" si="2"/>
        <v>1</v>
      </c>
      <c r="V22">
        <f t="shared" si="2"/>
        <v>1</v>
      </c>
      <c r="W22">
        <f t="shared" si="2"/>
        <v>0</v>
      </c>
      <c r="X22">
        <f t="shared" si="2"/>
        <v>1</v>
      </c>
      <c r="Y22">
        <f t="shared" si="2"/>
        <v>0</v>
      </c>
      <c r="Z22">
        <f t="shared" si="2"/>
        <v>1</v>
      </c>
      <c r="AA22">
        <f t="shared" si="2"/>
        <v>1</v>
      </c>
      <c r="AB22">
        <f t="shared" si="2"/>
        <v>1</v>
      </c>
      <c r="AC22">
        <f t="shared" si="2"/>
        <v>1</v>
      </c>
      <c r="AD22">
        <f t="shared" si="2"/>
        <v>1</v>
      </c>
      <c r="AE22">
        <f t="shared" si="2"/>
        <v>1</v>
      </c>
      <c r="AF22">
        <f t="shared" si="2"/>
        <v>1</v>
      </c>
      <c r="AG22">
        <f t="shared" si="2"/>
        <v>0</v>
      </c>
    </row>
    <row r="23" spans="1:33" ht="12.75" x14ac:dyDescent="0.2">
      <c r="A23" s="2">
        <v>45415.461306562502</v>
      </c>
      <c r="B23" s="1" t="s">
        <v>91</v>
      </c>
      <c r="C23" s="1" t="s">
        <v>7</v>
      </c>
      <c r="D23" s="1" t="s">
        <v>10</v>
      </c>
      <c r="E23" s="1" t="s">
        <v>11</v>
      </c>
      <c r="F23" s="1" t="s">
        <v>10</v>
      </c>
      <c r="G23" s="1" t="s">
        <v>10</v>
      </c>
      <c r="H23" s="1" t="s">
        <v>10</v>
      </c>
      <c r="I23" s="1" t="s">
        <v>10</v>
      </c>
      <c r="J23" s="1" t="s">
        <v>10</v>
      </c>
      <c r="K23" s="1" t="s">
        <v>10</v>
      </c>
      <c r="L23" s="1" t="s">
        <v>10</v>
      </c>
      <c r="M23" s="1" t="s">
        <v>10</v>
      </c>
      <c r="N23" s="1" t="s">
        <v>10</v>
      </c>
      <c r="O23" s="1" t="s">
        <v>10</v>
      </c>
      <c r="P23" s="1" t="s">
        <v>11</v>
      </c>
      <c r="Q23" s="1" t="s">
        <v>92</v>
      </c>
      <c r="R23" s="1" t="s">
        <v>93</v>
      </c>
      <c r="S23" s="1" t="s">
        <v>94</v>
      </c>
      <c r="U23">
        <f t="shared" si="2"/>
        <v>1</v>
      </c>
      <c r="V23">
        <f t="shared" si="2"/>
        <v>0</v>
      </c>
      <c r="W23">
        <f t="shared" si="2"/>
        <v>1</v>
      </c>
      <c r="X23">
        <f t="shared" si="2"/>
        <v>1</v>
      </c>
      <c r="Y23">
        <f t="shared" si="2"/>
        <v>1</v>
      </c>
      <c r="Z23">
        <f t="shared" si="2"/>
        <v>1</v>
      </c>
      <c r="AA23">
        <f t="shared" si="2"/>
        <v>1</v>
      </c>
      <c r="AB23">
        <f t="shared" si="2"/>
        <v>1</v>
      </c>
      <c r="AC23">
        <f t="shared" si="2"/>
        <v>1</v>
      </c>
      <c r="AD23">
        <f t="shared" si="2"/>
        <v>1</v>
      </c>
      <c r="AE23">
        <f t="shared" si="2"/>
        <v>1</v>
      </c>
      <c r="AF23">
        <f t="shared" si="2"/>
        <v>1</v>
      </c>
      <c r="AG23">
        <f t="shared" si="2"/>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50E4F-FB13-4637-BDFA-DAB4CA62DCCC}">
  <dimension ref="A1"/>
  <sheetViews>
    <sheetView workbookViewId="0">
      <selection activeCell="A2" sqref="A2"/>
    </sheetView>
  </sheetViews>
  <sheetFormatPr defaultRowHeight="12.75" x14ac:dyDescent="0.2"/>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72B6A-83E1-4EE7-A2FC-2CD27037A66D}">
  <dimension ref="J5:K8"/>
  <sheetViews>
    <sheetView workbookViewId="0">
      <selection activeCell="J5" sqref="J5:K8"/>
    </sheetView>
  </sheetViews>
  <sheetFormatPr defaultRowHeight="12.75" x14ac:dyDescent="0.2"/>
  <cols>
    <col min="9" max="9" width="16.140625" customWidth="1"/>
  </cols>
  <sheetData>
    <row r="5" spans="10:11" x14ac:dyDescent="0.2">
      <c r="J5" t="s">
        <v>10</v>
      </c>
      <c r="K5" s="6">
        <v>1</v>
      </c>
    </row>
    <row r="6" spans="10:11" x14ac:dyDescent="0.2">
      <c r="J6" t="s">
        <v>9</v>
      </c>
      <c r="K6" s="6">
        <v>2</v>
      </c>
    </row>
    <row r="7" spans="10:11" x14ac:dyDescent="0.2">
      <c r="J7" t="s">
        <v>8</v>
      </c>
      <c r="K7" s="6">
        <v>3</v>
      </c>
    </row>
    <row r="8" spans="10:11" x14ac:dyDescent="0.2">
      <c r="J8" t="s">
        <v>11</v>
      </c>
      <c r="K8" s="6">
        <v>4</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19CA1-1672-45DF-95CE-25A4C3EA9DC4}">
  <dimension ref="A1"/>
  <sheetViews>
    <sheetView workbookViewId="0">
      <selection activeCell="C36" sqref="C36"/>
    </sheetView>
  </sheetViews>
  <sheetFormatPr defaultRowHeight="12.75" x14ac:dyDescent="0.2"/>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8DA08-288C-4D99-A14E-A6A1229DF53B}">
  <dimension ref="A1:AU54"/>
  <sheetViews>
    <sheetView tabSelected="1" topLeftCell="E29" zoomScale="115" zoomScaleNormal="115" workbookViewId="0">
      <selection activeCell="O32" sqref="O32"/>
    </sheetView>
  </sheetViews>
  <sheetFormatPr defaultRowHeight="12.75" x14ac:dyDescent="0.2"/>
  <cols>
    <col min="3" max="4" width="18.85546875" customWidth="1"/>
    <col min="5" max="5" width="17.42578125" customWidth="1"/>
    <col min="6" max="6" width="34.28515625" customWidth="1"/>
  </cols>
  <sheetData>
    <row r="1" spans="1:37" ht="26.25" x14ac:dyDescent="0.4">
      <c r="G1" s="22" t="s">
        <v>123</v>
      </c>
      <c r="H1" s="22"/>
      <c r="I1" s="22"/>
      <c r="J1" s="22"/>
      <c r="K1" s="22"/>
      <c r="L1" s="22"/>
      <c r="M1" s="22"/>
      <c r="N1" s="22"/>
      <c r="O1" s="22"/>
      <c r="P1" s="22"/>
      <c r="Q1" s="22"/>
      <c r="R1" s="22"/>
      <c r="S1" s="22"/>
      <c r="T1" s="12"/>
      <c r="U1" s="22" t="s">
        <v>122</v>
      </c>
      <c r="V1" s="22"/>
      <c r="W1" s="22"/>
      <c r="X1" s="22"/>
      <c r="Y1" s="22"/>
      <c r="Z1" s="22"/>
      <c r="AA1" s="22"/>
      <c r="AB1" s="22"/>
      <c r="AC1" s="22"/>
      <c r="AD1" s="22"/>
      <c r="AE1" s="22"/>
      <c r="AF1" s="22"/>
      <c r="AG1" s="22"/>
      <c r="AH1" s="14"/>
      <c r="AI1" s="12"/>
      <c r="AJ1" s="12"/>
      <c r="AK1" s="12"/>
    </row>
    <row r="2" spans="1:37" ht="127.5" x14ac:dyDescent="0.2">
      <c r="A2" s="7" t="s">
        <v>108</v>
      </c>
      <c r="B2" s="7" t="s">
        <v>109</v>
      </c>
      <c r="C2" s="7" t="s">
        <v>110</v>
      </c>
      <c r="D2" s="7" t="s">
        <v>111</v>
      </c>
      <c r="E2" s="7" t="s">
        <v>112</v>
      </c>
      <c r="F2" s="7" t="s">
        <v>113</v>
      </c>
      <c r="G2" s="11" t="s">
        <v>95</v>
      </c>
      <c r="H2" s="11" t="s">
        <v>96</v>
      </c>
      <c r="I2" s="11" t="s">
        <v>97</v>
      </c>
      <c r="J2" s="11" t="s">
        <v>98</v>
      </c>
      <c r="K2" s="11" t="s">
        <v>99</v>
      </c>
      <c r="L2" s="11" t="s">
        <v>100</v>
      </c>
      <c r="M2" s="11" t="s">
        <v>101</v>
      </c>
      <c r="N2" s="11" t="s">
        <v>102</v>
      </c>
      <c r="O2" s="11" t="s">
        <v>103</v>
      </c>
      <c r="P2" s="11" t="s">
        <v>104</v>
      </c>
      <c r="Q2" s="11" t="s">
        <v>105</v>
      </c>
      <c r="R2" s="11" t="s">
        <v>106</v>
      </c>
      <c r="S2" s="11" t="s">
        <v>107</v>
      </c>
      <c r="T2" s="13"/>
      <c r="U2" s="11" t="s">
        <v>95</v>
      </c>
      <c r="V2" s="11" t="s">
        <v>96</v>
      </c>
      <c r="W2" s="11" t="s">
        <v>97</v>
      </c>
      <c r="X2" s="11" t="s">
        <v>98</v>
      </c>
      <c r="Y2" s="11" t="s">
        <v>99</v>
      </c>
      <c r="Z2" s="11" t="s">
        <v>100</v>
      </c>
      <c r="AA2" s="11" t="s">
        <v>101</v>
      </c>
      <c r="AB2" s="11" t="s">
        <v>102</v>
      </c>
      <c r="AC2" s="11" t="s">
        <v>103</v>
      </c>
      <c r="AD2" s="11" t="s">
        <v>104</v>
      </c>
      <c r="AE2" s="11" t="s">
        <v>105</v>
      </c>
      <c r="AF2" s="11" t="s">
        <v>106</v>
      </c>
      <c r="AG2" s="11" t="s">
        <v>107</v>
      </c>
    </row>
    <row r="3" spans="1:37" x14ac:dyDescent="0.2">
      <c r="A3" s="8" t="s">
        <v>114</v>
      </c>
      <c r="B3" s="9">
        <f>_xlfn.XLOOKUP(F3,'[1]Form responses 1'!$C:$C,'[1]Form responses 1'!$Y:$Y)</f>
        <v>10</v>
      </c>
      <c r="C3" s="6" t="str">
        <f>_xlfn.XLOOKUP(F3,'[1]Form responses 1'!$C:$C,'[1]Form responses 1'!$Z:$Z)</f>
        <v>More than 5 years</v>
      </c>
      <c r="D3" s="6" t="str">
        <f>_xlfn.XLOOKUP(F3,'[1]Form responses 1'!$C:$C,'[1]Form responses 1'!$AB:$AB)</f>
        <v>Process Expert</v>
      </c>
      <c r="E3" s="6" t="str">
        <f>_xlfn.XLOOKUP(F3,'[1]Form responses 1'!$C:$C,'[1]Form responses 1'!$G:$G)</f>
        <v>BPO</v>
      </c>
      <c r="F3" s="1" t="s">
        <v>6</v>
      </c>
      <c r="G3" s="15">
        <f>_xlfn.XLOOKUP('Form responses 1'!D2,'Q1'!$J$5:$J$8,'Q1'!$K$5:$K$8)</f>
        <v>3</v>
      </c>
      <c r="H3" s="15">
        <f>_xlfn.XLOOKUP('Form responses 1'!E2,'Q1'!$J$5:$J$8,'Q1'!$K$5:$K$8)</f>
        <v>3</v>
      </c>
      <c r="I3" s="15">
        <f>_xlfn.XLOOKUP('Form responses 1'!F2,'Q1'!$J$5:$J$8,'Q1'!$K$5:$K$8)</f>
        <v>2</v>
      </c>
      <c r="J3" s="15">
        <f>_xlfn.XLOOKUP('Form responses 1'!G2,'Q1'!$J$5:$J$8,'Q1'!$K$5:$K$8)</f>
        <v>1</v>
      </c>
      <c r="K3" s="15">
        <f>_xlfn.XLOOKUP('Form responses 1'!H2,'Q1'!$J$5:$J$8,'Q1'!$K$5:$K$8)</f>
        <v>2</v>
      </c>
      <c r="L3" s="15">
        <f>_xlfn.XLOOKUP('Form responses 1'!I2,'Q1'!$J$5:$J$8,'Q1'!$K$5:$K$8)</f>
        <v>1</v>
      </c>
      <c r="M3" s="15">
        <f>_xlfn.XLOOKUP('Form responses 1'!J2,'Q1'!$J$5:$J$8,'Q1'!$K$5:$K$8)</f>
        <v>2</v>
      </c>
      <c r="N3" s="15">
        <f>_xlfn.XLOOKUP('Form responses 1'!K2,'Q1'!$J$5:$J$8,'Q1'!$K$5:$K$8)</f>
        <v>3</v>
      </c>
      <c r="O3" s="15">
        <f>_xlfn.XLOOKUP('Form responses 1'!L2,'Q1'!$J$5:$J$8,'Q1'!$K$5:$K$8)</f>
        <v>1</v>
      </c>
      <c r="P3" s="15">
        <f>_xlfn.XLOOKUP('Form responses 1'!M2,'Q1'!$J$5:$J$8,'Q1'!$K$5:$K$8)</f>
        <v>2</v>
      </c>
      <c r="Q3" s="15">
        <f>_xlfn.XLOOKUP('Form responses 1'!N2,'Q1'!$J$5:$J$8,'Q1'!$K$5:$K$8)</f>
        <v>1</v>
      </c>
      <c r="R3" s="15">
        <f>_xlfn.XLOOKUP('Form responses 1'!O2,'Q1'!$J$5:$J$8,'Q1'!$K$5:$K$8)</f>
        <v>1</v>
      </c>
      <c r="S3" s="15">
        <f>_xlfn.XLOOKUP('Form responses 1'!P2,'Q1'!$J$5:$J$8,'Q1'!$K$5:$K$8)</f>
        <v>4</v>
      </c>
      <c r="U3">
        <f>COUNTIF('Form responses 1'!$Q3,"*"&amp;U$2&amp;"*")</f>
        <v>1</v>
      </c>
      <c r="V3">
        <f>COUNTIF('Form responses 1'!$Q3,"*"&amp;V$2&amp;"*")</f>
        <v>1</v>
      </c>
      <c r="W3">
        <f>COUNTIF('Form responses 1'!$Q3,"*"&amp;W$2&amp;"*")</f>
        <v>1</v>
      </c>
      <c r="X3">
        <f>COUNTIF('Form responses 1'!$Q3,"*"&amp;X$2&amp;"*")</f>
        <v>1</v>
      </c>
      <c r="Y3">
        <f>COUNTIF('Form responses 1'!$Q3,"*"&amp;Y$2&amp;"*")</f>
        <v>1</v>
      </c>
      <c r="Z3">
        <f>COUNTIF('Form responses 1'!$Q3,"*"&amp;Z$2&amp;"*")</f>
        <v>1</v>
      </c>
      <c r="AA3">
        <f>COUNTIF('Form responses 1'!$Q3,"*"&amp;AA$2&amp;"*")</f>
        <v>0</v>
      </c>
      <c r="AB3">
        <f>COUNTIF('Form responses 1'!$Q3,"*"&amp;AB$2&amp;"*")</f>
        <v>1</v>
      </c>
      <c r="AC3">
        <f>COUNTIF('Form responses 1'!$Q3,"*"&amp;AC$2&amp;"*")</f>
        <v>0</v>
      </c>
      <c r="AD3">
        <f>COUNTIF('Form responses 1'!$Q3,"*"&amp;AD$2&amp;"*")</f>
        <v>0</v>
      </c>
      <c r="AE3">
        <f>COUNTIF('Form responses 1'!$Q3,"*"&amp;AE$2&amp;"*")</f>
        <v>1</v>
      </c>
      <c r="AF3">
        <f>COUNTIF('Form responses 1'!$Q3,"*"&amp;AF$2&amp;"*")</f>
        <v>1</v>
      </c>
      <c r="AG3">
        <f>COUNTIF('Form responses 1'!$Q3,"*"&amp;AG$2&amp;"*")</f>
        <v>1</v>
      </c>
    </row>
    <row r="4" spans="1:37" x14ac:dyDescent="0.2">
      <c r="A4" s="8"/>
      <c r="B4" s="9">
        <f>_xlfn.XLOOKUP(F4,'[1]Form responses 1'!$C:$C,'[1]Form responses 1'!$Y:$Y)</f>
        <v>6</v>
      </c>
      <c r="C4" s="6" t="str">
        <f>_xlfn.XLOOKUP(F4,'[1]Form responses 1'!$C:$C,'[1]Form responses 1'!$Z:$Z)</f>
        <v>Less than 3 years</v>
      </c>
      <c r="D4" s="6" t="str">
        <f>_xlfn.XLOOKUP(F4,'[1]Form responses 1'!$C:$C,'[1]Form responses 1'!$AB:$AB)</f>
        <v>Process Participant</v>
      </c>
      <c r="E4" s="6" t="str">
        <f>_xlfn.XLOOKUP(F4,'[1]Form responses 1'!$C:$C,'[1]Form responses 1'!$G:$G)</f>
        <v>OPS</v>
      </c>
      <c r="F4" s="1" t="s">
        <v>15</v>
      </c>
      <c r="G4" s="15">
        <f>_xlfn.XLOOKUP('Form responses 1'!D3,'Q1'!$J$5:$J$8,'Q1'!$K$5:$K$8)</f>
        <v>2</v>
      </c>
      <c r="H4" s="15">
        <f>_xlfn.XLOOKUP('Form responses 1'!E3,'Q1'!$J$5:$J$8,'Q1'!$K$5:$K$8)</f>
        <v>4</v>
      </c>
      <c r="I4" s="15">
        <f>_xlfn.XLOOKUP('Form responses 1'!F3,'Q1'!$J$5:$J$8,'Q1'!$K$5:$K$8)</f>
        <v>2</v>
      </c>
      <c r="J4" s="15">
        <f>_xlfn.XLOOKUP('Form responses 1'!G3,'Q1'!$J$5:$J$8,'Q1'!$K$5:$K$8)</f>
        <v>4</v>
      </c>
      <c r="K4" s="15">
        <f>_xlfn.XLOOKUP('Form responses 1'!H3,'Q1'!$J$5:$J$8,'Q1'!$K$5:$K$8)</f>
        <v>2</v>
      </c>
      <c r="L4" s="15">
        <f>_xlfn.XLOOKUP('Form responses 1'!I3,'Q1'!$J$5:$J$8,'Q1'!$K$5:$K$8)</f>
        <v>2</v>
      </c>
      <c r="M4" s="15">
        <f>_xlfn.XLOOKUP('Form responses 1'!J3,'Q1'!$J$5:$J$8,'Q1'!$K$5:$K$8)</f>
        <v>2</v>
      </c>
      <c r="N4" s="15">
        <f>_xlfn.XLOOKUP('Form responses 1'!K3,'Q1'!$J$5:$J$8,'Q1'!$K$5:$K$8)</f>
        <v>4</v>
      </c>
      <c r="O4" s="15">
        <f>_xlfn.XLOOKUP('Form responses 1'!L3,'Q1'!$J$5:$J$8,'Q1'!$K$5:$K$8)</f>
        <v>4</v>
      </c>
      <c r="P4" s="15">
        <f>_xlfn.XLOOKUP('Form responses 1'!M3,'Q1'!$J$5:$J$8,'Q1'!$K$5:$K$8)</f>
        <v>4</v>
      </c>
      <c r="Q4" s="15">
        <f>_xlfn.XLOOKUP('Form responses 1'!N3,'Q1'!$J$5:$J$8,'Q1'!$K$5:$K$8)</f>
        <v>4</v>
      </c>
      <c r="R4" s="15">
        <f>_xlfn.XLOOKUP('Form responses 1'!O3,'Q1'!$J$5:$J$8,'Q1'!$K$5:$K$8)</f>
        <v>2</v>
      </c>
      <c r="S4" s="15">
        <f>_xlfn.XLOOKUP('Form responses 1'!P3,'Q1'!$J$5:$J$8,'Q1'!$K$5:$K$8)</f>
        <v>4</v>
      </c>
      <c r="U4">
        <f>COUNTIF('Form responses 1'!$Q4,"*"&amp;U$2&amp;"*")</f>
        <v>1</v>
      </c>
      <c r="V4">
        <f>COUNTIF('Form responses 1'!$Q4,"*"&amp;V$2&amp;"*")</f>
        <v>1</v>
      </c>
      <c r="W4">
        <f>COUNTIF('Form responses 1'!$Q4,"*"&amp;W$2&amp;"*")</f>
        <v>1</v>
      </c>
      <c r="X4">
        <f>COUNTIF('Form responses 1'!$Q4,"*"&amp;X$2&amp;"*")</f>
        <v>1</v>
      </c>
      <c r="Y4">
        <f>COUNTIF('Form responses 1'!$Q4,"*"&amp;Y$2&amp;"*")</f>
        <v>0</v>
      </c>
      <c r="Z4">
        <f>COUNTIF('Form responses 1'!$Q4,"*"&amp;Z$2&amp;"*")</f>
        <v>1</v>
      </c>
      <c r="AA4">
        <f>COUNTIF('Form responses 1'!$Q4,"*"&amp;AA$2&amp;"*")</f>
        <v>1</v>
      </c>
      <c r="AB4">
        <f>COUNTIF('Form responses 1'!$Q4,"*"&amp;AB$2&amp;"*")</f>
        <v>1</v>
      </c>
      <c r="AC4">
        <f>COUNTIF('Form responses 1'!$Q4,"*"&amp;AC$2&amp;"*")</f>
        <v>0</v>
      </c>
      <c r="AD4">
        <f>COUNTIF('Form responses 1'!$Q4,"*"&amp;AD$2&amp;"*")</f>
        <v>0</v>
      </c>
      <c r="AE4">
        <f>COUNTIF('Form responses 1'!$Q4,"*"&amp;AE$2&amp;"*")</f>
        <v>1</v>
      </c>
      <c r="AF4">
        <f>COUNTIF('Form responses 1'!$Q4,"*"&amp;AF$2&amp;"*")</f>
        <v>1</v>
      </c>
      <c r="AG4">
        <f>COUNTIF('Form responses 1'!$Q4,"*"&amp;AG$2&amp;"*")</f>
        <v>1</v>
      </c>
    </row>
    <row r="5" spans="1:37" x14ac:dyDescent="0.2">
      <c r="A5" s="8" t="s">
        <v>114</v>
      </c>
      <c r="B5" s="9">
        <f>_xlfn.XLOOKUP(F5,'[1]Form responses 1'!$C:$C,'[1]Form responses 1'!$Y:$Y)</f>
        <v>8</v>
      </c>
      <c r="C5" s="6" t="str">
        <f>_xlfn.XLOOKUP(F5,'[1]Form responses 1'!$C:$C,'[1]Form responses 1'!$Z:$Z)</f>
        <v>Less than 3 years</v>
      </c>
      <c r="D5" s="6" t="str">
        <f>_xlfn.XLOOKUP(F5,'[1]Form responses 1'!$C:$C,'[1]Form responses 1'!$AB:$AB)</f>
        <v>Process Expert</v>
      </c>
      <c r="E5" s="6" t="str">
        <f>_xlfn.XLOOKUP(F5,'[1]Form responses 1'!$C:$C,'[1]Form responses 1'!$G:$G)</f>
        <v>BPO</v>
      </c>
      <c r="F5" s="1" t="s">
        <v>19</v>
      </c>
      <c r="G5" s="15">
        <f>_xlfn.XLOOKUP('Form responses 1'!D4,'Q1'!$J$5:$J$8,'Q1'!$K$5:$K$8)</f>
        <v>3</v>
      </c>
      <c r="H5" s="15">
        <f>_xlfn.XLOOKUP('Form responses 1'!E4,'Q1'!$J$5:$J$8,'Q1'!$K$5:$K$8)</f>
        <v>4</v>
      </c>
      <c r="I5" s="15">
        <f>_xlfn.XLOOKUP('Form responses 1'!F4,'Q1'!$J$5:$J$8,'Q1'!$K$5:$K$8)</f>
        <v>4</v>
      </c>
      <c r="J5" s="15">
        <f>_xlfn.XLOOKUP('Form responses 1'!G4,'Q1'!$J$5:$J$8,'Q1'!$K$5:$K$8)</f>
        <v>4</v>
      </c>
      <c r="K5" s="15">
        <f>_xlfn.XLOOKUP('Form responses 1'!H4,'Q1'!$J$5:$J$8,'Q1'!$K$5:$K$8)</f>
        <v>4</v>
      </c>
      <c r="L5" s="15">
        <f>_xlfn.XLOOKUP('Form responses 1'!I4,'Q1'!$J$5:$J$8,'Q1'!$K$5:$K$8)</f>
        <v>3</v>
      </c>
      <c r="M5" s="15">
        <f>_xlfn.XLOOKUP('Form responses 1'!J4,'Q1'!$J$5:$J$8,'Q1'!$K$5:$K$8)</f>
        <v>3</v>
      </c>
      <c r="N5" s="15">
        <f>_xlfn.XLOOKUP('Form responses 1'!K4,'Q1'!$J$5:$J$8,'Q1'!$K$5:$K$8)</f>
        <v>3</v>
      </c>
      <c r="O5" s="15">
        <f>_xlfn.XLOOKUP('Form responses 1'!L4,'Q1'!$J$5:$J$8,'Q1'!$K$5:$K$8)</f>
        <v>1</v>
      </c>
      <c r="P5" s="15">
        <f>_xlfn.XLOOKUP('Form responses 1'!M4,'Q1'!$J$5:$J$8,'Q1'!$K$5:$K$8)</f>
        <v>3</v>
      </c>
      <c r="Q5" s="15">
        <f>_xlfn.XLOOKUP('Form responses 1'!N4,'Q1'!$J$5:$J$8,'Q1'!$K$5:$K$8)</f>
        <v>2</v>
      </c>
      <c r="R5" s="15">
        <f>_xlfn.XLOOKUP('Form responses 1'!O4,'Q1'!$J$5:$J$8,'Q1'!$K$5:$K$8)</f>
        <v>2</v>
      </c>
      <c r="S5" s="15">
        <f>_xlfn.XLOOKUP('Form responses 1'!P4,'Q1'!$J$5:$J$8,'Q1'!$K$5:$K$8)</f>
        <v>4</v>
      </c>
      <c r="U5">
        <f>COUNTIF('Form responses 1'!$Q5,"*"&amp;U$2&amp;"*")</f>
        <v>1</v>
      </c>
      <c r="V5">
        <f>COUNTIF('Form responses 1'!$Q5,"*"&amp;V$2&amp;"*")</f>
        <v>1</v>
      </c>
      <c r="W5">
        <f>COUNTIF('Form responses 1'!$Q5,"*"&amp;W$2&amp;"*")</f>
        <v>1</v>
      </c>
      <c r="X5">
        <f>COUNTIF('Form responses 1'!$Q5,"*"&amp;X$2&amp;"*")</f>
        <v>0</v>
      </c>
      <c r="Y5">
        <f>COUNTIF('Form responses 1'!$Q5,"*"&amp;Y$2&amp;"*")</f>
        <v>1</v>
      </c>
      <c r="Z5">
        <f>COUNTIF('Form responses 1'!$Q5,"*"&amp;Z$2&amp;"*")</f>
        <v>1</v>
      </c>
      <c r="AA5">
        <f>COUNTIF('Form responses 1'!$Q5,"*"&amp;AA$2&amp;"*")</f>
        <v>1</v>
      </c>
      <c r="AB5">
        <f>COUNTIF('Form responses 1'!$Q5,"*"&amp;AB$2&amp;"*")</f>
        <v>1</v>
      </c>
      <c r="AC5">
        <f>COUNTIF('Form responses 1'!$Q5,"*"&amp;AC$2&amp;"*")</f>
        <v>0</v>
      </c>
      <c r="AD5">
        <f>COUNTIF('Form responses 1'!$Q5,"*"&amp;AD$2&amp;"*")</f>
        <v>1</v>
      </c>
      <c r="AE5">
        <f>COUNTIF('Form responses 1'!$Q5,"*"&amp;AE$2&amp;"*")</f>
        <v>1</v>
      </c>
      <c r="AF5">
        <f>COUNTIF('Form responses 1'!$Q5,"*"&amp;AF$2&amp;"*")</f>
        <v>1</v>
      </c>
      <c r="AG5">
        <f>COUNTIF('Form responses 1'!$Q5,"*"&amp;AG$2&amp;"*")</f>
        <v>0</v>
      </c>
    </row>
    <row r="6" spans="1:37" x14ac:dyDescent="0.2">
      <c r="A6" s="8" t="s">
        <v>114</v>
      </c>
      <c r="B6" s="9">
        <f>_xlfn.XLOOKUP(F6,'[1]Form responses 1'!$C:$C,'[1]Form responses 1'!$Y:$Y)</f>
        <v>6</v>
      </c>
      <c r="C6" s="6" t="str">
        <f>_xlfn.XLOOKUP(F6,'[1]Form responses 1'!$C:$C,'[1]Form responses 1'!$Z:$Z)</f>
        <v>More than 5 years</v>
      </c>
      <c r="D6" s="6" t="str">
        <f>_xlfn.XLOOKUP(F6,'[1]Form responses 1'!$C:$C,'[1]Form responses 1'!$AB:$AB)</f>
        <v>Process Steward</v>
      </c>
      <c r="E6" s="6" t="str">
        <f>_xlfn.XLOOKUP(F6,'[1]Form responses 1'!$C:$C,'[1]Form responses 1'!$G:$G)</f>
        <v>Legal Claims</v>
      </c>
      <c r="F6" s="1" t="s">
        <v>23</v>
      </c>
      <c r="G6" s="15">
        <f>_xlfn.XLOOKUP('Form responses 1'!D5,'Q1'!$J$5:$J$8,'Q1'!$K$5:$K$8)</f>
        <v>4</v>
      </c>
      <c r="H6" s="15">
        <f>_xlfn.XLOOKUP('Form responses 1'!E5,'Q1'!$J$5:$J$8,'Q1'!$K$5:$K$8)</f>
        <v>3</v>
      </c>
      <c r="I6" s="15">
        <f>_xlfn.XLOOKUP('Form responses 1'!F5,'Q1'!$J$5:$J$8,'Q1'!$K$5:$K$8)</f>
        <v>3</v>
      </c>
      <c r="J6" s="15">
        <f>_xlfn.XLOOKUP('Form responses 1'!G5,'Q1'!$J$5:$J$8,'Q1'!$K$5:$K$8)</f>
        <v>3</v>
      </c>
      <c r="K6" s="15">
        <f>_xlfn.XLOOKUP('Form responses 1'!H5,'Q1'!$J$5:$J$8,'Q1'!$K$5:$K$8)</f>
        <v>2</v>
      </c>
      <c r="L6" s="15">
        <f>_xlfn.XLOOKUP('Form responses 1'!I5,'Q1'!$J$5:$J$8,'Q1'!$K$5:$K$8)</f>
        <v>2</v>
      </c>
      <c r="M6" s="15">
        <f>_xlfn.XLOOKUP('Form responses 1'!J5,'Q1'!$J$5:$J$8,'Q1'!$K$5:$K$8)</f>
        <v>2</v>
      </c>
      <c r="N6" s="15">
        <f>_xlfn.XLOOKUP('Form responses 1'!K5,'Q1'!$J$5:$J$8,'Q1'!$K$5:$K$8)</f>
        <v>3</v>
      </c>
      <c r="O6" s="15">
        <f>_xlfn.XLOOKUP('Form responses 1'!L5,'Q1'!$J$5:$J$8,'Q1'!$K$5:$K$8)</f>
        <v>2</v>
      </c>
      <c r="P6" s="15">
        <f>_xlfn.XLOOKUP('Form responses 1'!M5,'Q1'!$J$5:$J$8,'Q1'!$K$5:$K$8)</f>
        <v>2</v>
      </c>
      <c r="Q6" s="15">
        <f>_xlfn.XLOOKUP('Form responses 1'!N5,'Q1'!$J$5:$J$8,'Q1'!$K$5:$K$8)</f>
        <v>2</v>
      </c>
      <c r="R6" s="15">
        <f>_xlfn.XLOOKUP('Form responses 1'!O5,'Q1'!$J$5:$J$8,'Q1'!$K$5:$K$8)</f>
        <v>2</v>
      </c>
      <c r="S6" s="15">
        <f>_xlfn.XLOOKUP('Form responses 1'!P5,'Q1'!$J$5:$J$8,'Q1'!$K$5:$K$8)</f>
        <v>4</v>
      </c>
      <c r="U6">
        <f>COUNTIF('Form responses 1'!$Q6,"*"&amp;U$2&amp;"*")</f>
        <v>1</v>
      </c>
      <c r="V6">
        <f>COUNTIF('Form responses 1'!$Q6,"*"&amp;V$2&amp;"*")</f>
        <v>1</v>
      </c>
      <c r="W6">
        <f>COUNTIF('Form responses 1'!$Q6,"*"&amp;W$2&amp;"*")</f>
        <v>1</v>
      </c>
      <c r="X6">
        <f>COUNTIF('Form responses 1'!$Q6,"*"&amp;X$2&amp;"*")</f>
        <v>1</v>
      </c>
      <c r="Y6">
        <f>COUNTIF('Form responses 1'!$Q6,"*"&amp;Y$2&amp;"*")</f>
        <v>0</v>
      </c>
      <c r="Z6">
        <f>COUNTIF('Form responses 1'!$Q6,"*"&amp;Z$2&amp;"*")</f>
        <v>1</v>
      </c>
      <c r="AA6">
        <f>COUNTIF('Form responses 1'!$Q6,"*"&amp;AA$2&amp;"*")</f>
        <v>0</v>
      </c>
      <c r="AB6">
        <f>COUNTIF('Form responses 1'!$Q6,"*"&amp;AB$2&amp;"*")</f>
        <v>1</v>
      </c>
      <c r="AC6">
        <f>COUNTIF('Form responses 1'!$Q6,"*"&amp;AC$2&amp;"*")</f>
        <v>1</v>
      </c>
      <c r="AD6">
        <f>COUNTIF('Form responses 1'!$Q6,"*"&amp;AD$2&amp;"*")</f>
        <v>1</v>
      </c>
      <c r="AE6">
        <f>COUNTIF('Form responses 1'!$Q6,"*"&amp;AE$2&amp;"*")</f>
        <v>0</v>
      </c>
      <c r="AF6">
        <f>COUNTIF('Form responses 1'!$Q6,"*"&amp;AF$2&amp;"*")</f>
        <v>1</v>
      </c>
      <c r="AG6">
        <f>COUNTIF('Form responses 1'!$Q6,"*"&amp;AG$2&amp;"*")</f>
        <v>1</v>
      </c>
    </row>
    <row r="7" spans="1:37" x14ac:dyDescent="0.2">
      <c r="A7" s="8"/>
      <c r="B7" s="9">
        <f>_xlfn.XLOOKUP(F7,'[1]Form responses 1'!$C:$C,'[1]Form responses 1'!$Y:$Y)</f>
        <v>4</v>
      </c>
      <c r="C7" s="6" t="str">
        <f>_xlfn.XLOOKUP(F7,'[1]Form responses 1'!$C:$C,'[1]Form responses 1'!$Z:$Z)</f>
        <v>Less than 3 years</v>
      </c>
      <c r="D7" s="6" t="str">
        <f>_xlfn.XLOOKUP(F7,'[1]Form responses 1'!$C:$C,'[1]Form responses 1'!$AB:$AB)</f>
        <v>Process Owner</v>
      </c>
      <c r="E7" s="6" t="str">
        <f>_xlfn.XLOOKUP(F7,'[1]Form responses 1'!$C:$C,'[1]Form responses 1'!$G:$G)</f>
        <v>Other</v>
      </c>
      <c r="F7" s="1" t="s">
        <v>27</v>
      </c>
      <c r="G7" s="15">
        <f>_xlfn.XLOOKUP('Form responses 1'!D6,'Q1'!$J$5:$J$8,'Q1'!$K$5:$K$8)</f>
        <v>1</v>
      </c>
      <c r="H7" s="15">
        <f>_xlfn.XLOOKUP('Form responses 1'!E6,'Q1'!$J$5:$J$8,'Q1'!$K$5:$K$8)</f>
        <v>1</v>
      </c>
      <c r="I7" s="15">
        <f>_xlfn.XLOOKUP('Form responses 1'!F6,'Q1'!$J$5:$J$8,'Q1'!$K$5:$K$8)</f>
        <v>1</v>
      </c>
      <c r="J7" s="15">
        <f>_xlfn.XLOOKUP('Form responses 1'!G6,'Q1'!$J$5:$J$8,'Q1'!$K$5:$K$8)</f>
        <v>1</v>
      </c>
      <c r="K7" s="15">
        <f>_xlfn.XLOOKUP('Form responses 1'!H6,'Q1'!$J$5:$J$8,'Q1'!$K$5:$K$8)</f>
        <v>1</v>
      </c>
      <c r="L7" s="15">
        <f>_xlfn.XLOOKUP('Form responses 1'!I6,'Q1'!$J$5:$J$8,'Q1'!$K$5:$K$8)</f>
        <v>2</v>
      </c>
      <c r="M7" s="15">
        <f>_xlfn.XLOOKUP('Form responses 1'!J6,'Q1'!$J$5:$J$8,'Q1'!$K$5:$K$8)</f>
        <v>1</v>
      </c>
      <c r="N7" s="15">
        <f>_xlfn.XLOOKUP('Form responses 1'!K6,'Q1'!$J$5:$J$8,'Q1'!$K$5:$K$8)</f>
        <v>2</v>
      </c>
      <c r="O7" s="15">
        <f>_xlfn.XLOOKUP('Form responses 1'!L6,'Q1'!$J$5:$J$8,'Q1'!$K$5:$K$8)</f>
        <v>2</v>
      </c>
      <c r="P7" s="15">
        <f>_xlfn.XLOOKUP('Form responses 1'!M6,'Q1'!$J$5:$J$8,'Q1'!$K$5:$K$8)</f>
        <v>1</v>
      </c>
      <c r="Q7" s="15">
        <f>_xlfn.XLOOKUP('Form responses 1'!N6,'Q1'!$J$5:$J$8,'Q1'!$K$5:$K$8)</f>
        <v>1</v>
      </c>
      <c r="R7" s="15">
        <f>_xlfn.XLOOKUP('Form responses 1'!O6,'Q1'!$J$5:$J$8,'Q1'!$K$5:$K$8)</f>
        <v>1</v>
      </c>
      <c r="S7" s="15">
        <f>_xlfn.XLOOKUP('Form responses 1'!P6,'Q1'!$J$5:$J$8,'Q1'!$K$5:$K$8)</f>
        <v>1</v>
      </c>
      <c r="U7">
        <f>COUNTIF('Form responses 1'!$Q7,"*"&amp;U$2&amp;"*")</f>
        <v>1</v>
      </c>
      <c r="V7">
        <f>COUNTIF('Form responses 1'!$Q7,"*"&amp;V$2&amp;"*")</f>
        <v>1</v>
      </c>
      <c r="W7">
        <f>COUNTIF('Form responses 1'!$Q7,"*"&amp;W$2&amp;"*")</f>
        <v>1</v>
      </c>
      <c r="X7">
        <f>COUNTIF('Form responses 1'!$Q7,"*"&amp;X$2&amp;"*")</f>
        <v>1</v>
      </c>
      <c r="Y7">
        <f>COUNTIF('Form responses 1'!$Q7,"*"&amp;Y$2&amp;"*")</f>
        <v>1</v>
      </c>
      <c r="Z7">
        <f>COUNTIF('Form responses 1'!$Q7,"*"&amp;Z$2&amp;"*")</f>
        <v>1</v>
      </c>
      <c r="AA7">
        <f>COUNTIF('Form responses 1'!$Q7,"*"&amp;AA$2&amp;"*")</f>
        <v>1</v>
      </c>
      <c r="AB7">
        <f>COUNTIF('Form responses 1'!$Q7,"*"&amp;AB$2&amp;"*")</f>
        <v>1</v>
      </c>
      <c r="AC7">
        <f>COUNTIF('Form responses 1'!$Q7,"*"&amp;AC$2&amp;"*")</f>
        <v>0</v>
      </c>
      <c r="AD7">
        <f>COUNTIF('Form responses 1'!$Q7,"*"&amp;AD$2&amp;"*")</f>
        <v>0</v>
      </c>
      <c r="AE7">
        <f>COUNTIF('Form responses 1'!$Q7,"*"&amp;AE$2&amp;"*")</f>
        <v>1</v>
      </c>
      <c r="AF7">
        <f>COUNTIF('Form responses 1'!$Q7,"*"&amp;AF$2&amp;"*")</f>
        <v>1</v>
      </c>
      <c r="AG7">
        <f>COUNTIF('Form responses 1'!$Q7,"*"&amp;AG$2&amp;"*")</f>
        <v>1</v>
      </c>
    </row>
    <row r="8" spans="1:37" x14ac:dyDescent="0.2">
      <c r="A8" s="8"/>
      <c r="B8" s="9">
        <f>_xlfn.XLOOKUP(F8,'[1]Form responses 1'!$C:$C,'[1]Form responses 1'!$Y:$Y)</f>
        <v>5</v>
      </c>
      <c r="C8" s="6" t="str">
        <f>_xlfn.XLOOKUP(F8,'[1]Form responses 1'!$C:$C,'[1]Form responses 1'!$Z:$Z)</f>
        <v>Less than 3 years</v>
      </c>
      <c r="D8" s="6" t="str">
        <f>_xlfn.XLOOKUP(F8,'[1]Form responses 1'!$C:$C,'[1]Form responses 1'!$AB:$AB)</f>
        <v>Process Owner</v>
      </c>
      <c r="E8" s="6" t="str">
        <f>_xlfn.XLOOKUP(F8,'[1]Form responses 1'!$C:$C,'[1]Form responses 1'!$G:$G)</f>
        <v>Finance</v>
      </c>
      <c r="F8" s="10" t="s">
        <v>115</v>
      </c>
      <c r="G8" s="15">
        <f>_xlfn.XLOOKUP('Form responses 1'!D7,'Q1'!$J$5:$J$8,'Q1'!$K$5:$K$8)</f>
        <v>3</v>
      </c>
      <c r="H8" s="15">
        <f>_xlfn.XLOOKUP('Form responses 1'!E7,'Q1'!$J$5:$J$8,'Q1'!$K$5:$K$8)</f>
        <v>4</v>
      </c>
      <c r="I8" s="15">
        <f>_xlfn.XLOOKUP('Form responses 1'!F7,'Q1'!$J$5:$J$8,'Q1'!$K$5:$K$8)</f>
        <v>3</v>
      </c>
      <c r="J8" s="15">
        <f>_xlfn.XLOOKUP('Form responses 1'!G7,'Q1'!$J$5:$J$8,'Q1'!$K$5:$K$8)</f>
        <v>2</v>
      </c>
      <c r="K8" s="15">
        <f>_xlfn.XLOOKUP('Form responses 1'!H7,'Q1'!$J$5:$J$8,'Q1'!$K$5:$K$8)</f>
        <v>1</v>
      </c>
      <c r="L8" s="15">
        <f>_xlfn.XLOOKUP('Form responses 1'!I7,'Q1'!$J$5:$J$8,'Q1'!$K$5:$K$8)</f>
        <v>2</v>
      </c>
      <c r="M8" s="15">
        <f>_xlfn.XLOOKUP('Form responses 1'!J7,'Q1'!$J$5:$J$8,'Q1'!$K$5:$K$8)</f>
        <v>3</v>
      </c>
      <c r="N8" s="15">
        <f>_xlfn.XLOOKUP('Form responses 1'!K7,'Q1'!$J$5:$J$8,'Q1'!$K$5:$K$8)</f>
        <v>2</v>
      </c>
      <c r="O8" s="15">
        <f>_xlfn.XLOOKUP('Form responses 1'!L7,'Q1'!$J$5:$J$8,'Q1'!$K$5:$K$8)</f>
        <v>1</v>
      </c>
      <c r="P8" s="15">
        <f>_xlfn.XLOOKUP('Form responses 1'!M7,'Q1'!$J$5:$J$8,'Q1'!$K$5:$K$8)</f>
        <v>1</v>
      </c>
      <c r="Q8" s="15">
        <f>_xlfn.XLOOKUP('Form responses 1'!N7,'Q1'!$J$5:$J$8,'Q1'!$K$5:$K$8)</f>
        <v>3</v>
      </c>
      <c r="R8" s="15">
        <f>_xlfn.XLOOKUP('Form responses 1'!O7,'Q1'!$J$5:$J$8,'Q1'!$K$5:$K$8)</f>
        <v>3</v>
      </c>
      <c r="S8" s="15">
        <f>_xlfn.XLOOKUP('Form responses 1'!P7,'Q1'!$J$5:$J$8,'Q1'!$K$5:$K$8)</f>
        <v>3</v>
      </c>
      <c r="U8">
        <f>COUNTIF('Form responses 1'!$Q8,"*"&amp;U$2&amp;"*")</f>
        <v>1</v>
      </c>
      <c r="V8">
        <f>COUNTIF('Form responses 1'!$Q8,"*"&amp;V$2&amp;"*")</f>
        <v>1</v>
      </c>
      <c r="W8">
        <f>COUNTIF('Form responses 1'!$Q8,"*"&amp;W$2&amp;"*")</f>
        <v>1</v>
      </c>
      <c r="X8">
        <f>COUNTIF('Form responses 1'!$Q8,"*"&amp;X$2&amp;"*")</f>
        <v>0</v>
      </c>
      <c r="Y8">
        <f>COUNTIF('Form responses 1'!$Q8,"*"&amp;Y$2&amp;"*")</f>
        <v>1</v>
      </c>
      <c r="Z8">
        <f>COUNTIF('Form responses 1'!$Q8,"*"&amp;Z$2&amp;"*")</f>
        <v>1</v>
      </c>
      <c r="AA8">
        <f>COUNTIF('Form responses 1'!$Q8,"*"&amp;AA$2&amp;"*")</f>
        <v>0</v>
      </c>
      <c r="AB8">
        <f>COUNTIF('Form responses 1'!$Q8,"*"&amp;AB$2&amp;"*")</f>
        <v>1</v>
      </c>
      <c r="AC8">
        <f>COUNTIF('Form responses 1'!$Q8,"*"&amp;AC$2&amp;"*")</f>
        <v>1</v>
      </c>
      <c r="AD8">
        <f>COUNTIF('Form responses 1'!$Q8,"*"&amp;AD$2&amp;"*")</f>
        <v>1</v>
      </c>
      <c r="AE8">
        <f>COUNTIF('Form responses 1'!$Q8,"*"&amp;AE$2&amp;"*")</f>
        <v>1</v>
      </c>
      <c r="AF8">
        <f>COUNTIF('Form responses 1'!$Q8,"*"&amp;AF$2&amp;"*")</f>
        <v>0</v>
      </c>
      <c r="AG8">
        <f>COUNTIF('Form responses 1'!$Q8,"*"&amp;AG$2&amp;"*")</f>
        <v>1</v>
      </c>
    </row>
    <row r="9" spans="1:37" x14ac:dyDescent="0.2">
      <c r="A9" s="8"/>
      <c r="B9" s="9">
        <v>4</v>
      </c>
      <c r="C9" s="6" t="s">
        <v>117</v>
      </c>
      <c r="D9" s="6" t="s">
        <v>118</v>
      </c>
      <c r="E9" s="8" t="s">
        <v>116</v>
      </c>
      <c r="F9" s="1" t="s">
        <v>35</v>
      </c>
      <c r="G9" s="15">
        <f>_xlfn.XLOOKUP('Form responses 1'!D8,'Q1'!$J$5:$J$8,'Q1'!$K$5:$K$8)</f>
        <v>4</v>
      </c>
      <c r="H9" s="15">
        <f>_xlfn.XLOOKUP('Form responses 1'!E8,'Q1'!$J$5:$J$8,'Q1'!$K$5:$K$8)</f>
        <v>4</v>
      </c>
      <c r="I9" s="15">
        <f>_xlfn.XLOOKUP('Form responses 1'!F8,'Q1'!$J$5:$J$8,'Q1'!$K$5:$K$8)</f>
        <v>4</v>
      </c>
      <c r="J9" s="15">
        <f>_xlfn.XLOOKUP('Form responses 1'!G8,'Q1'!$J$5:$J$8,'Q1'!$K$5:$K$8)</f>
        <v>4</v>
      </c>
      <c r="K9" s="15">
        <f>_xlfn.XLOOKUP('Form responses 1'!H8,'Q1'!$J$5:$J$8,'Q1'!$K$5:$K$8)</f>
        <v>4</v>
      </c>
      <c r="L9" s="15">
        <f>_xlfn.XLOOKUP('Form responses 1'!I8,'Q1'!$J$5:$J$8,'Q1'!$K$5:$K$8)</f>
        <v>4</v>
      </c>
      <c r="M9" s="15">
        <f>_xlfn.XLOOKUP('Form responses 1'!J8,'Q1'!$J$5:$J$8,'Q1'!$K$5:$K$8)</f>
        <v>4</v>
      </c>
      <c r="N9" s="15">
        <f>_xlfn.XLOOKUP('Form responses 1'!K8,'Q1'!$J$5:$J$8,'Q1'!$K$5:$K$8)</f>
        <v>4</v>
      </c>
      <c r="O9" s="15">
        <f>_xlfn.XLOOKUP('Form responses 1'!L8,'Q1'!$J$5:$J$8,'Q1'!$K$5:$K$8)</f>
        <v>4</v>
      </c>
      <c r="P9" s="15">
        <f>_xlfn.XLOOKUP('Form responses 1'!M8,'Q1'!$J$5:$J$8,'Q1'!$K$5:$K$8)</f>
        <v>4</v>
      </c>
      <c r="Q9" s="15">
        <f>_xlfn.XLOOKUP('Form responses 1'!N8,'Q1'!$J$5:$J$8,'Q1'!$K$5:$K$8)</f>
        <v>4</v>
      </c>
      <c r="R9" s="15">
        <f>_xlfn.XLOOKUP('Form responses 1'!O8,'Q1'!$J$5:$J$8,'Q1'!$K$5:$K$8)</f>
        <v>4</v>
      </c>
      <c r="S9" s="15">
        <f>_xlfn.XLOOKUP('Form responses 1'!P8,'Q1'!$J$5:$J$8,'Q1'!$K$5:$K$8)</f>
        <v>4</v>
      </c>
      <c r="U9">
        <f>COUNTIF('Form responses 1'!$Q9,"*"&amp;U$2&amp;"*")</f>
        <v>1</v>
      </c>
      <c r="V9">
        <f>COUNTIF('Form responses 1'!$Q9,"*"&amp;V$2&amp;"*")</f>
        <v>1</v>
      </c>
      <c r="W9">
        <f>COUNTIF('Form responses 1'!$Q9,"*"&amp;W$2&amp;"*")</f>
        <v>1</v>
      </c>
      <c r="X9">
        <f>COUNTIF('Form responses 1'!$Q9,"*"&amp;X$2&amp;"*")</f>
        <v>1</v>
      </c>
      <c r="Y9">
        <f>COUNTIF('Form responses 1'!$Q9,"*"&amp;Y$2&amp;"*")</f>
        <v>1</v>
      </c>
      <c r="Z9">
        <f>COUNTIF('Form responses 1'!$Q9,"*"&amp;Z$2&amp;"*")</f>
        <v>1</v>
      </c>
      <c r="AA9">
        <f>COUNTIF('Form responses 1'!$Q9,"*"&amp;AA$2&amp;"*")</f>
        <v>0</v>
      </c>
      <c r="AB9">
        <f>COUNTIF('Form responses 1'!$Q9,"*"&amp;AB$2&amp;"*")</f>
        <v>1</v>
      </c>
      <c r="AC9">
        <f>COUNTIF('Form responses 1'!$Q9,"*"&amp;AC$2&amp;"*")</f>
        <v>1</v>
      </c>
      <c r="AD9">
        <f>COUNTIF('Form responses 1'!$Q9,"*"&amp;AD$2&amp;"*")</f>
        <v>0</v>
      </c>
      <c r="AE9">
        <f>COUNTIF('Form responses 1'!$Q9,"*"&amp;AE$2&amp;"*")</f>
        <v>1</v>
      </c>
      <c r="AF9">
        <f>COUNTIF('Form responses 1'!$Q9,"*"&amp;AF$2&amp;"*")</f>
        <v>1</v>
      </c>
      <c r="AG9">
        <f>COUNTIF('Form responses 1'!$Q9,"*"&amp;AG$2&amp;"*")</f>
        <v>0</v>
      </c>
    </row>
    <row r="10" spans="1:37" x14ac:dyDescent="0.2">
      <c r="A10" s="8" t="s">
        <v>114</v>
      </c>
      <c r="B10" s="9">
        <f>_xlfn.XLOOKUP(F10,'[1]Form responses 1'!$C:$C,'[1]Form responses 1'!$Y:$Y)</f>
        <v>8</v>
      </c>
      <c r="C10" s="6" t="str">
        <f>_xlfn.XLOOKUP(F10,'[1]Form responses 1'!$C:$C,'[1]Form responses 1'!$Z:$Z)</f>
        <v>More than 5 years</v>
      </c>
      <c r="D10" s="6" t="str">
        <f>_xlfn.XLOOKUP(F10,'[1]Form responses 1'!$C:$C,'[1]Form responses 1'!$AB:$AB)</f>
        <v>Process Owner</v>
      </c>
      <c r="E10" s="6" t="str">
        <f>_xlfn.XLOOKUP(F10,'[1]Form responses 1'!$C:$C,'[1]Form responses 1'!$G:$G)</f>
        <v>Legal Claims</v>
      </c>
      <c r="F10" s="1" t="s">
        <v>39</v>
      </c>
      <c r="G10" s="15">
        <f>_xlfn.XLOOKUP('Form responses 1'!D9,'Q1'!$J$5:$J$8,'Q1'!$K$5:$K$8)</f>
        <v>4</v>
      </c>
      <c r="H10" s="15">
        <f>_xlfn.XLOOKUP('Form responses 1'!E9,'Q1'!$J$5:$J$8,'Q1'!$K$5:$K$8)</f>
        <v>4</v>
      </c>
      <c r="I10" s="15">
        <f>_xlfn.XLOOKUP('Form responses 1'!F9,'Q1'!$J$5:$J$8,'Q1'!$K$5:$K$8)</f>
        <v>4</v>
      </c>
      <c r="J10" s="15">
        <f>_xlfn.XLOOKUP('Form responses 1'!G9,'Q1'!$J$5:$J$8,'Q1'!$K$5:$K$8)</f>
        <v>2</v>
      </c>
      <c r="K10" s="15">
        <f>_xlfn.XLOOKUP('Form responses 1'!H9,'Q1'!$J$5:$J$8,'Q1'!$K$5:$K$8)</f>
        <v>3</v>
      </c>
      <c r="L10" s="15">
        <f>_xlfn.XLOOKUP('Form responses 1'!I9,'Q1'!$J$5:$J$8,'Q1'!$K$5:$K$8)</f>
        <v>2</v>
      </c>
      <c r="M10" s="15">
        <f>_xlfn.XLOOKUP('Form responses 1'!J9,'Q1'!$J$5:$J$8,'Q1'!$K$5:$K$8)</f>
        <v>3</v>
      </c>
      <c r="N10" s="15">
        <f>_xlfn.XLOOKUP('Form responses 1'!K9,'Q1'!$J$5:$J$8,'Q1'!$K$5:$K$8)</f>
        <v>3</v>
      </c>
      <c r="O10" s="15">
        <f>_xlfn.XLOOKUP('Form responses 1'!L9,'Q1'!$J$5:$J$8,'Q1'!$K$5:$K$8)</f>
        <v>1</v>
      </c>
      <c r="P10" s="15">
        <f>_xlfn.XLOOKUP('Form responses 1'!M9,'Q1'!$J$5:$J$8,'Q1'!$K$5:$K$8)</f>
        <v>1</v>
      </c>
      <c r="Q10" s="15">
        <f>_xlfn.XLOOKUP('Form responses 1'!N9,'Q1'!$J$5:$J$8,'Q1'!$K$5:$K$8)</f>
        <v>4</v>
      </c>
      <c r="R10" s="15">
        <f>_xlfn.XLOOKUP('Form responses 1'!O9,'Q1'!$J$5:$J$8,'Q1'!$K$5:$K$8)</f>
        <v>4</v>
      </c>
      <c r="S10" s="15">
        <f>_xlfn.XLOOKUP('Form responses 1'!P9,'Q1'!$J$5:$J$8,'Q1'!$K$5:$K$8)</f>
        <v>4</v>
      </c>
      <c r="U10">
        <f>COUNTIF('Form responses 1'!$Q10,"*"&amp;U$2&amp;"*")</f>
        <v>1</v>
      </c>
      <c r="V10">
        <f>COUNTIF('Form responses 1'!$Q10,"*"&amp;V$2&amp;"*")</f>
        <v>1</v>
      </c>
      <c r="W10">
        <f>COUNTIF('Form responses 1'!$Q10,"*"&amp;W$2&amp;"*")</f>
        <v>1</v>
      </c>
      <c r="X10">
        <f>COUNTIF('Form responses 1'!$Q10,"*"&amp;X$2&amp;"*")</f>
        <v>1</v>
      </c>
      <c r="Y10">
        <f>COUNTIF('Form responses 1'!$Q10,"*"&amp;Y$2&amp;"*")</f>
        <v>0</v>
      </c>
      <c r="Z10">
        <f>COUNTIF('Form responses 1'!$Q10,"*"&amp;Z$2&amp;"*")</f>
        <v>1</v>
      </c>
      <c r="AA10">
        <f>COUNTIF('Form responses 1'!$Q10,"*"&amp;AA$2&amp;"*")</f>
        <v>1</v>
      </c>
      <c r="AB10">
        <f>COUNTIF('Form responses 1'!$Q10,"*"&amp;AB$2&amp;"*")</f>
        <v>1</v>
      </c>
      <c r="AC10">
        <f>COUNTIF('Form responses 1'!$Q10,"*"&amp;AC$2&amp;"*")</f>
        <v>1</v>
      </c>
      <c r="AD10">
        <f>COUNTIF('Form responses 1'!$Q10,"*"&amp;AD$2&amp;"*")</f>
        <v>0</v>
      </c>
      <c r="AE10">
        <f>COUNTIF('Form responses 1'!$Q10,"*"&amp;AE$2&amp;"*")</f>
        <v>1</v>
      </c>
      <c r="AF10">
        <f>COUNTIF('Form responses 1'!$Q10,"*"&amp;AF$2&amp;"*")</f>
        <v>1</v>
      </c>
      <c r="AG10">
        <f>COUNTIF('Form responses 1'!$Q10,"*"&amp;AG$2&amp;"*")</f>
        <v>0</v>
      </c>
    </row>
    <row r="11" spans="1:37" x14ac:dyDescent="0.2">
      <c r="A11" s="8"/>
      <c r="B11" s="9">
        <f>_xlfn.XLOOKUP(F11,'[1]Form responses 1'!$C:$C,'[1]Form responses 1'!$Y:$Y)</f>
        <v>6</v>
      </c>
      <c r="C11" s="6" t="str">
        <f>_xlfn.XLOOKUP(F11,'[1]Form responses 1'!$C:$C,'[1]Form responses 1'!$Z:$Z)</f>
        <v>Less than 3 years</v>
      </c>
      <c r="D11" s="6" t="str">
        <f>_xlfn.XLOOKUP(F11,'[1]Form responses 1'!$C:$C,'[1]Form responses 1'!$AB:$AB)</f>
        <v>Process Participant</v>
      </c>
      <c r="E11" s="6" t="str">
        <f>_xlfn.XLOOKUP(F11,'[1]Form responses 1'!$C:$C,'[1]Form responses 1'!$G:$G)</f>
        <v>Procurement</v>
      </c>
      <c r="F11" s="1" t="s">
        <v>43</v>
      </c>
      <c r="G11" s="15">
        <f>_xlfn.XLOOKUP('Form responses 1'!D10,'Q1'!$J$5:$J$8,'Q1'!$K$5:$K$8)</f>
        <v>1</v>
      </c>
      <c r="H11" s="15">
        <f>_xlfn.XLOOKUP('Form responses 1'!E10,'Q1'!$J$5:$J$8,'Q1'!$K$5:$K$8)</f>
        <v>3</v>
      </c>
      <c r="I11" s="15">
        <f>_xlfn.XLOOKUP('Form responses 1'!F10,'Q1'!$J$5:$J$8,'Q1'!$K$5:$K$8)</f>
        <v>2</v>
      </c>
      <c r="J11" s="15">
        <f>_xlfn.XLOOKUP('Form responses 1'!G10,'Q1'!$J$5:$J$8,'Q1'!$K$5:$K$8)</f>
        <v>1</v>
      </c>
      <c r="K11" s="15">
        <f>_xlfn.XLOOKUP('Form responses 1'!H10,'Q1'!$J$5:$J$8,'Q1'!$K$5:$K$8)</f>
        <v>1</v>
      </c>
      <c r="L11" s="15">
        <f>_xlfn.XLOOKUP('Form responses 1'!I10,'Q1'!$J$5:$J$8,'Q1'!$K$5:$K$8)</f>
        <v>1</v>
      </c>
      <c r="M11" s="15">
        <f>_xlfn.XLOOKUP('Form responses 1'!J10,'Q1'!$J$5:$J$8,'Q1'!$K$5:$K$8)</f>
        <v>1</v>
      </c>
      <c r="N11" s="15">
        <f>_xlfn.XLOOKUP('Form responses 1'!K10,'Q1'!$J$5:$J$8,'Q1'!$K$5:$K$8)</f>
        <v>3</v>
      </c>
      <c r="O11" s="15">
        <f>_xlfn.XLOOKUP('Form responses 1'!L10,'Q1'!$J$5:$J$8,'Q1'!$K$5:$K$8)</f>
        <v>1</v>
      </c>
      <c r="P11" s="15">
        <f>_xlfn.XLOOKUP('Form responses 1'!M10,'Q1'!$J$5:$J$8,'Q1'!$K$5:$K$8)</f>
        <v>1</v>
      </c>
      <c r="Q11" s="15">
        <f>_xlfn.XLOOKUP('Form responses 1'!N10,'Q1'!$J$5:$J$8,'Q1'!$K$5:$K$8)</f>
        <v>1</v>
      </c>
      <c r="R11" s="15">
        <f>_xlfn.XLOOKUP('Form responses 1'!O10,'Q1'!$J$5:$J$8,'Q1'!$K$5:$K$8)</f>
        <v>2</v>
      </c>
      <c r="S11" s="15">
        <f>_xlfn.XLOOKUP('Form responses 1'!P10,'Q1'!$J$5:$J$8,'Q1'!$K$5:$K$8)</f>
        <v>3</v>
      </c>
      <c r="U11">
        <f>COUNTIF('Form responses 1'!$Q11,"*"&amp;U$2&amp;"*")</f>
        <v>1</v>
      </c>
      <c r="V11">
        <f>COUNTIF('Form responses 1'!$Q11,"*"&amp;V$2&amp;"*")</f>
        <v>0</v>
      </c>
      <c r="W11">
        <f>COUNTIF('Form responses 1'!$Q11,"*"&amp;W$2&amp;"*")</f>
        <v>1</v>
      </c>
      <c r="X11">
        <f>COUNTIF('Form responses 1'!$Q11,"*"&amp;X$2&amp;"*")</f>
        <v>0</v>
      </c>
      <c r="Y11">
        <f>COUNTIF('Form responses 1'!$Q11,"*"&amp;Y$2&amp;"*")</f>
        <v>1</v>
      </c>
      <c r="Z11">
        <f>COUNTIF('Form responses 1'!$Q11,"*"&amp;Z$2&amp;"*")</f>
        <v>1</v>
      </c>
      <c r="AA11">
        <f>COUNTIF('Form responses 1'!$Q11,"*"&amp;AA$2&amp;"*")</f>
        <v>1</v>
      </c>
      <c r="AB11">
        <f>COUNTIF('Form responses 1'!$Q11,"*"&amp;AB$2&amp;"*")</f>
        <v>1</v>
      </c>
      <c r="AC11">
        <f>COUNTIF('Form responses 1'!$Q11,"*"&amp;AC$2&amp;"*")</f>
        <v>1</v>
      </c>
      <c r="AD11">
        <f>COUNTIF('Form responses 1'!$Q11,"*"&amp;AD$2&amp;"*")</f>
        <v>1</v>
      </c>
      <c r="AE11">
        <f>COUNTIF('Form responses 1'!$Q11,"*"&amp;AE$2&amp;"*")</f>
        <v>0</v>
      </c>
      <c r="AF11">
        <f>COUNTIF('Form responses 1'!$Q11,"*"&amp;AF$2&amp;"*")</f>
        <v>1</v>
      </c>
      <c r="AG11">
        <f>COUNTIF('Form responses 1'!$Q11,"*"&amp;AG$2&amp;"*")</f>
        <v>1</v>
      </c>
    </row>
    <row r="12" spans="1:37" x14ac:dyDescent="0.2">
      <c r="A12" s="8" t="s">
        <v>114</v>
      </c>
      <c r="B12" s="9">
        <f>_xlfn.XLOOKUP(F12,'[1]Form responses 1'!$C:$C,'[1]Form responses 1'!$Y:$Y)</f>
        <v>8</v>
      </c>
      <c r="C12" s="6" t="str">
        <f>_xlfn.XLOOKUP(F12,'[1]Form responses 1'!$C:$C,'[1]Form responses 1'!$Z:$Z)</f>
        <v>Less than 3 years</v>
      </c>
      <c r="D12" s="6" t="str">
        <f>_xlfn.XLOOKUP(F12,'[1]Form responses 1'!$C:$C,'[1]Form responses 1'!$AB:$AB)</f>
        <v>Process Participant</v>
      </c>
      <c r="E12" s="6" t="str">
        <f>_xlfn.XLOOKUP(F12,'[1]Form responses 1'!$C:$C,'[1]Form responses 1'!$G:$G)</f>
        <v>Broker Services</v>
      </c>
      <c r="F12" s="1" t="s">
        <v>47</v>
      </c>
      <c r="G12" s="15">
        <f>_xlfn.XLOOKUP('Form responses 1'!D11,'Q1'!$J$5:$J$8,'Q1'!$K$5:$K$8)</f>
        <v>2</v>
      </c>
      <c r="H12" s="15">
        <f>_xlfn.XLOOKUP('Form responses 1'!E11,'Q1'!$J$5:$J$8,'Q1'!$K$5:$K$8)</f>
        <v>4</v>
      </c>
      <c r="I12" s="15">
        <f>_xlfn.XLOOKUP('Form responses 1'!F11,'Q1'!$J$5:$J$8,'Q1'!$K$5:$K$8)</f>
        <v>1</v>
      </c>
      <c r="J12" s="15">
        <f>_xlfn.XLOOKUP('Form responses 1'!G11,'Q1'!$J$5:$J$8,'Q1'!$K$5:$K$8)</f>
        <v>1</v>
      </c>
      <c r="K12" s="15">
        <f>_xlfn.XLOOKUP('Form responses 1'!H11,'Q1'!$J$5:$J$8,'Q1'!$K$5:$K$8)</f>
        <v>4</v>
      </c>
      <c r="L12" s="15">
        <f>_xlfn.XLOOKUP('Form responses 1'!I11,'Q1'!$J$5:$J$8,'Q1'!$K$5:$K$8)</f>
        <v>2</v>
      </c>
      <c r="M12" s="15">
        <f>_xlfn.XLOOKUP('Form responses 1'!J11,'Q1'!$J$5:$J$8,'Q1'!$K$5:$K$8)</f>
        <v>3</v>
      </c>
      <c r="N12" s="15">
        <f>_xlfn.XLOOKUP('Form responses 1'!K11,'Q1'!$J$5:$J$8,'Q1'!$K$5:$K$8)</f>
        <v>1</v>
      </c>
      <c r="O12" s="15">
        <f>_xlfn.XLOOKUP('Form responses 1'!L11,'Q1'!$J$5:$J$8,'Q1'!$K$5:$K$8)</f>
        <v>1</v>
      </c>
      <c r="P12" s="15">
        <f>_xlfn.XLOOKUP('Form responses 1'!M11,'Q1'!$J$5:$J$8,'Q1'!$K$5:$K$8)</f>
        <v>1</v>
      </c>
      <c r="Q12" s="15">
        <f>_xlfn.XLOOKUP('Form responses 1'!N11,'Q1'!$J$5:$J$8,'Q1'!$K$5:$K$8)</f>
        <v>2</v>
      </c>
      <c r="R12" s="15">
        <f>_xlfn.XLOOKUP('Form responses 1'!O11,'Q1'!$J$5:$J$8,'Q1'!$K$5:$K$8)</f>
        <v>2</v>
      </c>
      <c r="S12" s="15">
        <f>_xlfn.XLOOKUP('Form responses 1'!P11,'Q1'!$J$5:$J$8,'Q1'!$K$5:$K$8)</f>
        <v>3</v>
      </c>
      <c r="U12">
        <f>COUNTIF('Form responses 1'!$Q12,"*"&amp;U$2&amp;"*")</f>
        <v>1</v>
      </c>
      <c r="V12">
        <f>COUNTIF('Form responses 1'!$Q12,"*"&amp;V$2&amp;"*")</f>
        <v>1</v>
      </c>
      <c r="W12">
        <f>COUNTIF('Form responses 1'!$Q12,"*"&amp;W$2&amp;"*")</f>
        <v>1</v>
      </c>
      <c r="X12">
        <f>COUNTIF('Form responses 1'!$Q12,"*"&amp;X$2&amp;"*")</f>
        <v>1</v>
      </c>
      <c r="Y12">
        <f>COUNTIF('Form responses 1'!$Q12,"*"&amp;Y$2&amp;"*")</f>
        <v>1</v>
      </c>
      <c r="Z12">
        <f>COUNTIF('Form responses 1'!$Q12,"*"&amp;Z$2&amp;"*")</f>
        <v>1</v>
      </c>
      <c r="AA12">
        <f>COUNTIF('Form responses 1'!$Q12,"*"&amp;AA$2&amp;"*")</f>
        <v>1</v>
      </c>
      <c r="AB12">
        <f>COUNTIF('Form responses 1'!$Q12,"*"&amp;AB$2&amp;"*")</f>
        <v>1</v>
      </c>
      <c r="AC12">
        <f>COUNTIF('Form responses 1'!$Q12,"*"&amp;AC$2&amp;"*")</f>
        <v>1</v>
      </c>
      <c r="AD12">
        <f>COUNTIF('Form responses 1'!$Q12,"*"&amp;AD$2&amp;"*")</f>
        <v>1</v>
      </c>
      <c r="AE12">
        <f>COUNTIF('Form responses 1'!$Q12,"*"&amp;AE$2&amp;"*")</f>
        <v>1</v>
      </c>
      <c r="AF12">
        <f>COUNTIF('Form responses 1'!$Q12,"*"&amp;AF$2&amp;"*")</f>
        <v>1</v>
      </c>
      <c r="AG12">
        <f>COUNTIF('Form responses 1'!$Q12,"*"&amp;AG$2&amp;"*")</f>
        <v>1</v>
      </c>
    </row>
    <row r="13" spans="1:37" x14ac:dyDescent="0.2">
      <c r="A13" s="8" t="s">
        <v>114</v>
      </c>
      <c r="B13" s="9">
        <f>_xlfn.XLOOKUP(F13,'[1]Form responses 1'!$C:$C,'[1]Form responses 1'!$Y:$Y)</f>
        <v>8</v>
      </c>
      <c r="C13" s="6" t="str">
        <f>_xlfn.XLOOKUP(F13,'[1]Form responses 1'!$C:$C,'[1]Form responses 1'!$Z:$Z)</f>
        <v>Between 3 and 5 years</v>
      </c>
      <c r="D13" s="6" t="str">
        <f>_xlfn.XLOOKUP(F13,'[1]Form responses 1'!$C:$C,'[1]Form responses 1'!$AB:$AB)</f>
        <v>Process Steward</v>
      </c>
      <c r="E13" s="6" t="str">
        <f>_xlfn.XLOOKUP(F13,'[1]Form responses 1'!$C:$C,'[1]Form responses 1'!$G:$G)</f>
        <v>Legal Claims</v>
      </c>
      <c r="F13" s="1" t="s">
        <v>51</v>
      </c>
      <c r="G13" s="15">
        <f>_xlfn.XLOOKUP('Form responses 1'!D12,'Q1'!$J$5:$J$8,'Q1'!$K$5:$K$8)</f>
        <v>2</v>
      </c>
      <c r="H13" s="15">
        <f>_xlfn.XLOOKUP('Form responses 1'!E12,'Q1'!$J$5:$J$8,'Q1'!$K$5:$K$8)</f>
        <v>4</v>
      </c>
      <c r="I13" s="15">
        <f>_xlfn.XLOOKUP('Form responses 1'!F12,'Q1'!$J$5:$J$8,'Q1'!$K$5:$K$8)</f>
        <v>2</v>
      </c>
      <c r="J13" s="15">
        <f>_xlfn.XLOOKUP('Form responses 1'!G12,'Q1'!$J$5:$J$8,'Q1'!$K$5:$K$8)</f>
        <v>2</v>
      </c>
      <c r="K13" s="15">
        <f>_xlfn.XLOOKUP('Form responses 1'!H12,'Q1'!$J$5:$J$8,'Q1'!$K$5:$K$8)</f>
        <v>2</v>
      </c>
      <c r="L13" s="15">
        <f>_xlfn.XLOOKUP('Form responses 1'!I12,'Q1'!$J$5:$J$8,'Q1'!$K$5:$K$8)</f>
        <v>2</v>
      </c>
      <c r="M13" s="15">
        <f>_xlfn.XLOOKUP('Form responses 1'!J12,'Q1'!$J$5:$J$8,'Q1'!$K$5:$K$8)</f>
        <v>3</v>
      </c>
      <c r="N13" s="15">
        <f>_xlfn.XLOOKUP('Form responses 1'!K12,'Q1'!$J$5:$J$8,'Q1'!$K$5:$K$8)</f>
        <v>3</v>
      </c>
      <c r="O13" s="15">
        <f>_xlfn.XLOOKUP('Form responses 1'!L12,'Q1'!$J$5:$J$8,'Q1'!$K$5:$K$8)</f>
        <v>2</v>
      </c>
      <c r="P13" s="15">
        <f>_xlfn.XLOOKUP('Form responses 1'!M12,'Q1'!$J$5:$J$8,'Q1'!$K$5:$K$8)</f>
        <v>1</v>
      </c>
      <c r="Q13" s="15">
        <f>_xlfn.XLOOKUP('Form responses 1'!N12,'Q1'!$J$5:$J$8,'Q1'!$K$5:$K$8)</f>
        <v>3</v>
      </c>
      <c r="R13" s="15">
        <f>_xlfn.XLOOKUP('Form responses 1'!O12,'Q1'!$J$5:$J$8,'Q1'!$K$5:$K$8)</f>
        <v>2</v>
      </c>
      <c r="S13" s="15">
        <f>_xlfn.XLOOKUP('Form responses 1'!P12,'Q1'!$J$5:$J$8,'Q1'!$K$5:$K$8)</f>
        <v>3</v>
      </c>
      <c r="U13">
        <f>COUNTIF('Form responses 1'!$Q13,"*"&amp;U$2&amp;"*")</f>
        <v>1</v>
      </c>
      <c r="V13">
        <f>COUNTIF('Form responses 1'!$Q13,"*"&amp;V$2&amp;"*")</f>
        <v>0</v>
      </c>
      <c r="W13">
        <f>COUNTIF('Form responses 1'!$Q13,"*"&amp;W$2&amp;"*")</f>
        <v>1</v>
      </c>
      <c r="X13">
        <f>COUNTIF('Form responses 1'!$Q13,"*"&amp;X$2&amp;"*")</f>
        <v>1</v>
      </c>
      <c r="Y13">
        <f>COUNTIF('Form responses 1'!$Q13,"*"&amp;Y$2&amp;"*")</f>
        <v>1</v>
      </c>
      <c r="Z13">
        <f>COUNTIF('Form responses 1'!$Q13,"*"&amp;Z$2&amp;"*")</f>
        <v>1</v>
      </c>
      <c r="AA13">
        <f>COUNTIF('Form responses 1'!$Q13,"*"&amp;AA$2&amp;"*")</f>
        <v>1</v>
      </c>
      <c r="AB13">
        <f>COUNTIF('Form responses 1'!$Q13,"*"&amp;AB$2&amp;"*")</f>
        <v>1</v>
      </c>
      <c r="AC13">
        <f>COUNTIF('Form responses 1'!$Q13,"*"&amp;AC$2&amp;"*")</f>
        <v>1</v>
      </c>
      <c r="AD13">
        <f>COUNTIF('Form responses 1'!$Q13,"*"&amp;AD$2&amp;"*")</f>
        <v>1</v>
      </c>
      <c r="AE13">
        <f>COUNTIF('Form responses 1'!$Q13,"*"&amp;AE$2&amp;"*")</f>
        <v>1</v>
      </c>
      <c r="AF13">
        <f>COUNTIF('Form responses 1'!$Q13,"*"&amp;AF$2&amp;"*")</f>
        <v>0</v>
      </c>
      <c r="AG13">
        <f>COUNTIF('Form responses 1'!$Q13,"*"&amp;AG$2&amp;"*")</f>
        <v>0</v>
      </c>
    </row>
    <row r="14" spans="1:37" x14ac:dyDescent="0.2">
      <c r="A14" s="8" t="s">
        <v>114</v>
      </c>
      <c r="B14" s="9">
        <f>_xlfn.XLOOKUP(F14,'[1]Form responses 1'!$C:$C,'[1]Form responses 1'!$Y:$Y)</f>
        <v>5</v>
      </c>
      <c r="C14" s="6" t="str">
        <f>_xlfn.XLOOKUP(F14,'[1]Form responses 1'!$C:$C,'[1]Form responses 1'!$Z:$Z)</f>
        <v>More than 5 years</v>
      </c>
      <c r="D14" s="6" t="str">
        <f>_xlfn.XLOOKUP(F14,'[1]Form responses 1'!$C:$C,'[1]Form responses 1'!$AB:$AB)</f>
        <v>Process Owner</v>
      </c>
      <c r="E14" s="6" t="str">
        <f>_xlfn.XLOOKUP(F14,'[1]Form responses 1'!$C:$C,'[1]Form responses 1'!$G:$G)</f>
        <v>Legal Claims</v>
      </c>
      <c r="F14" s="1" t="s">
        <v>55</v>
      </c>
      <c r="G14" s="15">
        <f>_xlfn.XLOOKUP('Form responses 1'!D13,'Q1'!$J$5:$J$8,'Q1'!$K$5:$K$8)</f>
        <v>4</v>
      </c>
      <c r="H14" s="15">
        <f>_xlfn.XLOOKUP('Form responses 1'!E13,'Q1'!$J$5:$J$8,'Q1'!$K$5:$K$8)</f>
        <v>4</v>
      </c>
      <c r="I14" s="15">
        <f>_xlfn.XLOOKUP('Form responses 1'!F13,'Q1'!$J$5:$J$8,'Q1'!$K$5:$K$8)</f>
        <v>4</v>
      </c>
      <c r="J14" s="15">
        <f>_xlfn.XLOOKUP('Form responses 1'!G13,'Q1'!$J$5:$J$8,'Q1'!$K$5:$K$8)</f>
        <v>3</v>
      </c>
      <c r="K14" s="15">
        <f>_xlfn.XLOOKUP('Form responses 1'!H13,'Q1'!$J$5:$J$8,'Q1'!$K$5:$K$8)</f>
        <v>2</v>
      </c>
      <c r="L14" s="15">
        <f>_xlfn.XLOOKUP('Form responses 1'!I13,'Q1'!$J$5:$J$8,'Q1'!$K$5:$K$8)</f>
        <v>4</v>
      </c>
      <c r="M14" s="15">
        <f>_xlfn.XLOOKUP('Form responses 1'!J13,'Q1'!$J$5:$J$8,'Q1'!$K$5:$K$8)</f>
        <v>2</v>
      </c>
      <c r="N14" s="15">
        <f>_xlfn.XLOOKUP('Form responses 1'!K13,'Q1'!$J$5:$J$8,'Q1'!$K$5:$K$8)</f>
        <v>2</v>
      </c>
      <c r="O14" s="15">
        <f>_xlfn.XLOOKUP('Form responses 1'!L13,'Q1'!$J$5:$J$8,'Q1'!$K$5:$K$8)</f>
        <v>2</v>
      </c>
      <c r="P14" s="15">
        <f>_xlfn.XLOOKUP('Form responses 1'!M13,'Q1'!$J$5:$J$8,'Q1'!$K$5:$K$8)</f>
        <v>2</v>
      </c>
      <c r="Q14" s="15">
        <f>_xlfn.XLOOKUP('Form responses 1'!N13,'Q1'!$J$5:$J$8,'Q1'!$K$5:$K$8)</f>
        <v>2</v>
      </c>
      <c r="R14" s="15">
        <f>_xlfn.XLOOKUP('Form responses 1'!O13,'Q1'!$J$5:$J$8,'Q1'!$K$5:$K$8)</f>
        <v>2</v>
      </c>
      <c r="S14" s="15">
        <f>_xlfn.XLOOKUP('Form responses 1'!P13,'Q1'!$J$5:$J$8,'Q1'!$K$5:$K$8)</f>
        <v>2</v>
      </c>
      <c r="U14">
        <f>COUNTIF('Form responses 1'!$Q14,"*"&amp;U$2&amp;"*")</f>
        <v>1</v>
      </c>
      <c r="V14">
        <f>COUNTIF('Form responses 1'!$Q14,"*"&amp;V$2&amp;"*")</f>
        <v>1</v>
      </c>
      <c r="W14">
        <f>COUNTIF('Form responses 1'!$Q14,"*"&amp;W$2&amp;"*")</f>
        <v>0</v>
      </c>
      <c r="X14">
        <f>COUNTIF('Form responses 1'!$Q14,"*"&amp;X$2&amp;"*")</f>
        <v>1</v>
      </c>
      <c r="Y14">
        <f>COUNTIF('Form responses 1'!$Q14,"*"&amp;Y$2&amp;"*")</f>
        <v>1</v>
      </c>
      <c r="Z14">
        <f>COUNTIF('Form responses 1'!$Q14,"*"&amp;Z$2&amp;"*")</f>
        <v>0</v>
      </c>
      <c r="AA14">
        <f>COUNTIF('Form responses 1'!$Q14,"*"&amp;AA$2&amp;"*")</f>
        <v>1</v>
      </c>
      <c r="AB14">
        <f>COUNTIF('Form responses 1'!$Q14,"*"&amp;AB$2&amp;"*")</f>
        <v>1</v>
      </c>
      <c r="AC14">
        <f>COUNTIF('Form responses 1'!$Q14,"*"&amp;AC$2&amp;"*")</f>
        <v>1</v>
      </c>
      <c r="AD14">
        <f>COUNTIF('Form responses 1'!$Q14,"*"&amp;AD$2&amp;"*")</f>
        <v>1</v>
      </c>
      <c r="AE14">
        <f>COUNTIF('Form responses 1'!$Q14,"*"&amp;AE$2&amp;"*")</f>
        <v>1</v>
      </c>
      <c r="AF14">
        <f>COUNTIF('Form responses 1'!$Q14,"*"&amp;AF$2&amp;"*")</f>
        <v>1</v>
      </c>
      <c r="AG14">
        <f>COUNTIF('Form responses 1'!$Q14,"*"&amp;AG$2&amp;"*")</f>
        <v>1</v>
      </c>
    </row>
    <row r="15" spans="1:37" x14ac:dyDescent="0.2">
      <c r="A15" s="8"/>
      <c r="B15" s="9">
        <f>_xlfn.XLOOKUP(F15,'[1]Form responses 1'!$C:$C,'[1]Form responses 1'!$Y:$Y)</f>
        <v>4</v>
      </c>
      <c r="C15" s="6" t="str">
        <f>_xlfn.XLOOKUP(F15,'[1]Form responses 1'!$C:$C,'[1]Form responses 1'!$Z:$Z)</f>
        <v>Less than 3 years</v>
      </c>
      <c r="D15" s="6" t="str">
        <f>_xlfn.XLOOKUP(F15,'[1]Form responses 1'!$C:$C,'[1]Form responses 1'!$AB:$AB)</f>
        <v>Process Owner</v>
      </c>
      <c r="E15" s="6" t="str">
        <f>_xlfn.XLOOKUP(F15,'[1]Form responses 1'!$C:$C,'[1]Form responses 1'!$G:$G)</f>
        <v>Legal Claims</v>
      </c>
      <c r="F15" s="1" t="s">
        <v>59</v>
      </c>
      <c r="G15" s="15">
        <f>_xlfn.XLOOKUP('Form responses 1'!D14,'Q1'!$J$5:$J$8,'Q1'!$K$5:$K$8)</f>
        <v>2</v>
      </c>
      <c r="H15" s="15">
        <f>_xlfn.XLOOKUP('Form responses 1'!E14,'Q1'!$J$5:$J$8,'Q1'!$K$5:$K$8)</f>
        <v>4</v>
      </c>
      <c r="I15" s="15">
        <f>_xlfn.XLOOKUP('Form responses 1'!F14,'Q1'!$J$5:$J$8,'Q1'!$K$5:$K$8)</f>
        <v>2</v>
      </c>
      <c r="J15" s="15">
        <f>_xlfn.XLOOKUP('Form responses 1'!G14,'Q1'!$J$5:$J$8,'Q1'!$K$5:$K$8)</f>
        <v>1</v>
      </c>
      <c r="K15" s="15">
        <f>_xlfn.XLOOKUP('Form responses 1'!H14,'Q1'!$J$5:$J$8,'Q1'!$K$5:$K$8)</f>
        <v>2</v>
      </c>
      <c r="L15" s="15">
        <f>_xlfn.XLOOKUP('Form responses 1'!I14,'Q1'!$J$5:$J$8,'Q1'!$K$5:$K$8)</f>
        <v>1</v>
      </c>
      <c r="M15" s="15">
        <f>_xlfn.XLOOKUP('Form responses 1'!J14,'Q1'!$J$5:$J$8,'Q1'!$K$5:$K$8)</f>
        <v>2</v>
      </c>
      <c r="N15" s="15">
        <f>_xlfn.XLOOKUP('Form responses 1'!K14,'Q1'!$J$5:$J$8,'Q1'!$K$5:$K$8)</f>
        <v>3</v>
      </c>
      <c r="O15" s="15">
        <f>_xlfn.XLOOKUP('Form responses 1'!L14,'Q1'!$J$5:$J$8,'Q1'!$K$5:$K$8)</f>
        <v>1</v>
      </c>
      <c r="P15" s="15">
        <f>_xlfn.XLOOKUP('Form responses 1'!M14,'Q1'!$J$5:$J$8,'Q1'!$K$5:$K$8)</f>
        <v>1</v>
      </c>
      <c r="Q15" s="15">
        <f>_xlfn.XLOOKUP('Form responses 1'!N14,'Q1'!$J$5:$J$8,'Q1'!$K$5:$K$8)</f>
        <v>4</v>
      </c>
      <c r="R15" s="15">
        <f>_xlfn.XLOOKUP('Form responses 1'!O14,'Q1'!$J$5:$J$8,'Q1'!$K$5:$K$8)</f>
        <v>3</v>
      </c>
      <c r="S15" s="15">
        <f>_xlfn.XLOOKUP('Form responses 1'!P14,'Q1'!$J$5:$J$8,'Q1'!$K$5:$K$8)</f>
        <v>4</v>
      </c>
      <c r="U15">
        <f>COUNTIF('Form responses 1'!$Q15,"*"&amp;U$2&amp;"*")</f>
        <v>0</v>
      </c>
      <c r="V15">
        <f>COUNTIF('Form responses 1'!$Q15,"*"&amp;V$2&amp;"*")</f>
        <v>1</v>
      </c>
      <c r="W15">
        <f>COUNTIF('Form responses 1'!$Q15,"*"&amp;W$2&amp;"*")</f>
        <v>1</v>
      </c>
      <c r="X15">
        <f>COUNTIF('Form responses 1'!$Q15,"*"&amp;X$2&amp;"*")</f>
        <v>1</v>
      </c>
      <c r="Y15">
        <f>COUNTIF('Form responses 1'!$Q15,"*"&amp;Y$2&amp;"*")</f>
        <v>1</v>
      </c>
      <c r="Z15">
        <f>COUNTIF('Form responses 1'!$Q15,"*"&amp;Z$2&amp;"*")</f>
        <v>0</v>
      </c>
      <c r="AA15">
        <f>COUNTIF('Form responses 1'!$Q15,"*"&amp;AA$2&amp;"*")</f>
        <v>1</v>
      </c>
      <c r="AB15">
        <f>COUNTIF('Form responses 1'!$Q15,"*"&amp;AB$2&amp;"*")</f>
        <v>1</v>
      </c>
      <c r="AC15">
        <f>COUNTIF('Form responses 1'!$Q15,"*"&amp;AC$2&amp;"*")</f>
        <v>1</v>
      </c>
      <c r="AD15">
        <f>COUNTIF('Form responses 1'!$Q15,"*"&amp;AD$2&amp;"*")</f>
        <v>1</v>
      </c>
      <c r="AE15">
        <f>COUNTIF('Form responses 1'!$Q15,"*"&amp;AE$2&amp;"*")</f>
        <v>1</v>
      </c>
      <c r="AF15">
        <f>COUNTIF('Form responses 1'!$Q15,"*"&amp;AF$2&amp;"*")</f>
        <v>1</v>
      </c>
      <c r="AG15">
        <f>COUNTIF('Form responses 1'!$Q15,"*"&amp;AG$2&amp;"*")</f>
        <v>0</v>
      </c>
    </row>
    <row r="16" spans="1:37" x14ac:dyDescent="0.2">
      <c r="A16" s="8"/>
      <c r="B16" s="9">
        <f>_xlfn.XLOOKUP(F16,'[1]Form responses 1'!$C:$C,'[1]Form responses 1'!$Y:$Y)</f>
        <v>3</v>
      </c>
      <c r="C16" s="6" t="str">
        <f>_xlfn.XLOOKUP(F16,'[1]Form responses 1'!$C:$C,'[1]Form responses 1'!$Z:$Z)</f>
        <v>Between 3 and 5 years</v>
      </c>
      <c r="D16" s="6" t="str">
        <f>_xlfn.XLOOKUP(F16,'[1]Form responses 1'!$C:$C,'[1]Form responses 1'!$AB:$AB)</f>
        <v>Process Participant</v>
      </c>
      <c r="E16" s="6" t="str">
        <f>_xlfn.XLOOKUP(F16,'[1]Form responses 1'!$C:$C,'[1]Form responses 1'!$G:$G)</f>
        <v>OPS</v>
      </c>
      <c r="F16" s="1" t="s">
        <v>62</v>
      </c>
      <c r="G16" s="15">
        <f>_xlfn.XLOOKUP('Form responses 1'!D15,'Q1'!$J$5:$J$8,'Q1'!$K$5:$K$8)</f>
        <v>3</v>
      </c>
      <c r="H16" s="15">
        <f>_xlfn.XLOOKUP('Form responses 1'!E15,'Q1'!$J$5:$J$8,'Q1'!$K$5:$K$8)</f>
        <v>3</v>
      </c>
      <c r="I16" s="15">
        <f>_xlfn.XLOOKUP('Form responses 1'!F15,'Q1'!$J$5:$J$8,'Q1'!$K$5:$K$8)</f>
        <v>3</v>
      </c>
      <c r="J16" s="15">
        <f>_xlfn.XLOOKUP('Form responses 1'!G15,'Q1'!$J$5:$J$8,'Q1'!$K$5:$K$8)</f>
        <v>2</v>
      </c>
      <c r="K16" s="15">
        <f>_xlfn.XLOOKUP('Form responses 1'!H15,'Q1'!$J$5:$J$8,'Q1'!$K$5:$K$8)</f>
        <v>2</v>
      </c>
      <c r="L16" s="15">
        <f>_xlfn.XLOOKUP('Form responses 1'!I15,'Q1'!$J$5:$J$8,'Q1'!$K$5:$K$8)</f>
        <v>2</v>
      </c>
      <c r="M16" s="15">
        <f>_xlfn.XLOOKUP('Form responses 1'!J15,'Q1'!$J$5:$J$8,'Q1'!$K$5:$K$8)</f>
        <v>2</v>
      </c>
      <c r="N16" s="15">
        <f>_xlfn.XLOOKUP('Form responses 1'!K15,'Q1'!$J$5:$J$8,'Q1'!$K$5:$K$8)</f>
        <v>2</v>
      </c>
      <c r="O16" s="15">
        <f>_xlfn.XLOOKUP('Form responses 1'!L15,'Q1'!$J$5:$J$8,'Q1'!$K$5:$K$8)</f>
        <v>2</v>
      </c>
      <c r="P16" s="15">
        <f>_xlfn.XLOOKUP('Form responses 1'!M15,'Q1'!$J$5:$J$8,'Q1'!$K$5:$K$8)</f>
        <v>2</v>
      </c>
      <c r="Q16" s="15">
        <f>_xlfn.XLOOKUP('Form responses 1'!N15,'Q1'!$J$5:$J$8,'Q1'!$K$5:$K$8)</f>
        <v>2</v>
      </c>
      <c r="R16" s="15">
        <f>_xlfn.XLOOKUP('Form responses 1'!O15,'Q1'!$J$5:$J$8,'Q1'!$K$5:$K$8)</f>
        <v>2</v>
      </c>
      <c r="S16" s="15">
        <f>_xlfn.XLOOKUP('Form responses 1'!P15,'Q1'!$J$5:$J$8,'Q1'!$K$5:$K$8)</f>
        <v>4</v>
      </c>
      <c r="U16">
        <f>COUNTIF('Form responses 1'!$Q16,"*"&amp;U$2&amp;"*")</f>
        <v>1</v>
      </c>
      <c r="V16">
        <f>COUNTIF('Form responses 1'!$Q16,"*"&amp;V$2&amp;"*")</f>
        <v>1</v>
      </c>
      <c r="W16">
        <f>COUNTIF('Form responses 1'!$Q16,"*"&amp;W$2&amp;"*")</f>
        <v>1</v>
      </c>
      <c r="X16">
        <f>COUNTIF('Form responses 1'!$Q16,"*"&amp;X$2&amp;"*")</f>
        <v>1</v>
      </c>
      <c r="Y16">
        <f>COUNTIF('Form responses 1'!$Q16,"*"&amp;Y$2&amp;"*")</f>
        <v>1</v>
      </c>
      <c r="Z16">
        <f>COUNTIF('Form responses 1'!$Q16,"*"&amp;Z$2&amp;"*")</f>
        <v>0</v>
      </c>
      <c r="AA16">
        <f>COUNTIF('Form responses 1'!$Q16,"*"&amp;AA$2&amp;"*")</f>
        <v>1</v>
      </c>
      <c r="AB16">
        <f>COUNTIF('Form responses 1'!$Q16,"*"&amp;AB$2&amp;"*")</f>
        <v>1</v>
      </c>
      <c r="AC16">
        <f>COUNTIF('Form responses 1'!$Q16,"*"&amp;AC$2&amp;"*")</f>
        <v>0</v>
      </c>
      <c r="AD16">
        <f>COUNTIF('Form responses 1'!$Q16,"*"&amp;AD$2&amp;"*")</f>
        <v>1</v>
      </c>
      <c r="AE16">
        <f>COUNTIF('Form responses 1'!$Q16,"*"&amp;AE$2&amp;"*")</f>
        <v>0</v>
      </c>
      <c r="AF16">
        <f>COUNTIF('Form responses 1'!$Q16,"*"&amp;AF$2&amp;"*")</f>
        <v>1</v>
      </c>
      <c r="AG16">
        <f>COUNTIF('Form responses 1'!$Q16,"*"&amp;AG$2&amp;"*")</f>
        <v>1</v>
      </c>
    </row>
    <row r="17" spans="1:47" x14ac:dyDescent="0.2">
      <c r="A17" s="8" t="s">
        <v>114</v>
      </c>
      <c r="B17" s="9">
        <v>7</v>
      </c>
      <c r="C17" s="8" t="s">
        <v>121</v>
      </c>
      <c r="D17" s="8" t="s">
        <v>120</v>
      </c>
      <c r="E17" s="8" t="s">
        <v>119</v>
      </c>
      <c r="F17" s="1" t="s">
        <v>66</v>
      </c>
      <c r="G17" s="15">
        <f>_xlfn.XLOOKUP('Form responses 1'!D16,'Q1'!$J$5:$J$8,'Q1'!$K$5:$K$8)</f>
        <v>2</v>
      </c>
      <c r="H17" s="15">
        <f>_xlfn.XLOOKUP('Form responses 1'!E16,'Q1'!$J$5:$J$8,'Q1'!$K$5:$K$8)</f>
        <v>4</v>
      </c>
      <c r="I17" s="15">
        <f>_xlfn.XLOOKUP('Form responses 1'!F16,'Q1'!$J$5:$J$8,'Q1'!$K$5:$K$8)</f>
        <v>2</v>
      </c>
      <c r="J17" s="15">
        <f>_xlfn.XLOOKUP('Form responses 1'!G16,'Q1'!$J$5:$J$8,'Q1'!$K$5:$K$8)</f>
        <v>3</v>
      </c>
      <c r="K17" s="15">
        <f>_xlfn.XLOOKUP('Form responses 1'!H16,'Q1'!$J$5:$J$8,'Q1'!$K$5:$K$8)</f>
        <v>4</v>
      </c>
      <c r="L17" s="15">
        <f>_xlfn.XLOOKUP('Form responses 1'!I16,'Q1'!$J$5:$J$8,'Q1'!$K$5:$K$8)</f>
        <v>3</v>
      </c>
      <c r="M17" s="15">
        <f>_xlfn.XLOOKUP('Form responses 1'!J16,'Q1'!$J$5:$J$8,'Q1'!$K$5:$K$8)</f>
        <v>4</v>
      </c>
      <c r="N17" s="15">
        <f>_xlfn.XLOOKUP('Form responses 1'!K16,'Q1'!$J$5:$J$8,'Q1'!$K$5:$K$8)</f>
        <v>4</v>
      </c>
      <c r="O17" s="15">
        <f>_xlfn.XLOOKUP('Form responses 1'!L16,'Q1'!$J$5:$J$8,'Q1'!$K$5:$K$8)</f>
        <v>2</v>
      </c>
      <c r="P17" s="15">
        <f>_xlfn.XLOOKUP('Form responses 1'!M16,'Q1'!$J$5:$J$8,'Q1'!$K$5:$K$8)</f>
        <v>4</v>
      </c>
      <c r="Q17" s="15">
        <f>_xlfn.XLOOKUP('Form responses 1'!N16,'Q1'!$J$5:$J$8,'Q1'!$K$5:$K$8)</f>
        <v>3</v>
      </c>
      <c r="R17" s="15">
        <f>_xlfn.XLOOKUP('Form responses 1'!O16,'Q1'!$J$5:$J$8,'Q1'!$K$5:$K$8)</f>
        <v>4</v>
      </c>
      <c r="S17" s="15">
        <f>_xlfn.XLOOKUP('Form responses 1'!P16,'Q1'!$J$5:$J$8,'Q1'!$K$5:$K$8)</f>
        <v>4</v>
      </c>
      <c r="U17">
        <f>COUNTIF('Form responses 1'!$Q17,"*"&amp;U$2&amp;"*")</f>
        <v>1</v>
      </c>
      <c r="V17">
        <f>COUNTIF('Form responses 1'!$Q17,"*"&amp;V$2&amp;"*")</f>
        <v>1</v>
      </c>
      <c r="W17">
        <f>COUNTIF('Form responses 1'!$Q17,"*"&amp;W$2&amp;"*")</f>
        <v>0</v>
      </c>
      <c r="X17">
        <f>COUNTIF('Form responses 1'!$Q17,"*"&amp;X$2&amp;"*")</f>
        <v>1</v>
      </c>
      <c r="Y17">
        <f>COUNTIF('Form responses 1'!$Q17,"*"&amp;Y$2&amp;"*")</f>
        <v>1</v>
      </c>
      <c r="Z17">
        <f>COUNTIF('Form responses 1'!$Q17,"*"&amp;Z$2&amp;"*")</f>
        <v>1</v>
      </c>
      <c r="AA17">
        <f>COUNTIF('Form responses 1'!$Q17,"*"&amp;AA$2&amp;"*")</f>
        <v>1</v>
      </c>
      <c r="AB17">
        <f>COUNTIF('Form responses 1'!$Q17,"*"&amp;AB$2&amp;"*")</f>
        <v>1</v>
      </c>
      <c r="AC17">
        <f>COUNTIF('Form responses 1'!$Q17,"*"&amp;AC$2&amp;"*")</f>
        <v>1</v>
      </c>
      <c r="AD17">
        <f>COUNTIF('Form responses 1'!$Q17,"*"&amp;AD$2&amp;"*")</f>
        <v>0</v>
      </c>
      <c r="AE17">
        <f>COUNTIF('Form responses 1'!$Q17,"*"&amp;AE$2&amp;"*")</f>
        <v>1</v>
      </c>
      <c r="AF17">
        <f>COUNTIF('Form responses 1'!$Q17,"*"&amp;AF$2&amp;"*")</f>
        <v>0</v>
      </c>
      <c r="AG17">
        <f>COUNTIF('Form responses 1'!$Q17,"*"&amp;AG$2&amp;"*")</f>
        <v>1</v>
      </c>
    </row>
    <row r="18" spans="1:47" x14ac:dyDescent="0.2">
      <c r="A18" s="8"/>
      <c r="B18" s="9">
        <f>_xlfn.XLOOKUP(F18,'[1]Form responses 1'!$C:$C,'[1]Form responses 1'!$Y:$Y)</f>
        <v>1</v>
      </c>
      <c r="C18" s="6" t="str">
        <f>_xlfn.XLOOKUP(F18,'[1]Form responses 1'!$C:$C,'[1]Form responses 1'!$Z:$Z)</f>
        <v>Less than 3 years</v>
      </c>
      <c r="D18" s="6" t="str">
        <f>_xlfn.XLOOKUP(F18,'[1]Form responses 1'!$C:$C,'[1]Form responses 1'!$AB:$AB)</f>
        <v>Process Steward</v>
      </c>
      <c r="E18" s="6" t="str">
        <f>_xlfn.XLOOKUP(F18,'[1]Form responses 1'!$C:$C,'[1]Form responses 1'!$G:$G)</f>
        <v>OPS</v>
      </c>
      <c r="F18" s="1" t="s">
        <v>70</v>
      </c>
      <c r="G18" s="15">
        <f>_xlfn.XLOOKUP('Form responses 1'!D17,'Q1'!$J$5:$J$8,'Q1'!$K$5:$K$8)</f>
        <v>1</v>
      </c>
      <c r="H18" s="15">
        <f>_xlfn.XLOOKUP('Form responses 1'!E17,'Q1'!$J$5:$J$8,'Q1'!$K$5:$K$8)</f>
        <v>4</v>
      </c>
      <c r="I18" s="15">
        <f>_xlfn.XLOOKUP('Form responses 1'!F17,'Q1'!$J$5:$J$8,'Q1'!$K$5:$K$8)</f>
        <v>3</v>
      </c>
      <c r="J18" s="15">
        <f>_xlfn.XLOOKUP('Form responses 1'!G17,'Q1'!$J$5:$J$8,'Q1'!$K$5:$K$8)</f>
        <v>3</v>
      </c>
      <c r="K18" s="15">
        <f>_xlfn.XLOOKUP('Form responses 1'!H17,'Q1'!$J$5:$J$8,'Q1'!$K$5:$K$8)</f>
        <v>3</v>
      </c>
      <c r="L18" s="15">
        <f>_xlfn.XLOOKUP('Form responses 1'!I17,'Q1'!$J$5:$J$8,'Q1'!$K$5:$K$8)</f>
        <v>3</v>
      </c>
      <c r="M18" s="15">
        <f>_xlfn.XLOOKUP('Form responses 1'!J17,'Q1'!$J$5:$J$8,'Q1'!$K$5:$K$8)</f>
        <v>3</v>
      </c>
      <c r="N18" s="15">
        <f>_xlfn.XLOOKUP('Form responses 1'!K17,'Q1'!$J$5:$J$8,'Q1'!$K$5:$K$8)</f>
        <v>3</v>
      </c>
      <c r="O18" s="15">
        <f>_xlfn.XLOOKUP('Form responses 1'!L17,'Q1'!$J$5:$J$8,'Q1'!$K$5:$K$8)</f>
        <v>3</v>
      </c>
      <c r="P18" s="15">
        <f>_xlfn.XLOOKUP('Form responses 1'!M17,'Q1'!$J$5:$J$8,'Q1'!$K$5:$K$8)</f>
        <v>3</v>
      </c>
      <c r="Q18" s="15">
        <f>_xlfn.XLOOKUP('Form responses 1'!N17,'Q1'!$J$5:$J$8,'Q1'!$K$5:$K$8)</f>
        <v>3</v>
      </c>
      <c r="R18" s="15">
        <f>_xlfn.XLOOKUP('Form responses 1'!O17,'Q1'!$J$5:$J$8,'Q1'!$K$5:$K$8)</f>
        <v>3</v>
      </c>
      <c r="S18" s="15">
        <f>_xlfn.XLOOKUP('Form responses 1'!P17,'Q1'!$J$5:$J$8,'Q1'!$K$5:$K$8)</f>
        <v>3</v>
      </c>
      <c r="U18">
        <f>COUNTIF('Form responses 1'!$Q18,"*"&amp;U$2&amp;"*")</f>
        <v>1</v>
      </c>
      <c r="V18">
        <f>COUNTIF('Form responses 1'!$Q18,"*"&amp;V$2&amp;"*")</f>
        <v>0</v>
      </c>
      <c r="W18">
        <f>COUNTIF('Form responses 1'!$Q18,"*"&amp;W$2&amp;"*")</f>
        <v>1</v>
      </c>
      <c r="X18">
        <f>COUNTIF('Form responses 1'!$Q18,"*"&amp;X$2&amp;"*")</f>
        <v>0</v>
      </c>
      <c r="Y18">
        <f>COUNTIF('Form responses 1'!$Q18,"*"&amp;Y$2&amp;"*")</f>
        <v>1</v>
      </c>
      <c r="Z18">
        <f>COUNTIF('Form responses 1'!$Q18,"*"&amp;Z$2&amp;"*")</f>
        <v>1</v>
      </c>
      <c r="AA18">
        <f>COUNTIF('Form responses 1'!$Q18,"*"&amp;AA$2&amp;"*")</f>
        <v>1</v>
      </c>
      <c r="AB18">
        <f>COUNTIF('Form responses 1'!$Q18,"*"&amp;AB$2&amp;"*")</f>
        <v>1</v>
      </c>
      <c r="AC18">
        <f>COUNTIF('Form responses 1'!$Q18,"*"&amp;AC$2&amp;"*")</f>
        <v>1</v>
      </c>
      <c r="AD18">
        <f>COUNTIF('Form responses 1'!$Q18,"*"&amp;AD$2&amp;"*")</f>
        <v>1</v>
      </c>
      <c r="AE18">
        <f>COUNTIF('Form responses 1'!$Q18,"*"&amp;AE$2&amp;"*")</f>
        <v>1</v>
      </c>
      <c r="AF18">
        <f>COUNTIF('Form responses 1'!$Q18,"*"&amp;AF$2&amp;"*")</f>
        <v>0</v>
      </c>
      <c r="AG18">
        <f>COUNTIF('Form responses 1'!$Q18,"*"&amp;AG$2&amp;"*")</f>
        <v>1</v>
      </c>
    </row>
    <row r="19" spans="1:47" x14ac:dyDescent="0.2">
      <c r="A19" s="8"/>
      <c r="B19" s="9">
        <f>_xlfn.XLOOKUP(F19,'[1]Form responses 1'!$C:$C,'[1]Form responses 1'!$Y:$Y)</f>
        <v>1</v>
      </c>
      <c r="C19" s="6" t="str">
        <f>_xlfn.XLOOKUP(F19,'[1]Form responses 1'!$C:$C,'[1]Form responses 1'!$Z:$Z)</f>
        <v>Less than 3 years</v>
      </c>
      <c r="D19" s="6" t="str">
        <f>_xlfn.XLOOKUP(F19,'[1]Form responses 1'!$C:$C,'[1]Form responses 1'!$AB:$AB)</f>
        <v>Process Steward</v>
      </c>
      <c r="E19" s="6" t="str">
        <f>_xlfn.XLOOKUP(F19,'[1]Form responses 1'!$C:$C,'[1]Form responses 1'!$G:$G)</f>
        <v>Finance</v>
      </c>
      <c r="F19" s="1" t="s">
        <v>74</v>
      </c>
      <c r="G19" s="15">
        <f>_xlfn.XLOOKUP('Form responses 1'!D18,'Q1'!$J$5:$J$8,'Q1'!$K$5:$K$8)</f>
        <v>3</v>
      </c>
      <c r="H19" s="15">
        <f>_xlfn.XLOOKUP('Form responses 1'!E18,'Q1'!$J$5:$J$8,'Q1'!$K$5:$K$8)</f>
        <v>1</v>
      </c>
      <c r="I19" s="15">
        <f>_xlfn.XLOOKUP('Form responses 1'!F18,'Q1'!$J$5:$J$8,'Q1'!$K$5:$K$8)</f>
        <v>3</v>
      </c>
      <c r="J19" s="15">
        <f>_xlfn.XLOOKUP('Form responses 1'!G18,'Q1'!$J$5:$J$8,'Q1'!$K$5:$K$8)</f>
        <v>3</v>
      </c>
      <c r="K19" s="15">
        <f>_xlfn.XLOOKUP('Form responses 1'!H18,'Q1'!$J$5:$J$8,'Q1'!$K$5:$K$8)</f>
        <v>2</v>
      </c>
      <c r="L19" s="15">
        <f>_xlfn.XLOOKUP('Form responses 1'!I18,'Q1'!$J$5:$J$8,'Q1'!$K$5:$K$8)</f>
        <v>1</v>
      </c>
      <c r="M19" s="15">
        <f>_xlfn.XLOOKUP('Form responses 1'!J18,'Q1'!$J$5:$J$8,'Q1'!$K$5:$K$8)</f>
        <v>2</v>
      </c>
      <c r="N19" s="15">
        <f>_xlfn.XLOOKUP('Form responses 1'!K18,'Q1'!$J$5:$J$8,'Q1'!$K$5:$K$8)</f>
        <v>3</v>
      </c>
      <c r="O19" s="15">
        <f>_xlfn.XLOOKUP('Form responses 1'!L18,'Q1'!$J$5:$J$8,'Q1'!$K$5:$K$8)</f>
        <v>2</v>
      </c>
      <c r="P19" s="15">
        <f>_xlfn.XLOOKUP('Form responses 1'!M18,'Q1'!$J$5:$J$8,'Q1'!$K$5:$K$8)</f>
        <v>1</v>
      </c>
      <c r="Q19" s="15">
        <f>_xlfn.XLOOKUP('Form responses 1'!N18,'Q1'!$J$5:$J$8,'Q1'!$K$5:$K$8)</f>
        <v>2</v>
      </c>
      <c r="R19" s="15">
        <f>_xlfn.XLOOKUP('Form responses 1'!O18,'Q1'!$J$5:$J$8,'Q1'!$K$5:$K$8)</f>
        <v>2</v>
      </c>
      <c r="S19" s="15">
        <f>_xlfn.XLOOKUP('Form responses 1'!P18,'Q1'!$J$5:$J$8,'Q1'!$K$5:$K$8)</f>
        <v>1</v>
      </c>
      <c r="U19">
        <f>COUNTIF('Form responses 1'!$Q19,"*"&amp;U$2&amp;"*")</f>
        <v>0</v>
      </c>
      <c r="V19">
        <f>COUNTIF('Form responses 1'!$Q19,"*"&amp;V$2&amp;"*")</f>
        <v>0</v>
      </c>
      <c r="W19">
        <f>COUNTIF('Form responses 1'!$Q19,"*"&amp;W$2&amp;"*")</f>
        <v>1</v>
      </c>
      <c r="X19">
        <f>COUNTIF('Form responses 1'!$Q19,"*"&amp;X$2&amp;"*")</f>
        <v>1</v>
      </c>
      <c r="Y19">
        <f>COUNTIF('Form responses 1'!$Q19,"*"&amp;Y$2&amp;"*")</f>
        <v>1</v>
      </c>
      <c r="Z19">
        <f>COUNTIF('Form responses 1'!$Q19,"*"&amp;Z$2&amp;"*")</f>
        <v>1</v>
      </c>
      <c r="AA19">
        <f>COUNTIF('Form responses 1'!$Q19,"*"&amp;AA$2&amp;"*")</f>
        <v>1</v>
      </c>
      <c r="AB19">
        <f>COUNTIF('Form responses 1'!$Q19,"*"&amp;AB$2&amp;"*")</f>
        <v>1</v>
      </c>
      <c r="AC19">
        <f>COUNTIF('Form responses 1'!$Q19,"*"&amp;AC$2&amp;"*")</f>
        <v>0</v>
      </c>
      <c r="AD19">
        <f>COUNTIF('Form responses 1'!$Q19,"*"&amp;AD$2&amp;"*")</f>
        <v>1</v>
      </c>
      <c r="AE19">
        <f>COUNTIF('Form responses 1'!$Q19,"*"&amp;AE$2&amp;"*")</f>
        <v>1</v>
      </c>
      <c r="AF19">
        <f>COUNTIF('Form responses 1'!$Q19,"*"&amp;AF$2&amp;"*")</f>
        <v>1</v>
      </c>
      <c r="AG19">
        <f>COUNTIF('Form responses 1'!$Q19,"*"&amp;AG$2&amp;"*")</f>
        <v>1</v>
      </c>
      <c r="AI19">
        <v>0.90909090909090906</v>
      </c>
      <c r="AJ19">
        <v>0.72727272727272729</v>
      </c>
      <c r="AK19">
        <v>0.63636363636363635</v>
      </c>
      <c r="AL19">
        <v>0.81818181818181823</v>
      </c>
      <c r="AM19">
        <v>0.63636363636363635</v>
      </c>
      <c r="AN19">
        <v>0.81818181818181823</v>
      </c>
      <c r="AO19">
        <v>0.72727272727272729</v>
      </c>
      <c r="AP19">
        <v>0.90909090909090906</v>
      </c>
      <c r="AQ19">
        <v>0.72727272727272729</v>
      </c>
      <c r="AR19">
        <v>0.63636363636363635</v>
      </c>
      <c r="AS19">
        <v>0.81818181818181823</v>
      </c>
      <c r="AT19">
        <v>0.72727272727272729</v>
      </c>
      <c r="AU19">
        <v>0.54545454545454541</v>
      </c>
    </row>
    <row r="20" spans="1:47" x14ac:dyDescent="0.2">
      <c r="A20" s="8"/>
      <c r="B20" s="9">
        <f>_xlfn.XLOOKUP(F20,'[1]Form responses 1'!$C:$C,'[1]Form responses 1'!$Y:$Y)</f>
        <v>5</v>
      </c>
      <c r="C20" s="6" t="str">
        <f>_xlfn.XLOOKUP(F20,'[1]Form responses 1'!$C:$C,'[1]Form responses 1'!$Z:$Z)</f>
        <v>Between 3 and 5 years</v>
      </c>
      <c r="D20" s="6" t="str">
        <f>_xlfn.XLOOKUP(F20,'[1]Form responses 1'!$C:$C,'[1]Form responses 1'!$AB:$AB)</f>
        <v>None of the above</v>
      </c>
      <c r="E20" s="6" t="str">
        <f>_xlfn.XLOOKUP(F20,'[1]Form responses 1'!$C:$C,'[1]Form responses 1'!$G:$G)</f>
        <v>OPS</v>
      </c>
      <c r="F20" s="1" t="s">
        <v>78</v>
      </c>
      <c r="G20" s="15">
        <f>_xlfn.XLOOKUP('Form responses 1'!D19,'Q1'!$J$5:$J$8,'Q1'!$K$5:$K$8)</f>
        <v>3</v>
      </c>
      <c r="H20" s="15">
        <f>_xlfn.XLOOKUP('Form responses 1'!E19,'Q1'!$J$5:$J$8,'Q1'!$K$5:$K$8)</f>
        <v>3</v>
      </c>
      <c r="I20" s="15">
        <f>_xlfn.XLOOKUP('Form responses 1'!F19,'Q1'!$J$5:$J$8,'Q1'!$K$5:$K$8)</f>
        <v>2</v>
      </c>
      <c r="J20" s="15">
        <f>_xlfn.XLOOKUP('Form responses 1'!G19,'Q1'!$J$5:$J$8,'Q1'!$K$5:$K$8)</f>
        <v>1</v>
      </c>
      <c r="K20" s="15">
        <f>_xlfn.XLOOKUP('Form responses 1'!H19,'Q1'!$J$5:$J$8,'Q1'!$K$5:$K$8)</f>
        <v>1</v>
      </c>
      <c r="L20" s="15">
        <f>_xlfn.XLOOKUP('Form responses 1'!I19,'Q1'!$J$5:$J$8,'Q1'!$K$5:$K$8)</f>
        <v>2</v>
      </c>
      <c r="M20" s="15">
        <f>_xlfn.XLOOKUP('Form responses 1'!J19,'Q1'!$J$5:$J$8,'Q1'!$K$5:$K$8)</f>
        <v>2</v>
      </c>
      <c r="N20" s="15">
        <f>_xlfn.XLOOKUP('Form responses 1'!K19,'Q1'!$J$5:$J$8,'Q1'!$K$5:$K$8)</f>
        <v>2</v>
      </c>
      <c r="O20" s="15">
        <f>_xlfn.XLOOKUP('Form responses 1'!L19,'Q1'!$J$5:$J$8,'Q1'!$K$5:$K$8)</f>
        <v>2</v>
      </c>
      <c r="P20" s="15">
        <f>_xlfn.XLOOKUP('Form responses 1'!M19,'Q1'!$J$5:$J$8,'Q1'!$K$5:$K$8)</f>
        <v>2</v>
      </c>
      <c r="Q20" s="15">
        <f>_xlfn.XLOOKUP('Form responses 1'!N19,'Q1'!$J$5:$J$8,'Q1'!$K$5:$K$8)</f>
        <v>3</v>
      </c>
      <c r="R20" s="15">
        <f>_xlfn.XLOOKUP('Form responses 1'!O19,'Q1'!$J$5:$J$8,'Q1'!$K$5:$K$8)</f>
        <v>3</v>
      </c>
      <c r="S20" s="15">
        <f>_xlfn.XLOOKUP('Form responses 1'!P19,'Q1'!$J$5:$J$8,'Q1'!$K$5:$K$8)</f>
        <v>3</v>
      </c>
      <c r="U20">
        <f>COUNTIF('Form responses 1'!$Q20,"*"&amp;U$2&amp;"*")</f>
        <v>1</v>
      </c>
      <c r="V20">
        <f>COUNTIF('Form responses 1'!$Q20,"*"&amp;V$2&amp;"*")</f>
        <v>1</v>
      </c>
      <c r="W20">
        <f>COUNTIF('Form responses 1'!$Q20,"*"&amp;W$2&amp;"*")</f>
        <v>1</v>
      </c>
      <c r="X20">
        <f>COUNTIF('Form responses 1'!$Q20,"*"&amp;X$2&amp;"*")</f>
        <v>1</v>
      </c>
      <c r="Y20">
        <f>COUNTIF('Form responses 1'!$Q20,"*"&amp;Y$2&amp;"*")</f>
        <v>1</v>
      </c>
      <c r="Z20">
        <f>COUNTIF('Form responses 1'!$Q20,"*"&amp;Z$2&amp;"*")</f>
        <v>1</v>
      </c>
      <c r="AA20">
        <f>COUNTIF('Form responses 1'!$Q20,"*"&amp;AA$2&amp;"*")</f>
        <v>1</v>
      </c>
      <c r="AB20">
        <f>COUNTIF('Form responses 1'!$Q20,"*"&amp;AB$2&amp;"*")</f>
        <v>1</v>
      </c>
      <c r="AC20">
        <f>COUNTIF('Form responses 1'!$Q20,"*"&amp;AC$2&amp;"*")</f>
        <v>1</v>
      </c>
      <c r="AD20">
        <f>COUNTIF('Form responses 1'!$Q20,"*"&amp;AD$2&amp;"*")</f>
        <v>1</v>
      </c>
      <c r="AE20">
        <f>COUNTIF('Form responses 1'!$Q20,"*"&amp;AE$2&amp;"*")</f>
        <v>1</v>
      </c>
      <c r="AF20">
        <f>COUNTIF('Form responses 1'!$Q20,"*"&amp;AF$2&amp;"*")</f>
        <v>1</v>
      </c>
      <c r="AG20">
        <f>COUNTIF('Form responses 1'!$Q20,"*"&amp;AG$2&amp;"*")</f>
        <v>1</v>
      </c>
    </row>
    <row r="21" spans="1:47" x14ac:dyDescent="0.2">
      <c r="A21" s="8"/>
      <c r="B21" s="9">
        <f>_xlfn.XLOOKUP(F21,'[1]Form responses 1'!$C:$C,'[1]Form responses 1'!$Y:$Y)</f>
        <v>6</v>
      </c>
      <c r="C21" s="6" t="str">
        <f>_xlfn.XLOOKUP(F21,'[1]Form responses 1'!$C:$C,'[1]Form responses 1'!$Z:$Z)</f>
        <v>Less than 3 years</v>
      </c>
      <c r="D21" s="6" t="str">
        <f>_xlfn.XLOOKUP(F21,'[1]Form responses 1'!$C:$C,'[1]Form responses 1'!$AB:$AB)</f>
        <v>Process Participant</v>
      </c>
      <c r="E21" s="6" t="str">
        <f>_xlfn.XLOOKUP(F21,'[1]Form responses 1'!$C:$C,'[1]Form responses 1'!$G:$G)</f>
        <v>OPS</v>
      </c>
      <c r="F21" s="1" t="s">
        <v>15</v>
      </c>
      <c r="G21" s="15">
        <f>_xlfn.XLOOKUP('Form responses 1'!D20,'Q1'!$J$5:$J$8,'Q1'!$K$5:$K$8)</f>
        <v>4</v>
      </c>
      <c r="H21" s="15">
        <f>_xlfn.XLOOKUP('Form responses 1'!E20,'Q1'!$J$5:$J$8,'Q1'!$K$5:$K$8)</f>
        <v>4</v>
      </c>
      <c r="I21" s="15">
        <f>_xlfn.XLOOKUP('Form responses 1'!F20,'Q1'!$J$5:$J$8,'Q1'!$K$5:$K$8)</f>
        <v>4</v>
      </c>
      <c r="J21" s="15">
        <f>_xlfn.XLOOKUP('Form responses 1'!G20,'Q1'!$J$5:$J$8,'Q1'!$K$5:$K$8)</f>
        <v>2</v>
      </c>
      <c r="K21" s="15">
        <f>_xlfn.XLOOKUP('Form responses 1'!H20,'Q1'!$J$5:$J$8,'Q1'!$K$5:$K$8)</f>
        <v>2</v>
      </c>
      <c r="L21" s="15">
        <f>_xlfn.XLOOKUP('Form responses 1'!I20,'Q1'!$J$5:$J$8,'Q1'!$K$5:$K$8)</f>
        <v>1</v>
      </c>
      <c r="M21" s="15">
        <f>_xlfn.XLOOKUP('Form responses 1'!J20,'Q1'!$J$5:$J$8,'Q1'!$K$5:$K$8)</f>
        <v>3</v>
      </c>
      <c r="N21" s="15">
        <f>_xlfn.XLOOKUP('Form responses 1'!K20,'Q1'!$J$5:$J$8,'Q1'!$K$5:$K$8)</f>
        <v>1</v>
      </c>
      <c r="O21" s="15">
        <f>_xlfn.XLOOKUP('Form responses 1'!L20,'Q1'!$J$5:$J$8,'Q1'!$K$5:$K$8)</f>
        <v>4</v>
      </c>
      <c r="P21" s="15">
        <f>_xlfn.XLOOKUP('Form responses 1'!M20,'Q1'!$J$5:$J$8,'Q1'!$K$5:$K$8)</f>
        <v>4</v>
      </c>
      <c r="Q21" s="15">
        <f>_xlfn.XLOOKUP('Form responses 1'!N20,'Q1'!$J$5:$J$8,'Q1'!$K$5:$K$8)</f>
        <v>4</v>
      </c>
      <c r="R21" s="15">
        <f>_xlfn.XLOOKUP('Form responses 1'!O20,'Q1'!$J$5:$J$8,'Q1'!$K$5:$K$8)</f>
        <v>4</v>
      </c>
      <c r="S21" s="15">
        <f>_xlfn.XLOOKUP('Form responses 1'!P20,'Q1'!$J$5:$J$8,'Q1'!$K$5:$K$8)</f>
        <v>4</v>
      </c>
      <c r="U21">
        <f>COUNTIF('Form responses 1'!$Q21,"*"&amp;U$2&amp;"*")</f>
        <v>1</v>
      </c>
      <c r="V21">
        <f>COUNTIF('Form responses 1'!$Q21,"*"&amp;V$2&amp;"*")</f>
        <v>0</v>
      </c>
      <c r="W21">
        <f>COUNTIF('Form responses 1'!$Q21,"*"&amp;W$2&amp;"*")</f>
        <v>1</v>
      </c>
      <c r="X21">
        <f>COUNTIF('Form responses 1'!$Q21,"*"&amp;X$2&amp;"*")</f>
        <v>1</v>
      </c>
      <c r="Y21">
        <f>COUNTIF('Form responses 1'!$Q21,"*"&amp;Y$2&amp;"*")</f>
        <v>1</v>
      </c>
      <c r="Z21">
        <f>COUNTIF('Form responses 1'!$Q21,"*"&amp;Z$2&amp;"*")</f>
        <v>0</v>
      </c>
      <c r="AA21">
        <f>COUNTIF('Form responses 1'!$Q21,"*"&amp;AA$2&amp;"*")</f>
        <v>1</v>
      </c>
      <c r="AB21">
        <f>COUNTIF('Form responses 1'!$Q21,"*"&amp;AB$2&amp;"*")</f>
        <v>1</v>
      </c>
      <c r="AC21">
        <f>COUNTIF('Form responses 1'!$Q21,"*"&amp;AC$2&amp;"*")</f>
        <v>1</v>
      </c>
      <c r="AD21">
        <f>COUNTIF('Form responses 1'!$Q21,"*"&amp;AD$2&amp;"*")</f>
        <v>0</v>
      </c>
      <c r="AE21">
        <f>COUNTIF('Form responses 1'!$Q21,"*"&amp;AE$2&amp;"*")</f>
        <v>1</v>
      </c>
      <c r="AF21">
        <f>COUNTIF('Form responses 1'!$Q21,"*"&amp;AF$2&amp;"*")</f>
        <v>1</v>
      </c>
      <c r="AG21">
        <f>COUNTIF('Form responses 1'!$Q21,"*"&amp;AG$2&amp;"*")</f>
        <v>1</v>
      </c>
    </row>
    <row r="22" spans="1:47" x14ac:dyDescent="0.2">
      <c r="A22" s="8" t="s">
        <v>114</v>
      </c>
      <c r="B22" s="9">
        <f>_xlfn.XLOOKUP(F22,'[1]Form responses 1'!$C:$C,'[1]Form responses 1'!$Y:$Y)</f>
        <v>9</v>
      </c>
      <c r="C22" s="6" t="str">
        <f>_xlfn.XLOOKUP(F22,'[1]Form responses 1'!$C:$C,'[1]Form responses 1'!$Z:$Z)</f>
        <v>More than 5 years</v>
      </c>
      <c r="D22" s="6" t="str">
        <f>_xlfn.XLOOKUP(F22,'[1]Form responses 1'!$C:$C,'[1]Form responses 1'!$AB:$AB)</f>
        <v>Process Owner</v>
      </c>
      <c r="E22" s="6" t="str">
        <f>_xlfn.XLOOKUP(F22,'[1]Form responses 1'!$C:$C,'[1]Form responses 1'!$G:$G)</f>
        <v>OPS</v>
      </c>
      <c r="F22" s="1" t="s">
        <v>84</v>
      </c>
      <c r="G22" s="15">
        <f>_xlfn.XLOOKUP('Form responses 1'!D21,'Q1'!$J$5:$J$8,'Q1'!$K$5:$K$8)</f>
        <v>4</v>
      </c>
      <c r="H22" s="15">
        <f>_xlfn.XLOOKUP('Form responses 1'!E21,'Q1'!$J$5:$J$8,'Q1'!$K$5:$K$8)</f>
        <v>3</v>
      </c>
      <c r="I22" s="15">
        <f>_xlfn.XLOOKUP('Form responses 1'!F21,'Q1'!$J$5:$J$8,'Q1'!$K$5:$K$8)</f>
        <v>4</v>
      </c>
      <c r="J22" s="15">
        <f>_xlfn.XLOOKUP('Form responses 1'!G21,'Q1'!$J$5:$J$8,'Q1'!$K$5:$K$8)</f>
        <v>2</v>
      </c>
      <c r="K22" s="15">
        <f>_xlfn.XLOOKUP('Form responses 1'!H21,'Q1'!$J$5:$J$8,'Q1'!$K$5:$K$8)</f>
        <v>3</v>
      </c>
      <c r="L22" s="15">
        <f>_xlfn.XLOOKUP('Form responses 1'!I21,'Q1'!$J$5:$J$8,'Q1'!$K$5:$K$8)</f>
        <v>4</v>
      </c>
      <c r="M22" s="15">
        <f>_xlfn.XLOOKUP('Form responses 1'!J21,'Q1'!$J$5:$J$8,'Q1'!$K$5:$K$8)</f>
        <v>4</v>
      </c>
      <c r="N22" s="15">
        <f>_xlfn.XLOOKUP('Form responses 1'!K21,'Q1'!$J$5:$J$8,'Q1'!$K$5:$K$8)</f>
        <v>4</v>
      </c>
      <c r="O22" s="15">
        <f>_xlfn.XLOOKUP('Form responses 1'!L21,'Q1'!$J$5:$J$8,'Q1'!$K$5:$K$8)</f>
        <v>3</v>
      </c>
      <c r="P22" s="15">
        <f>_xlfn.XLOOKUP('Form responses 1'!M21,'Q1'!$J$5:$J$8,'Q1'!$K$5:$K$8)</f>
        <v>2</v>
      </c>
      <c r="Q22" s="15">
        <f>_xlfn.XLOOKUP('Form responses 1'!N21,'Q1'!$J$5:$J$8,'Q1'!$K$5:$K$8)</f>
        <v>3</v>
      </c>
      <c r="R22" s="15">
        <f>_xlfn.XLOOKUP('Form responses 1'!O21,'Q1'!$J$5:$J$8,'Q1'!$K$5:$K$8)</f>
        <v>3</v>
      </c>
      <c r="S22" s="15">
        <f>_xlfn.XLOOKUP('Form responses 1'!P21,'Q1'!$J$5:$J$8,'Q1'!$K$5:$K$8)</f>
        <v>3</v>
      </c>
      <c r="U22">
        <f>COUNTIF('Form responses 1'!$Q22,"*"&amp;U$2&amp;"*")</f>
        <v>1</v>
      </c>
      <c r="V22">
        <f>COUNTIF('Form responses 1'!$Q22,"*"&amp;V$2&amp;"*")</f>
        <v>1</v>
      </c>
      <c r="W22">
        <f>COUNTIF('Form responses 1'!$Q22,"*"&amp;W$2&amp;"*")</f>
        <v>0</v>
      </c>
      <c r="X22">
        <f>COUNTIF('Form responses 1'!$Q22,"*"&amp;X$2&amp;"*")</f>
        <v>1</v>
      </c>
      <c r="Y22">
        <f>COUNTIF('Form responses 1'!$Q22,"*"&amp;Y$2&amp;"*")</f>
        <v>0</v>
      </c>
      <c r="Z22">
        <f>COUNTIF('Form responses 1'!$Q22,"*"&amp;Z$2&amp;"*")</f>
        <v>1</v>
      </c>
      <c r="AA22">
        <f>COUNTIF('Form responses 1'!$Q22,"*"&amp;AA$2&amp;"*")</f>
        <v>1</v>
      </c>
      <c r="AB22">
        <f>COUNTIF('Form responses 1'!$Q22,"*"&amp;AB$2&amp;"*")</f>
        <v>1</v>
      </c>
      <c r="AC22">
        <f>COUNTIF('Form responses 1'!$Q22,"*"&amp;AC$2&amp;"*")</f>
        <v>1</v>
      </c>
      <c r="AD22">
        <f>COUNTIF('Form responses 1'!$Q22,"*"&amp;AD$2&amp;"*")</f>
        <v>1</v>
      </c>
      <c r="AE22">
        <f>COUNTIF('Form responses 1'!$Q22,"*"&amp;AE$2&amp;"*")</f>
        <v>1</v>
      </c>
      <c r="AF22">
        <f>COUNTIF('Form responses 1'!$Q22,"*"&amp;AF$2&amp;"*")</f>
        <v>1</v>
      </c>
      <c r="AG22">
        <f>COUNTIF('Form responses 1'!$Q22,"*"&amp;AG$2&amp;"*")</f>
        <v>0</v>
      </c>
    </row>
    <row r="23" spans="1:47" x14ac:dyDescent="0.2">
      <c r="A23" s="8" t="s">
        <v>114</v>
      </c>
      <c r="B23" s="9">
        <f>_xlfn.XLOOKUP(F23,'[1]Form responses 1'!$C:$C,'[1]Form responses 1'!$Y:$Y)</f>
        <v>8</v>
      </c>
      <c r="C23" s="6" t="str">
        <f>_xlfn.XLOOKUP(F23,'[1]Form responses 1'!$C:$C,'[1]Form responses 1'!$Z:$Z)</f>
        <v>More than 5 years</v>
      </c>
      <c r="D23" s="6" t="str">
        <f>_xlfn.XLOOKUP(F23,'[1]Form responses 1'!$C:$C,'[1]Form responses 1'!$AB:$AB)</f>
        <v>Process Owner</v>
      </c>
      <c r="E23" s="6" t="str">
        <f>_xlfn.XLOOKUP(F23,'[1]Form responses 1'!$C:$C,'[1]Form responses 1'!$G:$G)</f>
        <v>Finance</v>
      </c>
      <c r="F23" s="1" t="s">
        <v>88</v>
      </c>
      <c r="G23" s="15">
        <f>_xlfn.XLOOKUP('Form responses 1'!D22,'Q1'!$J$5:$J$8,'Q1'!$K$5:$K$8)</f>
        <v>4</v>
      </c>
      <c r="H23" s="15">
        <f>_xlfn.XLOOKUP('Form responses 1'!E22,'Q1'!$J$5:$J$8,'Q1'!$K$5:$K$8)</f>
        <v>4</v>
      </c>
      <c r="I23" s="15">
        <f>_xlfn.XLOOKUP('Form responses 1'!F22,'Q1'!$J$5:$J$8,'Q1'!$K$5:$K$8)</f>
        <v>3</v>
      </c>
      <c r="J23" s="15">
        <f>_xlfn.XLOOKUP('Form responses 1'!G22,'Q1'!$J$5:$J$8,'Q1'!$K$5:$K$8)</f>
        <v>1</v>
      </c>
      <c r="K23" s="15">
        <f>_xlfn.XLOOKUP('Form responses 1'!H22,'Q1'!$J$5:$J$8,'Q1'!$K$5:$K$8)</f>
        <v>2</v>
      </c>
      <c r="L23" s="15">
        <f>_xlfn.XLOOKUP('Form responses 1'!I22,'Q1'!$J$5:$J$8,'Q1'!$K$5:$K$8)</f>
        <v>3</v>
      </c>
      <c r="M23" s="15">
        <f>_xlfn.XLOOKUP('Form responses 1'!J22,'Q1'!$J$5:$J$8,'Q1'!$K$5:$K$8)</f>
        <v>2</v>
      </c>
      <c r="N23" s="15">
        <f>_xlfn.XLOOKUP('Form responses 1'!K22,'Q1'!$J$5:$J$8,'Q1'!$K$5:$K$8)</f>
        <v>3</v>
      </c>
      <c r="O23" s="15">
        <f>_xlfn.XLOOKUP('Form responses 1'!L22,'Q1'!$J$5:$J$8,'Q1'!$K$5:$K$8)</f>
        <v>2</v>
      </c>
      <c r="P23" s="15">
        <f>_xlfn.XLOOKUP('Form responses 1'!M22,'Q1'!$J$5:$J$8,'Q1'!$K$5:$K$8)</f>
        <v>2</v>
      </c>
      <c r="Q23" s="15">
        <f>_xlfn.XLOOKUP('Form responses 1'!N22,'Q1'!$J$5:$J$8,'Q1'!$K$5:$K$8)</f>
        <v>4</v>
      </c>
      <c r="R23" s="15">
        <f>_xlfn.XLOOKUP('Form responses 1'!O22,'Q1'!$J$5:$J$8,'Q1'!$K$5:$K$8)</f>
        <v>3</v>
      </c>
      <c r="S23" s="15">
        <f>_xlfn.XLOOKUP('Form responses 1'!P22,'Q1'!$J$5:$J$8,'Q1'!$K$5:$K$8)</f>
        <v>2</v>
      </c>
      <c r="U23">
        <f>COUNTIF('Form responses 1'!$Q23,"*"&amp;U$2&amp;"*")</f>
        <v>1</v>
      </c>
      <c r="V23">
        <f>COUNTIF('Form responses 1'!$Q23,"*"&amp;V$2&amp;"*")</f>
        <v>0</v>
      </c>
      <c r="W23">
        <f>COUNTIF('Form responses 1'!$Q23,"*"&amp;W$2&amp;"*")</f>
        <v>1</v>
      </c>
      <c r="X23">
        <f>COUNTIF('Form responses 1'!$Q23,"*"&amp;X$2&amp;"*")</f>
        <v>1</v>
      </c>
      <c r="Y23">
        <f>COUNTIF('Form responses 1'!$Q23,"*"&amp;Y$2&amp;"*")</f>
        <v>1</v>
      </c>
      <c r="Z23">
        <f>COUNTIF('Form responses 1'!$Q23,"*"&amp;Z$2&amp;"*")</f>
        <v>1</v>
      </c>
      <c r="AA23">
        <f>COUNTIF('Form responses 1'!$Q23,"*"&amp;AA$2&amp;"*")</f>
        <v>1</v>
      </c>
      <c r="AB23">
        <f>COUNTIF('Form responses 1'!$Q23,"*"&amp;AB$2&amp;"*")</f>
        <v>1</v>
      </c>
      <c r="AC23">
        <f>COUNTIF('Form responses 1'!$Q23,"*"&amp;AC$2&amp;"*")</f>
        <v>1</v>
      </c>
      <c r="AD23">
        <f>COUNTIF('Form responses 1'!$Q23,"*"&amp;AD$2&amp;"*")</f>
        <v>1</v>
      </c>
      <c r="AE23">
        <f>COUNTIF('Form responses 1'!$Q23,"*"&amp;AE$2&amp;"*")</f>
        <v>1</v>
      </c>
      <c r="AF23">
        <f>COUNTIF('Form responses 1'!$Q23,"*"&amp;AF$2&amp;"*")</f>
        <v>1</v>
      </c>
      <c r="AG23">
        <f>COUNTIF('Form responses 1'!$Q23,"*"&amp;AG$2&amp;"*")</f>
        <v>1</v>
      </c>
    </row>
    <row r="24" spans="1:47" x14ac:dyDescent="0.2">
      <c r="A24" s="8" t="s">
        <v>114</v>
      </c>
      <c r="B24" s="9">
        <f>_xlfn.XLOOKUP(F24,'[1]Form responses 1'!$C:$C,'[1]Form responses 1'!$Y:$Y)</f>
        <v>10</v>
      </c>
      <c r="C24" s="6" t="str">
        <f>_xlfn.XLOOKUP(F24,'[1]Form responses 1'!$C:$C,'[1]Form responses 1'!$Z:$Z)</f>
        <v>More than 5 years</v>
      </c>
      <c r="D24" s="6" t="str">
        <f>_xlfn.XLOOKUP(F24,'[1]Form responses 1'!$C:$C,'[1]Form responses 1'!$AB:$AB)</f>
        <v>Process Steward</v>
      </c>
      <c r="E24" s="6" t="str">
        <f>_xlfn.XLOOKUP(F24,'[1]Form responses 1'!$C:$C,'[1]Form responses 1'!$G:$G)</f>
        <v>OPS</v>
      </c>
      <c r="F24" s="1" t="s">
        <v>91</v>
      </c>
      <c r="G24" s="15">
        <f>_xlfn.XLOOKUP('Form responses 1'!D23,'Q1'!$J$5:$J$8,'Q1'!$K$5:$K$8)</f>
        <v>1</v>
      </c>
      <c r="H24" s="15">
        <f>_xlfn.XLOOKUP('Form responses 1'!E23,'Q1'!$J$5:$J$8,'Q1'!$K$5:$K$8)</f>
        <v>4</v>
      </c>
      <c r="I24" s="15">
        <f>_xlfn.XLOOKUP('Form responses 1'!F23,'Q1'!$J$5:$J$8,'Q1'!$K$5:$K$8)</f>
        <v>1</v>
      </c>
      <c r="J24" s="15">
        <f>_xlfn.XLOOKUP('Form responses 1'!G23,'Q1'!$J$5:$J$8,'Q1'!$K$5:$K$8)</f>
        <v>1</v>
      </c>
      <c r="K24" s="15">
        <f>_xlfn.XLOOKUP('Form responses 1'!H23,'Q1'!$J$5:$J$8,'Q1'!$K$5:$K$8)</f>
        <v>1</v>
      </c>
      <c r="L24" s="15">
        <f>_xlfn.XLOOKUP('Form responses 1'!I23,'Q1'!$J$5:$J$8,'Q1'!$K$5:$K$8)</f>
        <v>1</v>
      </c>
      <c r="M24" s="15">
        <f>_xlfn.XLOOKUP('Form responses 1'!J23,'Q1'!$J$5:$J$8,'Q1'!$K$5:$K$8)</f>
        <v>1</v>
      </c>
      <c r="N24" s="15">
        <f>_xlfn.XLOOKUP('Form responses 1'!K23,'Q1'!$J$5:$J$8,'Q1'!$K$5:$K$8)</f>
        <v>1</v>
      </c>
      <c r="O24" s="15">
        <f>_xlfn.XLOOKUP('Form responses 1'!L23,'Q1'!$J$5:$J$8,'Q1'!$K$5:$K$8)</f>
        <v>1</v>
      </c>
      <c r="P24" s="15">
        <f>_xlfn.XLOOKUP('Form responses 1'!M23,'Q1'!$J$5:$J$8,'Q1'!$K$5:$K$8)</f>
        <v>1</v>
      </c>
      <c r="Q24" s="15">
        <f>_xlfn.XLOOKUP('Form responses 1'!N23,'Q1'!$J$5:$J$8,'Q1'!$K$5:$K$8)</f>
        <v>1</v>
      </c>
      <c r="R24" s="15">
        <f>_xlfn.XLOOKUP('Form responses 1'!O23,'Q1'!$J$5:$J$8,'Q1'!$K$5:$K$8)</f>
        <v>1</v>
      </c>
      <c r="S24" s="15">
        <f>_xlfn.XLOOKUP('Form responses 1'!P23,'Q1'!$J$5:$J$8,'Q1'!$K$5:$K$8)</f>
        <v>4</v>
      </c>
      <c r="U24">
        <f>COUNTIF('Form responses 1'!$Q24,"*"&amp;U$2&amp;"*")</f>
        <v>0</v>
      </c>
      <c r="V24">
        <f>COUNTIF('Form responses 1'!$Q24,"*"&amp;V$2&amp;"*")</f>
        <v>0</v>
      </c>
      <c r="W24">
        <f>COUNTIF('Form responses 1'!$Q24,"*"&amp;W$2&amp;"*")</f>
        <v>0</v>
      </c>
      <c r="X24">
        <f>COUNTIF('Form responses 1'!$Q24,"*"&amp;X$2&amp;"*")</f>
        <v>0</v>
      </c>
      <c r="Y24">
        <f>COUNTIF('Form responses 1'!$Q24,"*"&amp;Y$2&amp;"*")</f>
        <v>0</v>
      </c>
      <c r="Z24">
        <f>COUNTIF('Form responses 1'!$Q24,"*"&amp;Z$2&amp;"*")</f>
        <v>0</v>
      </c>
      <c r="AA24">
        <f>COUNTIF('Form responses 1'!$Q24,"*"&amp;AA$2&amp;"*")</f>
        <v>0</v>
      </c>
      <c r="AB24">
        <f>COUNTIF('Form responses 1'!$Q24,"*"&amp;AB$2&amp;"*")</f>
        <v>0</v>
      </c>
      <c r="AC24">
        <f>COUNTIF('Form responses 1'!$Q24,"*"&amp;AC$2&amp;"*")</f>
        <v>0</v>
      </c>
      <c r="AD24">
        <f>COUNTIF('Form responses 1'!$Q24,"*"&amp;AD$2&amp;"*")</f>
        <v>0</v>
      </c>
      <c r="AE24">
        <f>COUNTIF('Form responses 1'!$Q24,"*"&amp;AE$2&amp;"*")</f>
        <v>0</v>
      </c>
      <c r="AF24">
        <f>COUNTIF('Form responses 1'!$Q24,"*"&amp;AF$2&amp;"*")</f>
        <v>0</v>
      </c>
      <c r="AG24">
        <f>COUNTIF('Form responses 1'!$Q24,"*"&amp;AG$2&amp;"*")</f>
        <v>0</v>
      </c>
    </row>
    <row r="30" spans="1:47" x14ac:dyDescent="0.2">
      <c r="E30">
        <f>COUNTA(E3:E27)</f>
        <v>22</v>
      </c>
      <c r="F30" s="1" t="s">
        <v>124</v>
      </c>
      <c r="G30" s="18">
        <f>AVERAGE(G3:G27)</f>
        <v>2.7272727272727271</v>
      </c>
      <c r="H30" s="18">
        <f t="shared" ref="H30:S30" si="0">AVERAGE(H3:H27)</f>
        <v>3.4545454545454546</v>
      </c>
      <c r="I30" s="18">
        <f t="shared" si="0"/>
        <v>2.6818181818181817</v>
      </c>
      <c r="J30" s="18">
        <f t="shared" si="0"/>
        <v>2.1363636363636362</v>
      </c>
      <c r="K30" s="18">
        <f t="shared" si="0"/>
        <v>2.2727272727272729</v>
      </c>
      <c r="L30" s="18">
        <f t="shared" si="0"/>
        <v>2.1818181818181817</v>
      </c>
      <c r="M30" s="18">
        <f t="shared" si="0"/>
        <v>2.4545454545454546</v>
      </c>
      <c r="N30" s="18">
        <f t="shared" si="0"/>
        <v>2.6818181818181817</v>
      </c>
      <c r="O30" s="18">
        <f t="shared" si="0"/>
        <v>2</v>
      </c>
      <c r="P30" s="18">
        <f t="shared" si="0"/>
        <v>2.0454545454545454</v>
      </c>
      <c r="Q30" s="18">
        <f t="shared" si="0"/>
        <v>2.6363636363636362</v>
      </c>
      <c r="R30" s="18">
        <f t="shared" si="0"/>
        <v>2.5</v>
      </c>
      <c r="S30" s="18">
        <f t="shared" si="0"/>
        <v>3.2272727272727271</v>
      </c>
      <c r="U30" s="16">
        <f>SUM(U3:U27)</f>
        <v>19</v>
      </c>
      <c r="V30" s="16">
        <f t="shared" ref="V30:AG30" si="1">SUM(V3:V27)</f>
        <v>15</v>
      </c>
      <c r="W30" s="16">
        <f t="shared" si="1"/>
        <v>18</v>
      </c>
      <c r="X30" s="16">
        <f t="shared" si="1"/>
        <v>17</v>
      </c>
      <c r="Y30" s="16">
        <f t="shared" si="1"/>
        <v>17</v>
      </c>
      <c r="Z30" s="16">
        <f t="shared" si="1"/>
        <v>17</v>
      </c>
      <c r="AA30" s="16">
        <f t="shared" si="1"/>
        <v>17</v>
      </c>
      <c r="AB30" s="16">
        <f t="shared" si="1"/>
        <v>21</v>
      </c>
      <c r="AC30" s="16">
        <f t="shared" si="1"/>
        <v>15</v>
      </c>
      <c r="AD30" s="16">
        <f t="shared" si="1"/>
        <v>14</v>
      </c>
      <c r="AE30" s="16">
        <f t="shared" si="1"/>
        <v>18</v>
      </c>
      <c r="AF30" s="16">
        <f t="shared" si="1"/>
        <v>17</v>
      </c>
      <c r="AG30" s="16">
        <f t="shared" si="1"/>
        <v>15</v>
      </c>
      <c r="AI30" s="17">
        <f>U30/$E30</f>
        <v>0.86363636363636365</v>
      </c>
      <c r="AJ30" s="17">
        <f t="shared" ref="AJ30:AU34" si="2">V30/$E30</f>
        <v>0.68181818181818177</v>
      </c>
      <c r="AK30" s="17">
        <f t="shared" si="2"/>
        <v>0.81818181818181823</v>
      </c>
      <c r="AL30" s="17">
        <f t="shared" si="2"/>
        <v>0.77272727272727271</v>
      </c>
      <c r="AM30" s="17">
        <f t="shared" si="2"/>
        <v>0.77272727272727271</v>
      </c>
      <c r="AN30" s="17">
        <f t="shared" si="2"/>
        <v>0.77272727272727271</v>
      </c>
      <c r="AO30" s="17">
        <f t="shared" si="2"/>
        <v>0.77272727272727271</v>
      </c>
      <c r="AP30" s="17">
        <f t="shared" si="2"/>
        <v>0.95454545454545459</v>
      </c>
      <c r="AQ30" s="17">
        <f t="shared" si="2"/>
        <v>0.68181818181818177</v>
      </c>
      <c r="AR30" s="17">
        <f t="shared" si="2"/>
        <v>0.63636363636363635</v>
      </c>
      <c r="AS30" s="17">
        <f t="shared" si="2"/>
        <v>0.81818181818181823</v>
      </c>
      <c r="AT30" s="17">
        <f t="shared" si="2"/>
        <v>0.77272727272727271</v>
      </c>
      <c r="AU30" s="17">
        <f t="shared" si="2"/>
        <v>0.68181818181818177</v>
      </c>
    </row>
    <row r="31" spans="1:47" x14ac:dyDescent="0.2">
      <c r="E31">
        <f>COUNTIF(E1:E28,F31)</f>
        <v>7</v>
      </c>
      <c r="F31" s="1" t="s">
        <v>125</v>
      </c>
      <c r="G31" s="18">
        <f>AVERAGEIF($E$3:$E$27,$F31,G$3:G$27)</f>
        <v>2.5714285714285716</v>
      </c>
      <c r="H31" s="18">
        <f>AVERAGEIF($E$3:$E$27,$F31,H$3:H$27)</f>
        <v>3.5714285714285716</v>
      </c>
      <c r="I31" s="18">
        <f t="shared" ref="H31:S34" si="3">AVERAGEIF($E$3:$E$27,$F31,I$3:I$27)</f>
        <v>2.7142857142857144</v>
      </c>
      <c r="J31" s="18">
        <f t="shared" si="3"/>
        <v>2.1428571428571428</v>
      </c>
      <c r="K31" s="18">
        <f t="shared" si="3"/>
        <v>2</v>
      </c>
      <c r="L31" s="18">
        <f t="shared" si="3"/>
        <v>2.1428571428571428</v>
      </c>
      <c r="M31" s="18">
        <f t="shared" si="3"/>
        <v>2.4285714285714284</v>
      </c>
      <c r="N31" s="18">
        <f t="shared" si="3"/>
        <v>2.4285714285714284</v>
      </c>
      <c r="O31" s="18">
        <f t="shared" si="3"/>
        <v>2.7142857142857144</v>
      </c>
      <c r="P31" s="18">
        <f t="shared" si="3"/>
        <v>2.5714285714285716</v>
      </c>
      <c r="Q31" s="18">
        <f t="shared" si="3"/>
        <v>2.8571428571428572</v>
      </c>
      <c r="R31" s="18">
        <f t="shared" si="3"/>
        <v>2.5714285714285716</v>
      </c>
      <c r="S31" s="18">
        <f t="shared" si="3"/>
        <v>3.5714285714285716</v>
      </c>
      <c r="U31" s="16">
        <f>SUMIF($E$3:$E$27,$F31,U$3:U$27)</f>
        <v>6</v>
      </c>
      <c r="V31" s="16">
        <f t="shared" ref="V31:AG31" si="4">SUMIF($E$3:$E$27,$F31,V$3:V$27)</f>
        <v>4</v>
      </c>
      <c r="W31" s="16">
        <f t="shared" si="4"/>
        <v>5</v>
      </c>
      <c r="X31" s="16">
        <f t="shared" si="4"/>
        <v>5</v>
      </c>
      <c r="Y31" s="16">
        <f t="shared" si="4"/>
        <v>4</v>
      </c>
      <c r="Z31" s="16">
        <f t="shared" si="4"/>
        <v>4</v>
      </c>
      <c r="AA31" s="16">
        <f t="shared" si="4"/>
        <v>6</v>
      </c>
      <c r="AB31" s="16">
        <f t="shared" si="4"/>
        <v>6</v>
      </c>
      <c r="AC31" s="16">
        <f t="shared" si="4"/>
        <v>4</v>
      </c>
      <c r="AD31" s="16">
        <f t="shared" si="4"/>
        <v>4</v>
      </c>
      <c r="AE31" s="16">
        <f t="shared" si="4"/>
        <v>5</v>
      </c>
      <c r="AF31" s="16">
        <f t="shared" si="4"/>
        <v>5</v>
      </c>
      <c r="AG31" s="16">
        <f t="shared" si="4"/>
        <v>5</v>
      </c>
      <c r="AI31" s="17">
        <f>U31/$E31</f>
        <v>0.8571428571428571</v>
      </c>
      <c r="AJ31" s="17">
        <f t="shared" si="2"/>
        <v>0.5714285714285714</v>
      </c>
      <c r="AK31" s="17">
        <f t="shared" si="2"/>
        <v>0.7142857142857143</v>
      </c>
      <c r="AL31" s="17">
        <f t="shared" si="2"/>
        <v>0.7142857142857143</v>
      </c>
      <c r="AM31" s="17">
        <f t="shared" si="2"/>
        <v>0.5714285714285714</v>
      </c>
      <c r="AN31" s="17">
        <f t="shared" si="2"/>
        <v>0.5714285714285714</v>
      </c>
      <c r="AO31" s="17">
        <f t="shared" si="2"/>
        <v>0.8571428571428571</v>
      </c>
      <c r="AP31" s="17">
        <f t="shared" si="2"/>
        <v>0.8571428571428571</v>
      </c>
      <c r="AQ31" s="17">
        <f t="shared" si="2"/>
        <v>0.5714285714285714</v>
      </c>
      <c r="AR31" s="17">
        <f t="shared" si="2"/>
        <v>0.5714285714285714</v>
      </c>
      <c r="AS31" s="17">
        <f t="shared" si="2"/>
        <v>0.7142857142857143</v>
      </c>
      <c r="AT31" s="17">
        <f t="shared" si="2"/>
        <v>0.7142857142857143</v>
      </c>
      <c r="AU31" s="17">
        <f t="shared" si="2"/>
        <v>0.7142857142857143</v>
      </c>
    </row>
    <row r="32" spans="1:47" x14ac:dyDescent="0.2">
      <c r="E32">
        <f t="shared" ref="E32" si="5">COUNTIF(E2:E29,F32)</f>
        <v>6</v>
      </c>
      <c r="F32" s="1" t="s">
        <v>119</v>
      </c>
      <c r="G32" s="18">
        <f>AVERAGEIF($E$3:$E$27,$F32,G$3:G$27)</f>
        <v>3</v>
      </c>
      <c r="H32" s="18">
        <f t="shared" si="3"/>
        <v>3.8333333333333335</v>
      </c>
      <c r="I32" s="18">
        <f t="shared" si="3"/>
        <v>2.8333333333333335</v>
      </c>
      <c r="J32" s="18">
        <f t="shared" si="3"/>
        <v>2.3333333333333335</v>
      </c>
      <c r="K32" s="18">
        <f t="shared" si="3"/>
        <v>2.5</v>
      </c>
      <c r="L32" s="18">
        <f t="shared" si="3"/>
        <v>2.3333333333333335</v>
      </c>
      <c r="M32" s="18">
        <f t="shared" si="3"/>
        <v>2.6666666666666665</v>
      </c>
      <c r="N32" s="18">
        <f t="shared" si="3"/>
        <v>3</v>
      </c>
      <c r="O32" s="18">
        <f ca="1">AVERAGEIF($E$3:$E$27,$F32,O$3:O$24)</f>
        <v>1.6666666666666667</v>
      </c>
      <c r="P32" s="18">
        <f>AVERAGEIF($E$3:$E$27,$F32,P$3:P$27)</f>
        <v>1.8333333333333333</v>
      </c>
      <c r="Q32" s="18">
        <f t="shared" si="3"/>
        <v>3</v>
      </c>
      <c r="R32" s="18">
        <f t="shared" si="3"/>
        <v>2.8333333333333335</v>
      </c>
      <c r="S32" s="18">
        <f t="shared" si="3"/>
        <v>3.5</v>
      </c>
      <c r="U32" s="16">
        <f t="shared" ref="U32:AG34" si="6">SUMIF($E$3:$E$27,$F32,U$3:U$27)</f>
        <v>5</v>
      </c>
      <c r="V32" s="16">
        <f t="shared" si="6"/>
        <v>5</v>
      </c>
      <c r="W32" s="16">
        <f t="shared" si="6"/>
        <v>4</v>
      </c>
      <c r="X32" s="16">
        <f t="shared" si="6"/>
        <v>6</v>
      </c>
      <c r="Y32" s="16">
        <f t="shared" si="6"/>
        <v>4</v>
      </c>
      <c r="Z32" s="16">
        <f t="shared" si="6"/>
        <v>4</v>
      </c>
      <c r="AA32" s="16">
        <f t="shared" si="6"/>
        <v>5</v>
      </c>
      <c r="AB32" s="16">
        <f t="shared" si="6"/>
        <v>6</v>
      </c>
      <c r="AC32" s="16">
        <f t="shared" si="6"/>
        <v>6</v>
      </c>
      <c r="AD32" s="16">
        <f t="shared" si="6"/>
        <v>4</v>
      </c>
      <c r="AE32" s="16">
        <f t="shared" si="6"/>
        <v>5</v>
      </c>
      <c r="AF32" s="16">
        <f t="shared" si="6"/>
        <v>4</v>
      </c>
      <c r="AG32" s="16">
        <f t="shared" si="6"/>
        <v>3</v>
      </c>
      <c r="AI32" s="17">
        <f>U32/$E32</f>
        <v>0.83333333333333337</v>
      </c>
      <c r="AJ32" s="17">
        <f t="shared" si="2"/>
        <v>0.83333333333333337</v>
      </c>
      <c r="AK32" s="17">
        <f t="shared" si="2"/>
        <v>0.66666666666666663</v>
      </c>
      <c r="AL32" s="17">
        <f t="shared" si="2"/>
        <v>1</v>
      </c>
      <c r="AM32" s="17">
        <f t="shared" si="2"/>
        <v>0.66666666666666663</v>
      </c>
      <c r="AN32" s="17">
        <f t="shared" si="2"/>
        <v>0.66666666666666663</v>
      </c>
      <c r="AO32" s="17">
        <f t="shared" si="2"/>
        <v>0.83333333333333337</v>
      </c>
      <c r="AP32" s="17">
        <f t="shared" si="2"/>
        <v>1</v>
      </c>
      <c r="AQ32" s="17">
        <f t="shared" si="2"/>
        <v>1</v>
      </c>
      <c r="AR32" s="17">
        <f t="shared" si="2"/>
        <v>0.66666666666666663</v>
      </c>
      <c r="AS32" s="17">
        <f t="shared" si="2"/>
        <v>0.83333333333333337</v>
      </c>
      <c r="AT32" s="17">
        <f t="shared" si="2"/>
        <v>0.66666666666666663</v>
      </c>
      <c r="AU32" s="17">
        <f t="shared" si="2"/>
        <v>0.5</v>
      </c>
    </row>
    <row r="33" spans="1:47" x14ac:dyDescent="0.2">
      <c r="A33" s="19" t="s">
        <v>126</v>
      </c>
      <c r="C33" s="19"/>
      <c r="E33">
        <f>COUNTIF(E2:E29,F33)</f>
        <v>3</v>
      </c>
      <c r="F33" s="1" t="s">
        <v>127</v>
      </c>
      <c r="G33" s="18">
        <f>AVERAGEIF($E$3:$E$27,$F33,G$3:G$27)</f>
        <v>3.3333333333333335</v>
      </c>
      <c r="H33" s="18">
        <f t="shared" si="3"/>
        <v>3</v>
      </c>
      <c r="I33" s="18">
        <f t="shared" si="3"/>
        <v>3</v>
      </c>
      <c r="J33" s="18">
        <f t="shared" si="3"/>
        <v>2</v>
      </c>
      <c r="K33" s="18">
        <f t="shared" si="3"/>
        <v>1.6666666666666667</v>
      </c>
      <c r="L33" s="18">
        <f t="shared" si="3"/>
        <v>2</v>
      </c>
      <c r="M33" s="18">
        <f t="shared" si="3"/>
        <v>2.3333333333333335</v>
      </c>
      <c r="N33" s="18">
        <f t="shared" si="3"/>
        <v>2.6666666666666665</v>
      </c>
      <c r="O33" s="18">
        <f t="shared" si="3"/>
        <v>1.6666666666666667</v>
      </c>
      <c r="P33" s="18">
        <f t="shared" si="3"/>
        <v>1.3333333333333333</v>
      </c>
      <c r="Q33" s="18">
        <f t="shared" si="3"/>
        <v>3</v>
      </c>
      <c r="R33" s="18">
        <f t="shared" si="3"/>
        <v>2.6666666666666665</v>
      </c>
      <c r="S33" s="18">
        <f t="shared" si="3"/>
        <v>2</v>
      </c>
      <c r="U33" s="16">
        <f t="shared" si="6"/>
        <v>2</v>
      </c>
      <c r="V33" s="16">
        <f t="shared" si="6"/>
        <v>1</v>
      </c>
      <c r="W33" s="16">
        <f t="shared" si="6"/>
        <v>3</v>
      </c>
      <c r="X33" s="16">
        <f t="shared" si="6"/>
        <v>2</v>
      </c>
      <c r="Y33" s="16">
        <f t="shared" si="6"/>
        <v>3</v>
      </c>
      <c r="Z33" s="16">
        <f t="shared" si="6"/>
        <v>3</v>
      </c>
      <c r="AA33" s="16">
        <f t="shared" si="6"/>
        <v>2</v>
      </c>
      <c r="AB33" s="16">
        <f t="shared" si="6"/>
        <v>3</v>
      </c>
      <c r="AC33" s="16">
        <f t="shared" si="6"/>
        <v>2</v>
      </c>
      <c r="AD33" s="16">
        <f t="shared" si="6"/>
        <v>3</v>
      </c>
      <c r="AE33" s="16">
        <f t="shared" si="6"/>
        <v>3</v>
      </c>
      <c r="AF33" s="16">
        <f t="shared" si="6"/>
        <v>2</v>
      </c>
      <c r="AG33" s="16">
        <f t="shared" si="6"/>
        <v>3</v>
      </c>
      <c r="AI33" s="17">
        <f>U33/$E33</f>
        <v>0.66666666666666663</v>
      </c>
      <c r="AJ33" s="17">
        <f t="shared" si="2"/>
        <v>0.33333333333333331</v>
      </c>
      <c r="AK33" s="17">
        <f t="shared" si="2"/>
        <v>1</v>
      </c>
      <c r="AL33" s="17">
        <f t="shared" si="2"/>
        <v>0.66666666666666663</v>
      </c>
      <c r="AM33" s="17">
        <f t="shared" si="2"/>
        <v>1</v>
      </c>
      <c r="AN33" s="17">
        <f t="shared" si="2"/>
        <v>1</v>
      </c>
      <c r="AO33" s="17">
        <f t="shared" si="2"/>
        <v>0.66666666666666663</v>
      </c>
      <c r="AP33" s="17">
        <f t="shared" si="2"/>
        <v>1</v>
      </c>
      <c r="AQ33" s="17">
        <f t="shared" si="2"/>
        <v>0.66666666666666663</v>
      </c>
      <c r="AR33" s="17">
        <f t="shared" si="2"/>
        <v>1</v>
      </c>
      <c r="AS33" s="17">
        <f t="shared" si="2"/>
        <v>1</v>
      </c>
      <c r="AT33" s="17">
        <f t="shared" si="2"/>
        <v>0.66666666666666663</v>
      </c>
      <c r="AU33" s="17">
        <f t="shared" si="2"/>
        <v>1</v>
      </c>
    </row>
    <row r="34" spans="1:47" x14ac:dyDescent="0.2">
      <c r="E34">
        <f>COUNTIF(E1:E28,F34)</f>
        <v>3</v>
      </c>
      <c r="F34" s="1" t="s">
        <v>116</v>
      </c>
      <c r="G34" s="18">
        <f>AVERAGEIF($E$3:$E$27,$F34,G$3:G$27)</f>
        <v>3.3333333333333335</v>
      </c>
      <c r="H34" s="18">
        <f t="shared" si="3"/>
        <v>3.6666666666666665</v>
      </c>
      <c r="I34" s="18">
        <f t="shared" si="3"/>
        <v>3.3333333333333335</v>
      </c>
      <c r="J34" s="18">
        <f t="shared" si="3"/>
        <v>3</v>
      </c>
      <c r="K34" s="18">
        <f t="shared" si="3"/>
        <v>3.3333333333333335</v>
      </c>
      <c r="L34" s="18">
        <f t="shared" si="3"/>
        <v>2.6666666666666665</v>
      </c>
      <c r="M34" s="18">
        <f t="shared" si="3"/>
        <v>3</v>
      </c>
      <c r="N34" s="18">
        <f t="shared" si="3"/>
        <v>3.3333333333333335</v>
      </c>
      <c r="O34" s="18">
        <f t="shared" si="3"/>
        <v>2</v>
      </c>
      <c r="P34" s="18">
        <f t="shared" si="3"/>
        <v>3</v>
      </c>
      <c r="Q34" s="18">
        <f t="shared" si="3"/>
        <v>2.3333333333333335</v>
      </c>
      <c r="R34" s="18">
        <f t="shared" si="3"/>
        <v>2.3333333333333335</v>
      </c>
      <c r="S34" s="18">
        <f t="shared" si="3"/>
        <v>4</v>
      </c>
      <c r="U34" s="16">
        <f t="shared" si="6"/>
        <v>3</v>
      </c>
      <c r="V34" s="16">
        <f t="shared" si="6"/>
        <v>3</v>
      </c>
      <c r="W34" s="16">
        <f t="shared" si="6"/>
        <v>3</v>
      </c>
      <c r="X34" s="16">
        <f t="shared" si="6"/>
        <v>2</v>
      </c>
      <c r="Y34" s="16">
        <f t="shared" si="6"/>
        <v>3</v>
      </c>
      <c r="Z34" s="16">
        <f t="shared" si="6"/>
        <v>3</v>
      </c>
      <c r="AA34" s="16">
        <f t="shared" si="6"/>
        <v>1</v>
      </c>
      <c r="AB34" s="16">
        <f t="shared" si="6"/>
        <v>3</v>
      </c>
      <c r="AC34" s="16">
        <f t="shared" si="6"/>
        <v>1</v>
      </c>
      <c r="AD34" s="16">
        <f t="shared" si="6"/>
        <v>1</v>
      </c>
      <c r="AE34" s="16">
        <f t="shared" si="6"/>
        <v>3</v>
      </c>
      <c r="AF34" s="16">
        <f t="shared" si="6"/>
        <v>3</v>
      </c>
      <c r="AG34" s="16">
        <f t="shared" si="6"/>
        <v>1</v>
      </c>
      <c r="AI34" s="17">
        <f>U34/$E34</f>
        <v>1</v>
      </c>
      <c r="AJ34" s="17">
        <f t="shared" si="2"/>
        <v>1</v>
      </c>
      <c r="AK34" s="17">
        <f t="shared" si="2"/>
        <v>1</v>
      </c>
      <c r="AL34" s="17">
        <f t="shared" si="2"/>
        <v>0.66666666666666663</v>
      </c>
      <c r="AM34" s="17">
        <f t="shared" si="2"/>
        <v>1</v>
      </c>
      <c r="AN34" s="17">
        <f t="shared" si="2"/>
        <v>1</v>
      </c>
      <c r="AO34" s="17">
        <f t="shared" si="2"/>
        <v>0.33333333333333331</v>
      </c>
      <c r="AP34" s="17">
        <f t="shared" si="2"/>
        <v>1</v>
      </c>
      <c r="AQ34" s="17">
        <f t="shared" si="2"/>
        <v>0.33333333333333331</v>
      </c>
      <c r="AR34" s="17">
        <f t="shared" si="2"/>
        <v>0.33333333333333331</v>
      </c>
      <c r="AS34" s="17">
        <f t="shared" si="2"/>
        <v>1</v>
      </c>
      <c r="AT34" s="17">
        <f t="shared" si="2"/>
        <v>1</v>
      </c>
      <c r="AU34" s="17">
        <f t="shared" si="2"/>
        <v>0.33333333333333331</v>
      </c>
    </row>
    <row r="35" spans="1:47" x14ac:dyDescent="0.2">
      <c r="A35" s="20" t="s">
        <v>128</v>
      </c>
      <c r="B35" s="21"/>
      <c r="C35" s="21"/>
      <c r="D35" s="21"/>
    </row>
    <row r="36" spans="1:47" x14ac:dyDescent="0.2">
      <c r="A36" s="20" t="s">
        <v>129</v>
      </c>
      <c r="B36" s="21"/>
      <c r="C36" s="21"/>
      <c r="D36" s="21"/>
      <c r="E36">
        <f>COUNTA(A3:A27)</f>
        <v>11</v>
      </c>
      <c r="F36" s="1" t="s">
        <v>108</v>
      </c>
      <c r="H36" s="16"/>
      <c r="I36" s="16"/>
      <c r="J36" s="16"/>
      <c r="K36" s="16"/>
      <c r="L36" s="16"/>
      <c r="M36" s="16"/>
      <c r="N36" s="16"/>
      <c r="O36" s="16"/>
      <c r="P36" s="16"/>
      <c r="Q36" s="16"/>
      <c r="R36" s="16"/>
      <c r="S36" s="16"/>
      <c r="U36" s="16">
        <f>SUMIF($A$3:$A$27,"x",U$3:U$27)</f>
        <v>10</v>
      </c>
      <c r="V36" s="16">
        <f t="shared" ref="V36:AG36" si="7">SUMIF($A$3:$A$27,"x",V$3:V$27)</f>
        <v>8</v>
      </c>
      <c r="W36" s="16">
        <f t="shared" si="7"/>
        <v>7</v>
      </c>
      <c r="X36" s="16">
        <f t="shared" si="7"/>
        <v>9</v>
      </c>
      <c r="Y36" s="16">
        <f t="shared" si="7"/>
        <v>7</v>
      </c>
      <c r="Z36" s="16">
        <f t="shared" si="7"/>
        <v>9</v>
      </c>
      <c r="AA36" s="16">
        <f t="shared" si="7"/>
        <v>8</v>
      </c>
      <c r="AB36" s="16">
        <f t="shared" si="7"/>
        <v>10</v>
      </c>
      <c r="AC36" s="16">
        <f t="shared" si="7"/>
        <v>8</v>
      </c>
      <c r="AD36" s="16">
        <f t="shared" si="7"/>
        <v>7</v>
      </c>
      <c r="AE36" s="16">
        <f t="shared" si="7"/>
        <v>9</v>
      </c>
      <c r="AF36" s="16">
        <f t="shared" si="7"/>
        <v>8</v>
      </c>
      <c r="AG36" s="16">
        <f t="shared" si="7"/>
        <v>6</v>
      </c>
      <c r="AI36" s="17">
        <f>U36/$E36</f>
        <v>0.90909090909090906</v>
      </c>
      <c r="AJ36" s="17">
        <f t="shared" ref="AJ36:AU36" si="8">V36/$E36</f>
        <v>0.72727272727272729</v>
      </c>
      <c r="AK36" s="17">
        <f t="shared" si="8"/>
        <v>0.63636363636363635</v>
      </c>
      <c r="AL36" s="17">
        <f t="shared" si="8"/>
        <v>0.81818181818181823</v>
      </c>
      <c r="AM36" s="17">
        <f t="shared" si="8"/>
        <v>0.63636363636363635</v>
      </c>
      <c r="AN36" s="17">
        <f t="shared" si="8"/>
        <v>0.81818181818181823</v>
      </c>
      <c r="AO36" s="17">
        <f t="shared" si="8"/>
        <v>0.72727272727272729</v>
      </c>
      <c r="AP36" s="17">
        <f t="shared" si="8"/>
        <v>0.90909090909090906</v>
      </c>
      <c r="AQ36" s="17">
        <f t="shared" si="8"/>
        <v>0.72727272727272729</v>
      </c>
      <c r="AR36" s="17">
        <f t="shared" si="8"/>
        <v>0.63636363636363635</v>
      </c>
      <c r="AS36" s="17">
        <f t="shared" si="8"/>
        <v>0.81818181818181823</v>
      </c>
      <c r="AT36" s="17">
        <f t="shared" si="8"/>
        <v>0.72727272727272729</v>
      </c>
      <c r="AU36" s="17">
        <f t="shared" si="8"/>
        <v>0.54545454545454541</v>
      </c>
    </row>
    <row r="42" spans="1:47" x14ac:dyDescent="0.2">
      <c r="E42" s="17">
        <v>0.90909090909090906</v>
      </c>
      <c r="F42" s="11" t="s">
        <v>95</v>
      </c>
    </row>
    <row r="43" spans="1:47" x14ac:dyDescent="0.2">
      <c r="E43" s="17">
        <v>0.90909090909090906</v>
      </c>
      <c r="F43" s="11" t="s">
        <v>102</v>
      </c>
    </row>
    <row r="44" spans="1:47" ht="25.5" x14ac:dyDescent="0.2">
      <c r="E44" s="17">
        <v>0.81818181818181823</v>
      </c>
      <c r="F44" s="11" t="s">
        <v>98</v>
      </c>
    </row>
    <row r="45" spans="1:47" x14ac:dyDescent="0.2">
      <c r="E45" s="17">
        <v>0.81818181818181823</v>
      </c>
      <c r="F45" s="11" t="s">
        <v>100</v>
      </c>
    </row>
    <row r="46" spans="1:47" ht="25.5" x14ac:dyDescent="0.2">
      <c r="E46" s="17">
        <v>0.81818181818181823</v>
      </c>
      <c r="F46" s="11" t="s">
        <v>105</v>
      </c>
    </row>
    <row r="47" spans="1:47" ht="25.5" x14ac:dyDescent="0.2">
      <c r="E47" s="17">
        <v>0.72727272727272729</v>
      </c>
      <c r="F47" s="11" t="s">
        <v>96</v>
      </c>
    </row>
    <row r="48" spans="1:47" ht="25.5" x14ac:dyDescent="0.2">
      <c r="E48" s="17">
        <v>0.72727272727272729</v>
      </c>
      <c r="F48" s="11" t="s">
        <v>101</v>
      </c>
    </row>
    <row r="49" spans="5:6" x14ac:dyDescent="0.2">
      <c r="E49" s="17">
        <v>0.72727272727272729</v>
      </c>
      <c r="F49" s="11" t="s">
        <v>103</v>
      </c>
    </row>
    <row r="50" spans="5:6" ht="25.5" x14ac:dyDescent="0.2">
      <c r="E50" s="17">
        <v>0.72727272727272729</v>
      </c>
      <c r="F50" s="11" t="s">
        <v>106</v>
      </c>
    </row>
    <row r="51" spans="5:6" ht="25.5" x14ac:dyDescent="0.2">
      <c r="E51" s="17">
        <v>0.63636363636363635</v>
      </c>
      <c r="F51" s="11" t="s">
        <v>97</v>
      </c>
    </row>
    <row r="52" spans="5:6" x14ac:dyDescent="0.2">
      <c r="E52" s="17">
        <v>0.63636363636363635</v>
      </c>
      <c r="F52" s="11" t="s">
        <v>99</v>
      </c>
    </row>
    <row r="53" spans="5:6" x14ac:dyDescent="0.2">
      <c r="E53" s="17">
        <v>0.63636363636363635</v>
      </c>
      <c r="F53" s="11" t="s">
        <v>104</v>
      </c>
    </row>
    <row r="54" spans="5:6" ht="25.5" x14ac:dyDescent="0.2">
      <c r="E54" s="17">
        <v>0.54545454545454541</v>
      </c>
      <c r="F54" s="11" t="s">
        <v>107</v>
      </c>
    </row>
  </sheetData>
  <sortState xmlns:xlrd2="http://schemas.microsoft.com/office/spreadsheetml/2017/richdata2" ref="E42:F54">
    <sortCondition descending="1" ref="E42:E54"/>
  </sortState>
  <mergeCells count="2">
    <mergeCell ref="G1:S1"/>
    <mergeCell ref="U1:AG1"/>
  </mergeCells>
  <conditionalFormatting sqref="B3:B24">
    <cfRule type="cellIs" dxfId="1" priority="2" operator="greaterThanOrEqual">
      <formula>7</formula>
    </cfRule>
  </conditionalFormatting>
  <conditionalFormatting sqref="C3:C24">
    <cfRule type="cellIs" dxfId="0" priority="1" operator="equal">
      <formula>"More than 5 years"</formula>
    </cfRule>
  </conditionalFormatting>
  <hyperlinks>
    <hyperlink ref="F8" r:id="rId1" xr:uid="{02D4FC09-CB20-487A-8D61-0F37003590DF}"/>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 responses 1</vt:lpstr>
      <vt:lpstr>Picture</vt:lpstr>
      <vt:lpstr>Q1</vt:lpstr>
      <vt:lpstr>Q2</vt:lpstr>
      <vt:lpstr>Analysis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Maryka Erasmus  (Santam)</cp:lastModifiedBy>
  <dcterms:modified xsi:type="dcterms:W3CDTF">2024-11-30T15:13:03Z</dcterms:modified>
</cp:coreProperties>
</file>