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sanlam-my.sharepoint.com/personal/maryka_erasmus_santam_co_za/Documents/Maryka/Privaat/M Eng UP/Research/Santam Research/3. Culture/"/>
    </mc:Choice>
  </mc:AlternateContent>
  <xr:revisionPtr revIDLastSave="362" documentId="11_C430B93BB789E88C209A1534DE2528E350C216AE" xr6:coauthVersionLast="47" xr6:coauthVersionMax="47" xr10:uidLastSave="{2089C986-717E-4122-9426-8078FEB4F1BA}"/>
  <bookViews>
    <workbookView xWindow="23880" yWindow="-120" windowWidth="29040" windowHeight="15990" activeTab="4" xr2:uid="{00000000-000D-0000-FFFF-FFFF00000000}"/>
  </bookViews>
  <sheets>
    <sheet name="Form responses 1" sheetId="1" r:id="rId1"/>
    <sheet name="Picture" sheetId="5" r:id="rId2"/>
    <sheet name="Q1" sheetId="3" r:id="rId3"/>
    <sheet name="Q2" sheetId="4" r:id="rId4"/>
    <sheet name="Analysis" sheetId="2" r:id="rId5"/>
  </sheets>
  <externalReferences>
    <externalReference r:id="rId6"/>
  </externalReferences>
  <definedNames>
    <definedName name="_xlnm._FilterDatabase" localSheetId="4" hidden="1">Analysis!$A$2:$S$27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2" l="1"/>
  <c r="I36" i="2"/>
  <c r="J36" i="2"/>
  <c r="K36" i="2"/>
  <c r="L36" i="2"/>
  <c r="M36" i="2"/>
  <c r="N36" i="2"/>
  <c r="O36" i="2"/>
  <c r="P36" i="2"/>
  <c r="Q36" i="2"/>
  <c r="R36" i="2"/>
  <c r="S36" i="2"/>
  <c r="G36" i="2"/>
  <c r="V36" i="2" l="1"/>
  <c r="W36" i="2"/>
  <c r="X36" i="2"/>
  <c r="Y36" i="2"/>
  <c r="Z36" i="2"/>
  <c r="AA36" i="2"/>
  <c r="AB36" i="2"/>
  <c r="AC36" i="2"/>
  <c r="AD36" i="2"/>
  <c r="AE36" i="2"/>
  <c r="AF36" i="2"/>
  <c r="AG36" i="2"/>
  <c r="U36" i="2"/>
  <c r="V30" i="2"/>
  <c r="W30" i="2"/>
  <c r="X30" i="2"/>
  <c r="Y30" i="2"/>
  <c r="Z30" i="2"/>
  <c r="AA30" i="2"/>
  <c r="AB30" i="2"/>
  <c r="AC30" i="2"/>
  <c r="AD30" i="2"/>
  <c r="AE30" i="2"/>
  <c r="AF30" i="2"/>
  <c r="AG30" i="2"/>
  <c r="U30" i="2"/>
  <c r="V3" i="2"/>
  <c r="W3" i="2"/>
  <c r="X3" i="2"/>
  <c r="Y3" i="2"/>
  <c r="Z3" i="2"/>
  <c r="AA3" i="2"/>
  <c r="AB3" i="2"/>
  <c r="AC3" i="2"/>
  <c r="AD3" i="2"/>
  <c r="AE3" i="2"/>
  <c r="AF3" i="2"/>
  <c r="AG3" i="2"/>
  <c r="V4" i="2"/>
  <c r="W4" i="2"/>
  <c r="X4" i="2"/>
  <c r="Y4" i="2"/>
  <c r="Z4" i="2"/>
  <c r="AA4" i="2"/>
  <c r="AB4" i="2"/>
  <c r="AC4" i="2"/>
  <c r="AD4" i="2"/>
  <c r="AE4" i="2"/>
  <c r="AF4" i="2"/>
  <c r="AG4" i="2"/>
  <c r="V5" i="2"/>
  <c r="W5" i="2"/>
  <c r="X5" i="2"/>
  <c r="Y5" i="2"/>
  <c r="Z5" i="2"/>
  <c r="AA5" i="2"/>
  <c r="AB5" i="2"/>
  <c r="AC5" i="2"/>
  <c r="AD5" i="2"/>
  <c r="AE5" i="2"/>
  <c r="AF5" i="2"/>
  <c r="AG5" i="2"/>
  <c r="V6" i="2"/>
  <c r="W6" i="2"/>
  <c r="X6" i="2"/>
  <c r="Y6" i="2"/>
  <c r="Z6" i="2"/>
  <c r="AA6" i="2"/>
  <c r="AB6" i="2"/>
  <c r="AC6" i="2"/>
  <c r="AD6" i="2"/>
  <c r="AE6" i="2"/>
  <c r="AF6" i="2"/>
  <c r="AG6" i="2"/>
  <c r="V7" i="2"/>
  <c r="W7" i="2"/>
  <c r="X7" i="2"/>
  <c r="Y7" i="2"/>
  <c r="Z7" i="2"/>
  <c r="AA7" i="2"/>
  <c r="AB7" i="2"/>
  <c r="AC7" i="2"/>
  <c r="AD7" i="2"/>
  <c r="AE7" i="2"/>
  <c r="AF7" i="2"/>
  <c r="AG7" i="2"/>
  <c r="V8" i="2"/>
  <c r="W8" i="2"/>
  <c r="X8" i="2"/>
  <c r="Y8" i="2"/>
  <c r="Z8" i="2"/>
  <c r="AA8" i="2"/>
  <c r="AB8" i="2"/>
  <c r="AC8" i="2"/>
  <c r="AD8" i="2"/>
  <c r="AE8" i="2"/>
  <c r="AF8" i="2"/>
  <c r="AG8" i="2"/>
  <c r="V9" i="2"/>
  <c r="W9" i="2"/>
  <c r="X9" i="2"/>
  <c r="Y9" i="2"/>
  <c r="Z9" i="2"/>
  <c r="AA9" i="2"/>
  <c r="AB9" i="2"/>
  <c r="AC9" i="2"/>
  <c r="AD9" i="2"/>
  <c r="AE9" i="2"/>
  <c r="AF9" i="2"/>
  <c r="AG9" i="2"/>
  <c r="V10" i="2"/>
  <c r="W10" i="2"/>
  <c r="X10" i="2"/>
  <c r="Y10" i="2"/>
  <c r="Z10" i="2"/>
  <c r="AA10" i="2"/>
  <c r="AB10" i="2"/>
  <c r="AC10" i="2"/>
  <c r="AD10" i="2"/>
  <c r="AE10" i="2"/>
  <c r="AF10" i="2"/>
  <c r="AG10" i="2"/>
  <c r="V11" i="2"/>
  <c r="W11" i="2"/>
  <c r="X11" i="2"/>
  <c r="Y11" i="2"/>
  <c r="Z11" i="2"/>
  <c r="AA11" i="2"/>
  <c r="AB11" i="2"/>
  <c r="AC11" i="2"/>
  <c r="AD11" i="2"/>
  <c r="AE11" i="2"/>
  <c r="AF11" i="2"/>
  <c r="AG11" i="2"/>
  <c r="V12" i="2"/>
  <c r="W12" i="2"/>
  <c r="X12" i="2"/>
  <c r="Y12" i="2"/>
  <c r="Z12" i="2"/>
  <c r="AA12" i="2"/>
  <c r="AB12" i="2"/>
  <c r="AC12" i="2"/>
  <c r="AD12" i="2"/>
  <c r="AE12" i="2"/>
  <c r="AF12" i="2"/>
  <c r="AG12" i="2"/>
  <c r="V13" i="2"/>
  <c r="W13" i="2"/>
  <c r="X13" i="2"/>
  <c r="Y13" i="2"/>
  <c r="Z13" i="2"/>
  <c r="AA13" i="2"/>
  <c r="AB13" i="2"/>
  <c r="AC13" i="2"/>
  <c r="AD13" i="2"/>
  <c r="AE13" i="2"/>
  <c r="AF13" i="2"/>
  <c r="AG13" i="2"/>
  <c r="V14" i="2"/>
  <c r="W14" i="2"/>
  <c r="X14" i="2"/>
  <c r="Y14" i="2"/>
  <c r="Z14" i="2"/>
  <c r="AA14" i="2"/>
  <c r="AB14" i="2"/>
  <c r="AC14" i="2"/>
  <c r="AD14" i="2"/>
  <c r="AE14" i="2"/>
  <c r="AF14" i="2"/>
  <c r="AG14" i="2"/>
  <c r="V15" i="2"/>
  <c r="W15" i="2"/>
  <c r="X15" i="2"/>
  <c r="Y15" i="2"/>
  <c r="Z15" i="2"/>
  <c r="AA15" i="2"/>
  <c r="AB15" i="2"/>
  <c r="AC15" i="2"/>
  <c r="AD15" i="2"/>
  <c r="AE15" i="2"/>
  <c r="AF15" i="2"/>
  <c r="AG15" i="2"/>
  <c r="V16" i="2"/>
  <c r="W16" i="2"/>
  <c r="X16" i="2"/>
  <c r="Y16" i="2"/>
  <c r="Z16" i="2"/>
  <c r="AA16" i="2"/>
  <c r="AB16" i="2"/>
  <c r="AC16" i="2"/>
  <c r="AD16" i="2"/>
  <c r="AE16" i="2"/>
  <c r="AF16" i="2"/>
  <c r="AG16" i="2"/>
  <c r="V17" i="2"/>
  <c r="W17" i="2"/>
  <c r="X17" i="2"/>
  <c r="Y17" i="2"/>
  <c r="Z17" i="2"/>
  <c r="AA17" i="2"/>
  <c r="AB17" i="2"/>
  <c r="AC17" i="2"/>
  <c r="AD17" i="2"/>
  <c r="AE17" i="2"/>
  <c r="AF17" i="2"/>
  <c r="AG17" i="2"/>
  <c r="V18" i="2"/>
  <c r="W18" i="2"/>
  <c r="X18" i="2"/>
  <c r="Y18" i="2"/>
  <c r="Z18" i="2"/>
  <c r="AA18" i="2"/>
  <c r="AB18" i="2"/>
  <c r="AC18" i="2"/>
  <c r="AD18" i="2"/>
  <c r="AE18" i="2"/>
  <c r="AF18" i="2"/>
  <c r="AG18" i="2"/>
  <c r="V19" i="2"/>
  <c r="W19" i="2"/>
  <c r="X19" i="2"/>
  <c r="Y19" i="2"/>
  <c r="Z19" i="2"/>
  <c r="AA19" i="2"/>
  <c r="AB19" i="2"/>
  <c r="AC19" i="2"/>
  <c r="AD19" i="2"/>
  <c r="AE19" i="2"/>
  <c r="AF19" i="2"/>
  <c r="AG19" i="2"/>
  <c r="V20" i="2"/>
  <c r="W20" i="2"/>
  <c r="X20" i="2"/>
  <c r="Y20" i="2"/>
  <c r="Z20" i="2"/>
  <c r="AA20" i="2"/>
  <c r="AB20" i="2"/>
  <c r="AC20" i="2"/>
  <c r="AD20" i="2"/>
  <c r="AE20" i="2"/>
  <c r="AF20" i="2"/>
  <c r="AG20" i="2"/>
  <c r="V21" i="2"/>
  <c r="W21" i="2"/>
  <c r="X21" i="2"/>
  <c r="Y21" i="2"/>
  <c r="Z21" i="2"/>
  <c r="AA21" i="2"/>
  <c r="AB21" i="2"/>
  <c r="AC21" i="2"/>
  <c r="AD21" i="2"/>
  <c r="AE21" i="2"/>
  <c r="AF21" i="2"/>
  <c r="AG21" i="2"/>
  <c r="V22" i="2"/>
  <c r="W22" i="2"/>
  <c r="X22" i="2"/>
  <c r="Y22" i="2"/>
  <c r="Z22" i="2"/>
  <c r="AA22" i="2"/>
  <c r="AB22" i="2"/>
  <c r="AC22" i="2"/>
  <c r="AD22" i="2"/>
  <c r="AE22" i="2"/>
  <c r="AF22" i="2"/>
  <c r="AG22" i="2"/>
  <c r="V23" i="2"/>
  <c r="W23" i="2"/>
  <c r="X23" i="2"/>
  <c r="Y23" i="2"/>
  <c r="Z23" i="2"/>
  <c r="AA23" i="2"/>
  <c r="AB23" i="2"/>
  <c r="AC23" i="2"/>
  <c r="AD23" i="2"/>
  <c r="AE23" i="2"/>
  <c r="AF23" i="2"/>
  <c r="AG23" i="2"/>
  <c r="V24" i="2"/>
  <c r="W24" i="2"/>
  <c r="X24" i="2"/>
  <c r="Y24" i="2"/>
  <c r="Z24" i="2"/>
  <c r="AA24" i="2"/>
  <c r="AB24" i="2"/>
  <c r="AC24" i="2"/>
  <c r="AD24" i="2"/>
  <c r="AE24" i="2"/>
  <c r="AF24" i="2"/>
  <c r="AG24" i="2"/>
  <c r="V25" i="2"/>
  <c r="W25" i="2"/>
  <c r="X25" i="2"/>
  <c r="Y25" i="2"/>
  <c r="Z25" i="2"/>
  <c r="AA25" i="2"/>
  <c r="AB25" i="2"/>
  <c r="AC25" i="2"/>
  <c r="AD25" i="2"/>
  <c r="AE25" i="2"/>
  <c r="AF25" i="2"/>
  <c r="AG25" i="2"/>
  <c r="V26" i="2"/>
  <c r="W26" i="2"/>
  <c r="X26" i="2"/>
  <c r="Y26" i="2"/>
  <c r="Z26" i="2"/>
  <c r="AA26" i="2"/>
  <c r="AB26" i="2"/>
  <c r="AC26" i="2"/>
  <c r="AD26" i="2"/>
  <c r="AE26" i="2"/>
  <c r="AF26" i="2"/>
  <c r="AG26" i="2"/>
  <c r="V27" i="2"/>
  <c r="W27" i="2"/>
  <c r="X27" i="2"/>
  <c r="Y27" i="2"/>
  <c r="Z27" i="2"/>
  <c r="AA27" i="2"/>
  <c r="AB27" i="2"/>
  <c r="AC27" i="2"/>
  <c r="AD27" i="2"/>
  <c r="AE27" i="2"/>
  <c r="AF27" i="2"/>
  <c r="AG27" i="2"/>
  <c r="U4" i="2"/>
  <c r="U5" i="2"/>
  <c r="U6" i="2"/>
  <c r="U7" i="2"/>
  <c r="U8" i="2"/>
  <c r="U9" i="2"/>
  <c r="U10" i="2"/>
  <c r="U11" i="2"/>
  <c r="U12" i="2"/>
  <c r="U13" i="2"/>
  <c r="U14" i="2"/>
  <c r="U15" i="2"/>
  <c r="U16" i="2"/>
  <c r="U17" i="2"/>
  <c r="U18" i="2"/>
  <c r="U19" i="2"/>
  <c r="U20" i="2"/>
  <c r="U21" i="2"/>
  <c r="U22" i="2"/>
  <c r="U23" i="2"/>
  <c r="U24" i="2"/>
  <c r="U25" i="2"/>
  <c r="U26" i="2"/>
  <c r="U27" i="2"/>
  <c r="U3" i="2"/>
  <c r="U4" i="1"/>
  <c r="V4" i="1"/>
  <c r="W4" i="1"/>
  <c r="X4" i="1"/>
  <c r="Y4" i="1"/>
  <c r="Z4" i="1"/>
  <c r="AA4" i="1"/>
  <c r="AB4" i="1"/>
  <c r="AC4" i="1"/>
  <c r="AD4" i="1"/>
  <c r="AE4" i="1"/>
  <c r="AF4" i="1"/>
  <c r="AG4" i="1"/>
  <c r="U5" i="1"/>
  <c r="V5" i="1"/>
  <c r="W5" i="1"/>
  <c r="X5" i="1"/>
  <c r="Y5" i="1"/>
  <c r="Z5" i="1"/>
  <c r="AA5" i="1"/>
  <c r="AB5" i="1"/>
  <c r="AC5" i="1"/>
  <c r="AD5" i="1"/>
  <c r="AE5" i="1"/>
  <c r="AF5" i="1"/>
  <c r="AG5" i="1"/>
  <c r="U6" i="1"/>
  <c r="V6" i="1"/>
  <c r="W6" i="1"/>
  <c r="X6" i="1"/>
  <c r="Y6" i="1"/>
  <c r="Z6" i="1"/>
  <c r="AA6" i="1"/>
  <c r="AB6" i="1"/>
  <c r="AC6" i="1"/>
  <c r="AD6" i="1"/>
  <c r="AE6" i="1"/>
  <c r="AF6" i="1"/>
  <c r="AG6" i="1"/>
  <c r="U7" i="1"/>
  <c r="V7" i="1"/>
  <c r="W7" i="1"/>
  <c r="X7" i="1"/>
  <c r="Y7" i="1"/>
  <c r="Z7" i="1"/>
  <c r="AA7" i="1"/>
  <c r="AB7" i="1"/>
  <c r="AC7" i="1"/>
  <c r="AD7" i="1"/>
  <c r="AE7" i="1"/>
  <c r="AF7" i="1"/>
  <c r="AG7" i="1"/>
  <c r="U8" i="1"/>
  <c r="V8" i="1"/>
  <c r="W8" i="1"/>
  <c r="X8" i="1"/>
  <c r="Y8" i="1"/>
  <c r="Z8" i="1"/>
  <c r="AA8" i="1"/>
  <c r="AB8" i="1"/>
  <c r="AC8" i="1"/>
  <c r="AD8" i="1"/>
  <c r="AE8" i="1"/>
  <c r="AF8" i="1"/>
  <c r="AG8" i="1"/>
  <c r="U9" i="1"/>
  <c r="V9" i="1"/>
  <c r="W9" i="1"/>
  <c r="X9" i="1"/>
  <c r="Y9" i="1"/>
  <c r="Z9" i="1"/>
  <c r="AA9" i="1"/>
  <c r="AB9" i="1"/>
  <c r="AC9" i="1"/>
  <c r="AD9" i="1"/>
  <c r="AE9" i="1"/>
  <c r="AF9" i="1"/>
  <c r="AG9" i="1"/>
  <c r="U10" i="1"/>
  <c r="V10" i="1"/>
  <c r="W10" i="1"/>
  <c r="X10" i="1"/>
  <c r="Y10" i="1"/>
  <c r="Z10" i="1"/>
  <c r="AA10" i="1"/>
  <c r="AB10" i="1"/>
  <c r="AC10" i="1"/>
  <c r="AD10" i="1"/>
  <c r="AE10" i="1"/>
  <c r="AF10" i="1"/>
  <c r="AG10" i="1"/>
  <c r="U11" i="1"/>
  <c r="V11" i="1"/>
  <c r="W11" i="1"/>
  <c r="X11" i="1"/>
  <c r="Y11" i="1"/>
  <c r="Z11" i="1"/>
  <c r="AA11" i="1"/>
  <c r="AB11" i="1"/>
  <c r="AC11" i="1"/>
  <c r="AD11" i="1"/>
  <c r="AE11" i="1"/>
  <c r="AF11" i="1"/>
  <c r="AG11" i="1"/>
  <c r="U12" i="1"/>
  <c r="V12" i="1"/>
  <c r="W12" i="1"/>
  <c r="X12" i="1"/>
  <c r="Y12" i="1"/>
  <c r="Z12" i="1"/>
  <c r="AA12" i="1"/>
  <c r="AB12" i="1"/>
  <c r="AC12" i="1"/>
  <c r="AD12" i="1"/>
  <c r="AE12" i="1"/>
  <c r="AF12" i="1"/>
  <c r="AG12" i="1"/>
  <c r="U13" i="1"/>
  <c r="V13" i="1"/>
  <c r="W13" i="1"/>
  <c r="X13" i="1"/>
  <c r="Y13" i="1"/>
  <c r="Z13" i="1"/>
  <c r="AA13" i="1"/>
  <c r="AB13" i="1"/>
  <c r="AC13" i="1"/>
  <c r="AD13" i="1"/>
  <c r="AE13" i="1"/>
  <c r="AF13" i="1"/>
  <c r="AG13" i="1"/>
  <c r="U14" i="1"/>
  <c r="V14" i="1"/>
  <c r="W14" i="1"/>
  <c r="X14" i="1"/>
  <c r="Y14" i="1"/>
  <c r="Z14" i="1"/>
  <c r="AA14" i="1"/>
  <c r="AB14" i="1"/>
  <c r="AC14" i="1"/>
  <c r="AD14" i="1"/>
  <c r="AE14" i="1"/>
  <c r="AF14" i="1"/>
  <c r="AG14" i="1"/>
  <c r="U15" i="1"/>
  <c r="V15" i="1"/>
  <c r="W15" i="1"/>
  <c r="X15" i="1"/>
  <c r="Y15" i="1"/>
  <c r="Z15" i="1"/>
  <c r="AA15" i="1"/>
  <c r="AB15" i="1"/>
  <c r="AC15" i="1"/>
  <c r="AD15" i="1"/>
  <c r="AE15" i="1"/>
  <c r="AF15" i="1"/>
  <c r="AG15" i="1"/>
  <c r="U16" i="1"/>
  <c r="V16" i="1"/>
  <c r="W16" i="1"/>
  <c r="X16" i="1"/>
  <c r="Y16" i="1"/>
  <c r="Z16" i="1"/>
  <c r="AA16" i="1"/>
  <c r="AB16" i="1"/>
  <c r="AC16" i="1"/>
  <c r="AD16" i="1"/>
  <c r="AE16" i="1"/>
  <c r="AF16" i="1"/>
  <c r="AG16" i="1"/>
  <c r="U17" i="1"/>
  <c r="V17" i="1"/>
  <c r="W17" i="1"/>
  <c r="X17" i="1"/>
  <c r="Y17" i="1"/>
  <c r="Z17" i="1"/>
  <c r="AA17" i="1"/>
  <c r="AB17" i="1"/>
  <c r="AC17" i="1"/>
  <c r="AD17" i="1"/>
  <c r="AE17" i="1"/>
  <c r="AF17" i="1"/>
  <c r="AG17" i="1"/>
  <c r="U18" i="1"/>
  <c r="V18" i="1"/>
  <c r="W18" i="1"/>
  <c r="X18" i="1"/>
  <c r="Y18" i="1"/>
  <c r="Z18" i="1"/>
  <c r="AA18" i="1"/>
  <c r="AB18" i="1"/>
  <c r="AC18" i="1"/>
  <c r="AD18" i="1"/>
  <c r="AE18" i="1"/>
  <c r="AF18" i="1"/>
  <c r="AG18" i="1"/>
  <c r="U19" i="1"/>
  <c r="V19" i="1"/>
  <c r="W19" i="1"/>
  <c r="X19" i="1"/>
  <c r="Y19" i="1"/>
  <c r="Z19" i="1"/>
  <c r="AA19" i="1"/>
  <c r="AB19" i="1"/>
  <c r="AC19" i="1"/>
  <c r="AD19" i="1"/>
  <c r="AE19" i="1"/>
  <c r="AF19" i="1"/>
  <c r="AG19" i="1"/>
  <c r="U20" i="1"/>
  <c r="V20" i="1"/>
  <c r="W20" i="1"/>
  <c r="X20" i="1"/>
  <c r="Y20" i="1"/>
  <c r="Z20" i="1"/>
  <c r="AA20" i="1"/>
  <c r="AB20" i="1"/>
  <c r="AC20" i="1"/>
  <c r="AD20" i="1"/>
  <c r="AE20" i="1"/>
  <c r="AF20" i="1"/>
  <c r="AG20" i="1"/>
  <c r="U21" i="1"/>
  <c r="V21" i="1"/>
  <c r="W21" i="1"/>
  <c r="X21" i="1"/>
  <c r="Y21" i="1"/>
  <c r="Z21" i="1"/>
  <c r="AA21" i="1"/>
  <c r="AB21" i="1"/>
  <c r="AC21" i="1"/>
  <c r="AD21" i="1"/>
  <c r="AE21" i="1"/>
  <c r="AF21" i="1"/>
  <c r="AG21" i="1"/>
  <c r="U22" i="1"/>
  <c r="V22" i="1"/>
  <c r="W22" i="1"/>
  <c r="X22" i="1"/>
  <c r="Y22" i="1"/>
  <c r="Z22" i="1"/>
  <c r="AA22" i="1"/>
  <c r="AB22" i="1"/>
  <c r="AC22" i="1"/>
  <c r="AD22" i="1"/>
  <c r="AE22" i="1"/>
  <c r="AF22" i="1"/>
  <c r="AG22" i="1"/>
  <c r="U23" i="1"/>
  <c r="V23" i="1"/>
  <c r="W23" i="1"/>
  <c r="X23" i="1"/>
  <c r="Y23" i="1"/>
  <c r="Z23" i="1"/>
  <c r="AA23" i="1"/>
  <c r="AB23" i="1"/>
  <c r="AC23" i="1"/>
  <c r="AD23" i="1"/>
  <c r="AE23" i="1"/>
  <c r="AF23" i="1"/>
  <c r="AG23" i="1"/>
  <c r="U24" i="1"/>
  <c r="V24" i="1"/>
  <c r="W24" i="1"/>
  <c r="X24" i="1"/>
  <c r="Y24" i="1"/>
  <c r="Z24" i="1"/>
  <c r="AA24" i="1"/>
  <c r="AB24" i="1"/>
  <c r="AC24" i="1"/>
  <c r="AD24" i="1"/>
  <c r="AE24" i="1"/>
  <c r="AF24" i="1"/>
  <c r="AG24" i="1"/>
  <c r="U25" i="1"/>
  <c r="V25" i="1"/>
  <c r="W25" i="1"/>
  <c r="X25" i="1"/>
  <c r="Y25" i="1"/>
  <c r="Z25" i="1"/>
  <c r="AA25" i="1"/>
  <c r="AB25" i="1"/>
  <c r="AC25" i="1"/>
  <c r="AD25" i="1"/>
  <c r="AE25" i="1"/>
  <c r="AF25" i="1"/>
  <c r="AG25" i="1"/>
  <c r="U26" i="1"/>
  <c r="V26" i="1"/>
  <c r="W26" i="1"/>
  <c r="X26" i="1"/>
  <c r="Y26" i="1"/>
  <c r="Z26" i="1"/>
  <c r="AA26" i="1"/>
  <c r="AB26" i="1"/>
  <c r="AC26" i="1"/>
  <c r="AD26" i="1"/>
  <c r="AE26" i="1"/>
  <c r="AF26" i="1"/>
  <c r="AG26" i="1"/>
  <c r="U27" i="1"/>
  <c r="V27" i="1"/>
  <c r="W27" i="1"/>
  <c r="X27" i="1"/>
  <c r="Y27" i="1"/>
  <c r="Z27" i="1"/>
  <c r="AA27" i="1"/>
  <c r="AB27" i="1"/>
  <c r="AC27" i="1"/>
  <c r="AD27" i="1"/>
  <c r="AE27" i="1"/>
  <c r="AF27" i="1"/>
  <c r="AG27" i="1"/>
  <c r="V3" i="1"/>
  <c r="W3" i="1"/>
  <c r="X3" i="1"/>
  <c r="Y3" i="1"/>
  <c r="Z3" i="1"/>
  <c r="AA3" i="1"/>
  <c r="AB3" i="1"/>
  <c r="AC3" i="1"/>
  <c r="AD3" i="1"/>
  <c r="AE3" i="1"/>
  <c r="AF3" i="1"/>
  <c r="AG3" i="1"/>
  <c r="U3" i="1"/>
  <c r="E36" i="2"/>
  <c r="AM36" i="2" s="1"/>
  <c r="B4" i="2"/>
  <c r="C4" i="2"/>
  <c r="D4" i="2"/>
  <c r="B5" i="2"/>
  <c r="C5" i="2"/>
  <c r="D5" i="2"/>
  <c r="B6" i="2"/>
  <c r="C6" i="2"/>
  <c r="D6" i="2"/>
  <c r="B7" i="2"/>
  <c r="C7" i="2"/>
  <c r="D7" i="2"/>
  <c r="B8" i="2"/>
  <c r="C8" i="2"/>
  <c r="D8" i="2"/>
  <c r="B9" i="2"/>
  <c r="C9" i="2"/>
  <c r="D9" i="2"/>
  <c r="B10" i="2"/>
  <c r="C10" i="2"/>
  <c r="D10" i="2"/>
  <c r="B11" i="2"/>
  <c r="C11" i="2"/>
  <c r="D11" i="2"/>
  <c r="B13" i="2"/>
  <c r="C13" i="2"/>
  <c r="D13" i="2"/>
  <c r="B14" i="2"/>
  <c r="C14" i="2"/>
  <c r="D14" i="2"/>
  <c r="B15" i="2"/>
  <c r="C15" i="2"/>
  <c r="D15" i="2"/>
  <c r="B16" i="2"/>
  <c r="C16" i="2"/>
  <c r="D16" i="2"/>
  <c r="B17" i="2"/>
  <c r="C17" i="2"/>
  <c r="D17" i="2"/>
  <c r="B18" i="2"/>
  <c r="C18" i="2"/>
  <c r="D18" i="2"/>
  <c r="B19" i="2"/>
  <c r="C19" i="2"/>
  <c r="D19" i="2"/>
  <c r="B21" i="2"/>
  <c r="C21" i="2"/>
  <c r="D21" i="2"/>
  <c r="B22" i="2"/>
  <c r="C22" i="2"/>
  <c r="D22" i="2"/>
  <c r="B23" i="2"/>
  <c r="C23" i="2"/>
  <c r="D23" i="2"/>
  <c r="B24" i="2"/>
  <c r="C24" i="2"/>
  <c r="D24" i="2"/>
  <c r="B25" i="2"/>
  <c r="C25" i="2"/>
  <c r="D25" i="2"/>
  <c r="B26" i="2"/>
  <c r="C26" i="2"/>
  <c r="D26" i="2"/>
  <c r="B27" i="2"/>
  <c r="C27" i="2"/>
  <c r="D27" i="2"/>
  <c r="D3" i="2"/>
  <c r="C3" i="2"/>
  <c r="B3" i="2"/>
  <c r="E4" i="2"/>
  <c r="E5" i="2"/>
  <c r="E6" i="2"/>
  <c r="E7" i="2"/>
  <c r="E8" i="2"/>
  <c r="E9" i="2"/>
  <c r="E10" i="2"/>
  <c r="E11" i="2"/>
  <c r="E13" i="2"/>
  <c r="E14" i="2"/>
  <c r="E15" i="2"/>
  <c r="E16" i="2"/>
  <c r="E17" i="2"/>
  <c r="E18" i="2"/>
  <c r="E19" i="2"/>
  <c r="E21" i="2"/>
  <c r="E22" i="2"/>
  <c r="E23" i="2"/>
  <c r="E24" i="2"/>
  <c r="E25" i="2"/>
  <c r="E26" i="2"/>
  <c r="E27" i="2"/>
  <c r="E3" i="2"/>
  <c r="G4" i="2"/>
  <c r="H4" i="2"/>
  <c r="I4" i="2"/>
  <c r="J4" i="2"/>
  <c r="K4" i="2"/>
  <c r="L4" i="2"/>
  <c r="M4" i="2"/>
  <c r="N4" i="2"/>
  <c r="O4" i="2"/>
  <c r="P4" i="2"/>
  <c r="Q4" i="2"/>
  <c r="R4" i="2"/>
  <c r="S4" i="2"/>
  <c r="G5" i="2"/>
  <c r="H5" i="2"/>
  <c r="I5" i="2"/>
  <c r="J5" i="2"/>
  <c r="K5" i="2"/>
  <c r="L5" i="2"/>
  <c r="M5" i="2"/>
  <c r="N5" i="2"/>
  <c r="O5" i="2"/>
  <c r="P5" i="2"/>
  <c r="Q5" i="2"/>
  <c r="R5" i="2"/>
  <c r="S5" i="2"/>
  <c r="G6" i="2"/>
  <c r="H6" i="2"/>
  <c r="I6" i="2"/>
  <c r="J6" i="2"/>
  <c r="K6" i="2"/>
  <c r="L6" i="2"/>
  <c r="M6" i="2"/>
  <c r="N6" i="2"/>
  <c r="O6" i="2"/>
  <c r="P6" i="2"/>
  <c r="Q6" i="2"/>
  <c r="R6" i="2"/>
  <c r="S6" i="2"/>
  <c r="G7" i="2"/>
  <c r="H7" i="2"/>
  <c r="I7" i="2"/>
  <c r="J7" i="2"/>
  <c r="K7" i="2"/>
  <c r="L7" i="2"/>
  <c r="M7" i="2"/>
  <c r="N7" i="2"/>
  <c r="O7" i="2"/>
  <c r="P7" i="2"/>
  <c r="Q7" i="2"/>
  <c r="R7" i="2"/>
  <c r="S7" i="2"/>
  <c r="G8" i="2"/>
  <c r="H8" i="2"/>
  <c r="I8" i="2"/>
  <c r="J8" i="2"/>
  <c r="K8" i="2"/>
  <c r="L8" i="2"/>
  <c r="M8" i="2"/>
  <c r="N8" i="2"/>
  <c r="O8" i="2"/>
  <c r="P8" i="2"/>
  <c r="Q8" i="2"/>
  <c r="R8" i="2"/>
  <c r="S8" i="2"/>
  <c r="G9" i="2"/>
  <c r="H9" i="2"/>
  <c r="I9" i="2"/>
  <c r="J9" i="2"/>
  <c r="K9" i="2"/>
  <c r="L9" i="2"/>
  <c r="M9" i="2"/>
  <c r="N9" i="2"/>
  <c r="O9" i="2"/>
  <c r="P9" i="2"/>
  <c r="Q9" i="2"/>
  <c r="R9" i="2"/>
  <c r="S9" i="2"/>
  <c r="G10" i="2"/>
  <c r="H10" i="2"/>
  <c r="I10" i="2"/>
  <c r="J10" i="2"/>
  <c r="K10" i="2"/>
  <c r="L10" i="2"/>
  <c r="M10" i="2"/>
  <c r="N10" i="2"/>
  <c r="O10" i="2"/>
  <c r="P10" i="2"/>
  <c r="Q10" i="2"/>
  <c r="R10" i="2"/>
  <c r="S10" i="2"/>
  <c r="G11" i="2"/>
  <c r="H11" i="2"/>
  <c r="I11" i="2"/>
  <c r="J11" i="2"/>
  <c r="K11" i="2"/>
  <c r="L11" i="2"/>
  <c r="M11" i="2"/>
  <c r="N11" i="2"/>
  <c r="O11" i="2"/>
  <c r="P11" i="2"/>
  <c r="Q11" i="2"/>
  <c r="R11" i="2"/>
  <c r="S11" i="2"/>
  <c r="G12" i="2"/>
  <c r="H12" i="2"/>
  <c r="I12" i="2"/>
  <c r="J12" i="2"/>
  <c r="K12" i="2"/>
  <c r="L12" i="2"/>
  <c r="M12" i="2"/>
  <c r="N12" i="2"/>
  <c r="O12" i="2"/>
  <c r="P12" i="2"/>
  <c r="Q12" i="2"/>
  <c r="R12" i="2"/>
  <c r="S12" i="2"/>
  <c r="G13" i="2"/>
  <c r="H13" i="2"/>
  <c r="I13" i="2"/>
  <c r="J13" i="2"/>
  <c r="K13" i="2"/>
  <c r="L13" i="2"/>
  <c r="M13" i="2"/>
  <c r="N13" i="2"/>
  <c r="O13" i="2"/>
  <c r="P13" i="2"/>
  <c r="Q13" i="2"/>
  <c r="R13" i="2"/>
  <c r="S13" i="2"/>
  <c r="G14" i="2"/>
  <c r="H14" i="2"/>
  <c r="I14" i="2"/>
  <c r="J14" i="2"/>
  <c r="K14" i="2"/>
  <c r="L14" i="2"/>
  <c r="M14" i="2"/>
  <c r="N14" i="2"/>
  <c r="O14" i="2"/>
  <c r="P14" i="2"/>
  <c r="Q14" i="2"/>
  <c r="R14" i="2"/>
  <c r="S14" i="2"/>
  <c r="G15" i="2"/>
  <c r="H15" i="2"/>
  <c r="I15" i="2"/>
  <c r="J15" i="2"/>
  <c r="K15" i="2"/>
  <c r="L15" i="2"/>
  <c r="M15" i="2"/>
  <c r="N15" i="2"/>
  <c r="O15" i="2"/>
  <c r="P15" i="2"/>
  <c r="Q15" i="2"/>
  <c r="R15" i="2"/>
  <c r="S15" i="2"/>
  <c r="G16" i="2"/>
  <c r="H16" i="2"/>
  <c r="I16" i="2"/>
  <c r="J16" i="2"/>
  <c r="K16" i="2"/>
  <c r="L16" i="2"/>
  <c r="M16" i="2"/>
  <c r="N16" i="2"/>
  <c r="O16" i="2"/>
  <c r="P16" i="2"/>
  <c r="Q16" i="2"/>
  <c r="R16" i="2"/>
  <c r="S16" i="2"/>
  <c r="G17" i="2"/>
  <c r="H17" i="2"/>
  <c r="I17" i="2"/>
  <c r="J17" i="2"/>
  <c r="K17" i="2"/>
  <c r="L17" i="2"/>
  <c r="M17" i="2"/>
  <c r="N17" i="2"/>
  <c r="O17" i="2"/>
  <c r="P17" i="2"/>
  <c r="Q17" i="2"/>
  <c r="R17" i="2"/>
  <c r="S17" i="2"/>
  <c r="G18" i="2"/>
  <c r="H18" i="2"/>
  <c r="I18" i="2"/>
  <c r="J18" i="2"/>
  <c r="K18" i="2"/>
  <c r="L18" i="2"/>
  <c r="M18" i="2"/>
  <c r="N18" i="2"/>
  <c r="O18" i="2"/>
  <c r="P18" i="2"/>
  <c r="Q18" i="2"/>
  <c r="R18" i="2"/>
  <c r="S18" i="2"/>
  <c r="G19" i="2"/>
  <c r="H19" i="2"/>
  <c r="I19" i="2"/>
  <c r="J19" i="2"/>
  <c r="K19" i="2"/>
  <c r="L19" i="2"/>
  <c r="M19" i="2"/>
  <c r="N19" i="2"/>
  <c r="O19" i="2"/>
  <c r="P19" i="2"/>
  <c r="Q19" i="2"/>
  <c r="R19" i="2"/>
  <c r="S19" i="2"/>
  <c r="G20" i="2"/>
  <c r="H20" i="2"/>
  <c r="I20" i="2"/>
  <c r="J20" i="2"/>
  <c r="K20" i="2"/>
  <c r="L20" i="2"/>
  <c r="M20" i="2"/>
  <c r="N20" i="2"/>
  <c r="O20" i="2"/>
  <c r="P20" i="2"/>
  <c r="Q20" i="2"/>
  <c r="R20" i="2"/>
  <c r="S20" i="2"/>
  <c r="G21" i="2"/>
  <c r="H21" i="2"/>
  <c r="I21" i="2"/>
  <c r="J21" i="2"/>
  <c r="K21" i="2"/>
  <c r="L21" i="2"/>
  <c r="M21" i="2"/>
  <c r="N21" i="2"/>
  <c r="O21" i="2"/>
  <c r="P21" i="2"/>
  <c r="Q21" i="2"/>
  <c r="R21" i="2"/>
  <c r="S21" i="2"/>
  <c r="G22" i="2"/>
  <c r="H22" i="2"/>
  <c r="I22" i="2"/>
  <c r="J22" i="2"/>
  <c r="K22" i="2"/>
  <c r="L22" i="2"/>
  <c r="M22" i="2"/>
  <c r="N22" i="2"/>
  <c r="O22" i="2"/>
  <c r="P22" i="2"/>
  <c r="Q22" i="2"/>
  <c r="R22" i="2"/>
  <c r="S22" i="2"/>
  <c r="G23" i="2"/>
  <c r="H23" i="2"/>
  <c r="I23" i="2"/>
  <c r="J23" i="2"/>
  <c r="K23" i="2"/>
  <c r="L23" i="2"/>
  <c r="M23" i="2"/>
  <c r="N23" i="2"/>
  <c r="O23" i="2"/>
  <c r="P23" i="2"/>
  <c r="Q23" i="2"/>
  <c r="R23" i="2"/>
  <c r="S23" i="2"/>
  <c r="G24" i="2"/>
  <c r="H24" i="2"/>
  <c r="I24" i="2"/>
  <c r="J24" i="2"/>
  <c r="K24" i="2"/>
  <c r="L24" i="2"/>
  <c r="M24" i="2"/>
  <c r="N24" i="2"/>
  <c r="O24" i="2"/>
  <c r="P24" i="2"/>
  <c r="Q24" i="2"/>
  <c r="R24" i="2"/>
  <c r="S24" i="2"/>
  <c r="G25" i="2"/>
  <c r="H25" i="2"/>
  <c r="I25" i="2"/>
  <c r="J25" i="2"/>
  <c r="K25" i="2"/>
  <c r="L25" i="2"/>
  <c r="M25" i="2"/>
  <c r="N25" i="2"/>
  <c r="O25" i="2"/>
  <c r="P25" i="2"/>
  <c r="Q25" i="2"/>
  <c r="R25" i="2"/>
  <c r="S25" i="2"/>
  <c r="G26" i="2"/>
  <c r="H26" i="2"/>
  <c r="I26" i="2"/>
  <c r="J26" i="2"/>
  <c r="K26" i="2"/>
  <c r="L26" i="2"/>
  <c r="M26" i="2"/>
  <c r="N26" i="2"/>
  <c r="O26" i="2"/>
  <c r="P26" i="2"/>
  <c r="Q26" i="2"/>
  <c r="R26" i="2"/>
  <c r="S26" i="2"/>
  <c r="G27" i="2"/>
  <c r="H27" i="2"/>
  <c r="I27" i="2"/>
  <c r="J27" i="2"/>
  <c r="K27" i="2"/>
  <c r="L27" i="2"/>
  <c r="M27" i="2"/>
  <c r="N27" i="2"/>
  <c r="O27" i="2"/>
  <c r="P27" i="2"/>
  <c r="Q27" i="2"/>
  <c r="R27" i="2"/>
  <c r="S27" i="2"/>
  <c r="H3" i="2"/>
  <c r="I3" i="2"/>
  <c r="J3" i="2"/>
  <c r="K3" i="2"/>
  <c r="L3" i="2"/>
  <c r="M3" i="2"/>
  <c r="N3" i="2"/>
  <c r="O3" i="2"/>
  <c r="P3" i="2"/>
  <c r="Q3" i="2"/>
  <c r="R3" i="2"/>
  <c r="S3" i="2"/>
  <c r="G3" i="2"/>
  <c r="E34" i="2" l="1"/>
  <c r="V31" i="2"/>
  <c r="AE34" i="2"/>
  <c r="W34" i="2"/>
  <c r="AA33" i="2"/>
  <c r="AE32" i="2"/>
  <c r="W32" i="2"/>
  <c r="AA31" i="2"/>
  <c r="W31" i="2"/>
  <c r="E30" i="2"/>
  <c r="AD34" i="2"/>
  <c r="V34" i="2"/>
  <c r="Z33" i="2"/>
  <c r="AD32" i="2"/>
  <c r="V32" i="2"/>
  <c r="Z31" i="2"/>
  <c r="E31" i="2"/>
  <c r="U31" i="2"/>
  <c r="AI31" i="2" s="1"/>
  <c r="AG34" i="2"/>
  <c r="AC34" i="2"/>
  <c r="Y34" i="2"/>
  <c r="AM34" i="2" s="1"/>
  <c r="AG33" i="2"/>
  <c r="AC33" i="2"/>
  <c r="Y33" i="2"/>
  <c r="AG32" i="2"/>
  <c r="AC32" i="2"/>
  <c r="Y32" i="2"/>
  <c r="AG31" i="2"/>
  <c r="AC31" i="2"/>
  <c r="AQ31" i="2" s="1"/>
  <c r="Y31" i="2"/>
  <c r="E33" i="2"/>
  <c r="U33" i="2"/>
  <c r="AI33" i="2" s="1"/>
  <c r="AA34" i="2"/>
  <c r="AO34" i="2" s="1"/>
  <c r="AE33" i="2"/>
  <c r="W33" i="2"/>
  <c r="AK33" i="2" s="1"/>
  <c r="AA32" i="2"/>
  <c r="AE31" i="2"/>
  <c r="AS31" i="2" s="1"/>
  <c r="U32" i="2"/>
  <c r="Z34" i="2"/>
  <c r="AD33" i="2"/>
  <c r="V33" i="2"/>
  <c r="Z32" i="2"/>
  <c r="AD31" i="2"/>
  <c r="U34" i="2"/>
  <c r="AI34" i="2" s="1"/>
  <c r="AF34" i="2"/>
  <c r="AT34" i="2" s="1"/>
  <c r="AB34" i="2"/>
  <c r="X34" i="2"/>
  <c r="AF33" i="2"/>
  <c r="AB33" i="2"/>
  <c r="X33" i="2"/>
  <c r="AF32" i="2"/>
  <c r="AB32" i="2"/>
  <c r="X32" i="2"/>
  <c r="AF31" i="2"/>
  <c r="AB31" i="2"/>
  <c r="X31" i="2"/>
  <c r="E32" i="2"/>
  <c r="AI36" i="2"/>
  <c r="AU36" i="2"/>
  <c r="AQ36" i="2"/>
  <c r="AT36" i="2"/>
  <c r="AP36" i="2"/>
  <c r="AL36" i="2"/>
  <c r="AS36" i="2"/>
  <c r="AO36" i="2"/>
  <c r="AK36" i="2"/>
  <c r="AR36" i="2"/>
  <c r="AN36" i="2"/>
  <c r="AJ36" i="2"/>
  <c r="G30" i="2"/>
  <c r="S30" i="2"/>
  <c r="K30" i="2"/>
  <c r="L30" i="2"/>
  <c r="J30" i="2"/>
  <c r="O30" i="2"/>
  <c r="P30" i="2"/>
  <c r="H30" i="2"/>
  <c r="R30" i="2"/>
  <c r="N30" i="2"/>
  <c r="Q30" i="2"/>
  <c r="M30" i="2"/>
  <c r="I30" i="2"/>
  <c r="H31" i="2"/>
  <c r="S34" i="2"/>
  <c r="K34" i="2"/>
  <c r="O33" i="2"/>
  <c r="S32" i="2"/>
  <c r="K32" i="2"/>
  <c r="O31" i="2"/>
  <c r="K31" i="2"/>
  <c r="R34" i="2"/>
  <c r="J34" i="2"/>
  <c r="N33" i="2"/>
  <c r="R32" i="2"/>
  <c r="J32" i="2"/>
  <c r="R31" i="2"/>
  <c r="J31" i="2"/>
  <c r="G33" i="2"/>
  <c r="Q34" i="2"/>
  <c r="M34" i="2"/>
  <c r="I34" i="2"/>
  <c r="Q33" i="2"/>
  <c r="M33" i="2"/>
  <c r="I33" i="2"/>
  <c r="Q32" i="2"/>
  <c r="M32" i="2"/>
  <c r="I32" i="2"/>
  <c r="Q31" i="2"/>
  <c r="M31" i="2"/>
  <c r="I31" i="2"/>
  <c r="G31" i="2"/>
  <c r="O34" i="2"/>
  <c r="S33" i="2"/>
  <c r="K33" i="2"/>
  <c r="O32" i="2"/>
  <c r="S31" i="2"/>
  <c r="G32" i="2"/>
  <c r="N34" i="2"/>
  <c r="R33" i="2"/>
  <c r="J33" i="2"/>
  <c r="N32" i="2"/>
  <c r="N31" i="2"/>
  <c r="G34" i="2"/>
  <c r="P34" i="2"/>
  <c r="L34" i="2"/>
  <c r="H34" i="2"/>
  <c r="P33" i="2"/>
  <c r="L33" i="2"/>
  <c r="H33" i="2"/>
  <c r="P32" i="2"/>
  <c r="L32" i="2"/>
  <c r="H32" i="2"/>
  <c r="P31" i="2"/>
  <c r="L31" i="2"/>
  <c r="AI32" i="2" l="1"/>
  <c r="AS30" i="2"/>
  <c r="AI30" i="2"/>
  <c r="AL34" i="2"/>
  <c r="AN34" i="2"/>
  <c r="AU34" i="2"/>
  <c r="AR34" i="2"/>
  <c r="AS34" i="2"/>
  <c r="AP34" i="2"/>
  <c r="AJ31" i="2"/>
  <c r="AQ34" i="2"/>
  <c r="AJ34" i="2"/>
  <c r="AK34" i="2"/>
  <c r="AL31" i="2"/>
  <c r="AP31" i="2"/>
  <c r="AR31" i="2"/>
  <c r="AJ32" i="2"/>
  <c r="AU31" i="2"/>
  <c r="AT32" i="2"/>
  <c r="AM32" i="2"/>
  <c r="AK32" i="2"/>
  <c r="AT31" i="2"/>
  <c r="AM31" i="2"/>
  <c r="AN32" i="2"/>
  <c r="AQ32" i="2"/>
  <c r="AR32" i="2"/>
  <c r="AS32" i="2"/>
  <c r="AK30" i="2"/>
  <c r="AQ33" i="2"/>
  <c r="AL33" i="2"/>
  <c r="AS33" i="2"/>
  <c r="AO30" i="2"/>
  <c r="AL32" i="2"/>
  <c r="AP33" i="2"/>
  <c r="AJ33" i="2"/>
  <c r="AU32" i="2"/>
  <c r="AN33" i="2"/>
  <c r="AK31" i="2"/>
  <c r="AO33" i="2"/>
  <c r="AN30" i="2"/>
  <c r="AU33" i="2"/>
  <c r="AL30" i="2"/>
  <c r="AT30" i="2"/>
  <c r="AM30" i="2"/>
  <c r="AP30" i="2"/>
  <c r="AU30" i="2"/>
  <c r="AQ30" i="2"/>
  <c r="AJ30" i="2"/>
  <c r="AP32" i="2"/>
  <c r="AT33" i="2"/>
  <c r="AR33" i="2"/>
  <c r="AO32" i="2"/>
  <c r="AM33" i="2"/>
  <c r="AN31" i="2"/>
  <c r="AO31" i="2"/>
  <c r="AR30" i="2"/>
</calcChain>
</file>

<file path=xl/sharedStrings.xml><?xml version="1.0" encoding="utf-8"?>
<sst xmlns="http://schemas.openxmlformats.org/spreadsheetml/2006/main" count="584" uniqueCount="141">
  <si>
    <t>Timestamp</t>
  </si>
  <si>
    <t>Email address</t>
  </si>
  <si>
    <t>Which of the following actions would you select as important for a process world?</t>
  </si>
  <si>
    <t>Which additional actions would you add as critical for Process Excellence? (not listed above)</t>
  </si>
  <si>
    <t>Creating a culture is difficult. And it is difficult to take action if the culture is not conducive for it.
Please elaborate on how you would go about influencing the culture to affect the specific actions you have selected as important for Process Excellence? In other words, how would you make sure those actions are becoming a reality?</t>
  </si>
  <si>
    <t>rademn@gmail.com</t>
  </si>
  <si>
    <t>Yes</t>
  </si>
  <si>
    <t>Definitely</t>
  </si>
  <si>
    <t>Fair amount</t>
  </si>
  <si>
    <t>Maybe</t>
  </si>
  <si>
    <t>• Process Excellence training is prioritised, • Process Performance is visible and understood, • Servant leadership is practised, • Process improvement projects are well communicated and supported, • Process conversations take place on all levels, • Voice of the Customer is measured &amp; communicated, • Visual Management is done religiously, • Daily huddles are encouraged and rewarded, • Frequent Coaching of staff, • Process Owners have authority over process decisions</t>
  </si>
  <si>
    <t>None</t>
  </si>
  <si>
    <t>You have to implement these practices and show the benefit thereof.</t>
  </si>
  <si>
    <t>melissa.vanrensburg@santam.co.za</t>
  </si>
  <si>
    <t>• Process Excellence training is prioritised, • Process Performance is visible and understood, • Impact on processes are thoroughly investigated, • Servant leadership is practised, • Process improvement projects are well communicated and supported, • Process conversations take place on all levels, • Voice of the Customer is measured &amp; communicated, • Visual Management is done religiously, • Daily huddles are encouraged and rewarded, • Process Owners have authority over process decisions, • Staff actively suggest changes for improvement</t>
  </si>
  <si>
    <t>testing of processes before implementing</t>
  </si>
  <si>
    <t>By engaging with the relevant stakeholders and highlighting the value it will add and provide examples,</t>
  </si>
  <si>
    <t>charlene.trum@santam.co.za</t>
  </si>
  <si>
    <t>Not at all</t>
  </si>
  <si>
    <t>• Process Excellence training is prioritised, • Process Performance is visible and understood, • Learnings are encouraged during times of failure, • Process improvement projects are well communicated and supported, • Voice of the Customer is measured &amp; communicated, • Visual Management is done religiously, • Daily huddles are encouraged and rewarded, • Frequent Coaching of staff, • Process Owners have authority over process decisions, • Staff actively suggest changes for improvement</t>
  </si>
  <si>
    <t>Once put in place it must be maintained</t>
  </si>
  <si>
    <t>Set clear expectations and ensure the process owners are held accountable.</t>
  </si>
  <si>
    <t>rule.horne@santam.co.za</t>
  </si>
  <si>
    <t>• Process Performance is visible and understood, • Impact on processes are thoroughly investigated, • Servant leadership is practised, • Process improvement projects are well communicated and supported, • Voice of the Customer is measured &amp; communicated, • Visual Management is done religiously, • Daily huddles are encouraged and rewarded, • Frequent Coaching of staff, • Process Owners have authority over process decisions, • Staff actively suggest changes for improvement</t>
  </si>
  <si>
    <t>I would try to make the initiative as visible as possible. Set up a structure for items, contract capacity and emphasize the value of what we are doing- what's in it for them. I would then follow up on progress</t>
  </si>
  <si>
    <t>sunet.cordier@santam.co.za</t>
  </si>
  <si>
    <t>• Process Excellence training is prioritised, • Process Performance is visible and understood, • Impact on processes are thoroughly investigated, • Learnings are encouraged during times of failure, • Servant leadership is practised, • Process improvement projects are well communicated and supported, • Process conversations take place on all levels, • Voice of the Customer is measured &amp; communicated, • Frequent Coaching of staff, • Process Owners have authority over process decisions</t>
  </si>
  <si>
    <t>Processes should be documented.</t>
  </si>
  <si>
    <t>Encourage people to ask why a process is what it is &amp; why does it happen a certain way without prejudice</t>
  </si>
  <si>
    <t>joseline.dunn@santam.co.za</t>
  </si>
  <si>
    <t>• Process Excellence training is prioritised, • Process Performance is visible and understood, • Impact on processes are thoroughly investigated, • Learnings are encouraged during times of failure, • Servant leadership is practised, • Process conversations take place on all levels, • Visual Management is done religiously, • Daily huddles are encouraged and rewarded, • Frequent Coaching of staff, • Staff actively suggest changes for improvement</t>
  </si>
  <si>
    <t>We need to recenter our focus on the staff and have more regular and insightful sessions with the staff. Remind them of their value in the process.</t>
  </si>
  <si>
    <t>marguerite.devilliers@santam.co.za</t>
  </si>
  <si>
    <t>• Process Excellence training is prioritised, • Process Performance is visible and understood, • Impact on processes are thoroughly investigated, • Learnings are encouraged during times of failure, • Process improvement projects are well communicated and supported, • Process conversations take place on all levels, • Daily huddles are encouraged and rewarded, • Frequent Coaching of staff, • Process Owners have authority over process decisions, • Staff actively suggest changes for improvement</t>
  </si>
  <si>
    <t>Added onto KPI's</t>
  </si>
  <si>
    <t>Create user education on the importance of process improvement</t>
  </si>
  <si>
    <t>lauren.prowse@santam.co.za</t>
  </si>
  <si>
    <t>• Process Excellence training is prioritised, • Process Performance is visible and understood, • Impact on processes are thoroughly investigated, • Learnings are encouraged during times of failure, • Servant leadership is practised, • Process improvement projects are well communicated and supported, • Voice of the Customer is measured &amp; communicated, • Visual Management is done religiously, • Daily huddles are encouraged and rewarded, • Frequent Coaching of staff, • Staff actively suggest changes for improvement</t>
  </si>
  <si>
    <t>Encourage a growth mindset. Promote employee feedback on current processes / experiences / failures. Coach problem solving skills, and a culture which aligns with the business strategy.</t>
  </si>
  <si>
    <t xml:space="preserve">Clear communication in terms of the business vision and values. Model the change you want to see, and provide coaching / guidance in terms of the positive changes you want to see. Encourage learning and development, i.e. process excellence training is key. </t>
  </si>
  <si>
    <t>adrianakotze77@gmail.com</t>
  </si>
  <si>
    <t>• Process Excellence training is prioritised, • Process Performance is visible and understood, • Impact on processes are thoroughly investigated, • Learnings are encouraged during times of failure, • Process improvement projects are well communicated and supported, • Process conversations take place on all levels, • Voice of the Customer is measured &amp; communicated, • Visual Management is done religiously, • Frequent Coaching of staff, • Process Owners have authority over process decisions, • Staff actively suggest changes for improvement</t>
  </si>
  <si>
    <t>nothing else</t>
  </si>
  <si>
    <t>doing things over and over, I would also suggest get the buy in from the staff and then add as much of the culture in your process.</t>
  </si>
  <si>
    <t>roald.wagener@santam.co.za</t>
  </si>
  <si>
    <t>• Process Excellence training is prioritised, • Process Performance is visible and understood, • Impact on processes are thoroughly investigated, • Learnings are encouraged during times of failure, • Process conversations take place on all levels, • Voice of the Customer is measured &amp; communicated, • Visual Management is done religiously, • Frequent Coaching of staff, • Process Owners have authority over process decisions, • Staff actively suggest changes for improvement</t>
  </si>
  <si>
    <t>Management support and commitment</t>
  </si>
  <si>
    <t>Lead by example</t>
  </si>
  <si>
    <t>claire.prins@santam.co.za</t>
  </si>
  <si>
    <t>• Process Excellence training is prioritised, • Process Performance is visible and understood, • Impact on processes are thoroughly investigated, • Learnings are encouraged during times of failure, • Servant leadership is practised, • Process conversations take place on all levels, • Voice of the Customer is measured &amp; communicated, • Visual Management is done religiously, • Daily huddles are encouraged and rewarded, • Process Owners have authority over process decisions</t>
  </si>
  <si>
    <t>Process performance included as a goal/KPI and cascaded throughout the value chain in order to drive and reward process excellence.</t>
  </si>
  <si>
    <t>Meetings/rituals are important to ensuring that the culture change is actioned and committed to in order to reach process excellence goals within the particular environment.</t>
  </si>
  <si>
    <t>NASTASHA.OMRANO@SANTAM.CO.ZA</t>
  </si>
  <si>
    <t>• Process Excellence training is prioritised, • Process Performance is visible and understood, • Impact on processes are thoroughly investigated, • Process improvement projects are well communicated and supported, • Process conversations take place on all levels, • Voice of the Customer is measured &amp; communicated, • Visual Management is done religiously, • Frequent Coaching of staff, • Process Owners have authority over process decisions, • Staff actively suggest changes for improvement</t>
  </si>
  <si>
    <t xml:space="preserve">listening and implementing changes </t>
  </si>
  <si>
    <t>Encourage safe environments and make colleagues feel comfortable to share their thoughts and opinions. A safe environment makes staff more comfortable to share their thoughts, fears and opinions more openly and this helps us better understand where our flaws in the processes are.</t>
  </si>
  <si>
    <t>anne-marie.pretorius@santam.co.za</t>
  </si>
  <si>
    <t>• Process Excellence training is prioritised, • Process Performance is visible and understood, • Impact on processes are thoroughly investigated, • Learnings are encouraged during times of failure, • Servant leadership is practised, • Process improvement projects are well communicated and supported, • Process conversations take place on all levels, • Voice of the Customer is measured &amp; communicated, • Visual Management is done religiously, • Daily huddles are encouraged and rewarded, • Frequent Coaching of staff, • Process Owners have authority over process decisions, • Staff actively suggest changes for improvement</t>
  </si>
  <si>
    <t>Keeping the process excellence philosophy "alive" and ongoing in all levels of the business</t>
  </si>
  <si>
    <t>Have Process Excellence as a standing agenda item at own Manco, keep process conversation ongoing and outcomes visible</t>
  </si>
  <si>
    <t>retha.botha@santam.co.za</t>
  </si>
  <si>
    <t>• Process Performance is visible and understood, • Impact on processes are thoroughly investigated, • Learnings are encouraged during times of failure, • Servant leadership is practised, • Process improvement projects are well communicated and supported, • Process conversations take place on all levels, • Voice of the Customer is measured &amp; communicated, • Visual Management is done religiously, • Frequent Coaching of staff, • Staff actively suggest changes for improvement</t>
  </si>
  <si>
    <t xml:space="preserve">Continuous communication </t>
  </si>
  <si>
    <t>Lead by example. Trust people to do the right thing. Repetition &amp; reward</t>
  </si>
  <si>
    <t>liam.gannon@santam.co.za</t>
  </si>
  <si>
    <t>• Process Excellence training is prioritised, • Process Performance is visible and understood, • Impact on processes are thoroughly investigated, • Learnings are encouraged during times of failure, • Process improvement projects are well communicated and supported, • Process conversations take place on all levels, • Voice of the Customer is measured &amp; communicated, • Visual Management is done religiously, • Daily huddles are encouraged and rewarded, • Frequent Coaching of staff, • Process Owners have authority over process decisions, • Staff actively suggest changes for improvement</t>
  </si>
  <si>
    <t>N/A</t>
  </si>
  <si>
    <t>carel.mieny@santam.co.za</t>
  </si>
  <si>
    <t>• Process Excellence training is prioritised, • Process Performance is visible and understood, • Impact on processes are thoroughly investigated, • Learnings are encouraged during times of failure, • Process improvement projects are well communicated and supported, • Process conversations take place on all levels, • Voice of the Customer is measured &amp; communicated, • Frequent Coaching of staff, • Process Owners have authority over process decisions, • Staff actively suggest changes for improvement</t>
  </si>
  <si>
    <t>Get input from the people on the ground before change is implemented. Not management</t>
  </si>
  <si>
    <t>Have regular check-ins with the people that it will have in impact on and get there buy in.</t>
  </si>
  <si>
    <t>chantal.gillies@santam.co.za</t>
  </si>
  <si>
    <t>• Process Performance is visible and understood, • Impact on processes are thoroughly investigated, • Learnings are encouraged during times of failure, • Servant leadership is practised, • Process conversations take place on all levels, • Voice of the Customer is measured &amp; communicated, • Daily huddles are encouraged and rewarded, • Frequent Coaching of staff, • Process Owners have authority over process decisions, • Staff actively suggest changes for improvement</t>
  </si>
  <si>
    <t>While process improvement is important, there should be easier measures in place to see why its failing.  Countless hours of Data should not be the proof of concept - this data should be embedded in the rules of the systems reporting.
Example - when quote AHT increases over a period, there should be a dashboard in place to easily identify why. -  did we change our underwriting - did we have a network issue that affected the system response - did we have a staff shortage due to training events. 
This should be a simple tool to refer too -  its not about the process but the measure of the process for me.</t>
  </si>
  <si>
    <t>As mentioned above, get tools in place that require the least amount of effor to refer to.</t>
  </si>
  <si>
    <t>neo.manyeli@santam.co.za</t>
  </si>
  <si>
    <t>• Process Excellence training is prioritised, • Learnings are encouraged during times of failure, • Servant leadership is practised, • Process improvement projects are well communicated and supported, • Process conversations take place on all levels, • Voice of the Customer is measured &amp; communicated, • Visual Management is done religiously, • Daily huddles are encouraged and rewarded, • Process Owners have authority over process decisions, • Staff actively suggest changes for improvement</t>
  </si>
  <si>
    <t>Contract and measure process excellence actions and results.</t>
  </si>
  <si>
    <t xml:space="preserve">Culture is bread through shared values and standards, therefore if process excellent is part of the values, these need to be communicated and understood to staff on a regular basis and there should be a consistent measurement/barometer. </t>
  </si>
  <si>
    <t>elsebe.style@santam.co.za</t>
  </si>
  <si>
    <t>• Process Excellence training is prioritised, • Process Performance is visible and understood, • Impact on processes are thoroughly investigated, • Learnings are encouraged during times of failure, • Process improvement projects are well communicated and supported, • Process conversations take place on all levels, • Visual Management is done religiously, • Daily huddles are encouraged and rewarded, • Frequent Coaching of staff, • Staff actively suggest changes for improvement</t>
  </si>
  <si>
    <t>Long-term success and focus on customer satisfaction.</t>
  </si>
  <si>
    <t>Work Hand-In-Hand with the agent and management.</t>
  </si>
  <si>
    <t>sarisha.bhaw@santam.co.za</t>
  </si>
  <si>
    <t>• Process Excellence training is prioritised, • Process Performance is visible and understood, • Impact on processes are thoroughly investigated, • Learnings are encouraged during times of failure, • Servant leadership is practised, • Process improvement projects are well communicated and supported, • Process conversations take place on all levels, • Daily huddles are encouraged and rewarded, • Frequent Coaching of staff, • Staff actively suggest changes for improvement</t>
  </si>
  <si>
    <t>Continuous improvement</t>
  </si>
  <si>
    <t>Listening to your employees and taking their input and feedback is paramount. I would take what they say and use it to establish a culture where there is transparency, openness and honesty. Innovation and creativity must be welcomed so it can encourage out of the box thinking.</t>
  </si>
  <si>
    <t>daphne.kumm@santam.co.za</t>
  </si>
  <si>
    <t>• Process Excellence training is prioritised, • Process Performance is visible and understood, • Impact on processes are thoroughly investigated, • Learnings are encouraged during times of failure, • Servant leadership is practised, • Process improvement projects are well communicated and supported, • Process conversations take place on all levels, • Voice of the Customer is measured &amp; communicated, • Frequent Coaching of staff, • Staff actively suggest changes for improvement</t>
  </si>
  <si>
    <t>None to add</t>
  </si>
  <si>
    <t xml:space="preserve">Making time and being consistent </t>
  </si>
  <si>
    <t>Theunis.labuschagne@santam.co.za</t>
  </si>
  <si>
    <t>• Process Excellence training is prioritised, • Process Performance is visible and understood, • Impact on processes are thoroughly investigated, • Learnings are encouraged during times of failure, • Servant leadership is practised, • Process improvement projects are well communicated and supported, • Visual Management is done religiously, • Daily huddles are encouraged and rewarded, • Frequent Coaching of staff, • Staff actively suggest changes for improvement</t>
  </si>
  <si>
    <t>N/A.</t>
  </si>
  <si>
    <t>All is covered</t>
  </si>
  <si>
    <t>We need to start measuring them in a survey</t>
  </si>
  <si>
    <t>Ruenell.Meyer@santam.co.za</t>
  </si>
  <si>
    <t>• Process Performance is visible and understood, • Impact on processes are thoroughly investigated, • Learnings are encouraged during times of failure, • Servant leadership is practised, • Process improvement projects are well communicated and supported, • Process conversations take place on all levels, • Voice of the Customer is measured &amp; communicated, • Daily huddles are encouraged and rewarded, • Frequent Coaching of staff, • Process Owners have authority over process decisions, • Staff actively suggest changes for improvement</t>
  </si>
  <si>
    <t>Ensuring everyone affected is well aware of the process</t>
  </si>
  <si>
    <t xml:space="preserve">Frequent information sessions.  Involving all staff, get their buy-in and feedback to the process and ensure all pros and cons are known and the reason for the process change. </t>
  </si>
  <si>
    <t>Estel.Scheepers@santam.co.za</t>
  </si>
  <si>
    <t>• Process Excellence training is prioritised, • Process Performance is visible and understood, • Impact on processes are thoroughly investigated, • Servant leadership is practised, • Process improvement projects are well communicated and supported, • Process conversations take place on all levels, • Visual Management is done religiously, • Daily huddles are encouraged and rewarded, • Frequent Coaching of staff, • Process Owners have authority over process decisions</t>
  </si>
  <si>
    <t>Middle and senior leaders must be contracted on their active involvement in making processes a success</t>
  </si>
  <si>
    <t xml:space="preserve">I learnt from 12 years of trying to change the contact center culture that the structure has to start from at least one manager/leader who embodies the values and beliefs of the desired culture.  That person must be future oriented, patient to solve the culture problems or implement change, have good communication and interpersonal skills, and be able to effectively navigate the VUCA environment.  Learning and Development's Learning Fluencer network is also focusing on growing the type of leaders that align with the Process Ownership stream.  There is no focus or expertise in contact centers to become servant leaders, and actively build the culture we need first, and then add on the culture we want. </t>
  </si>
  <si>
    <t>e-mails</t>
  </si>
  <si>
    <t>Process Excellence training is prioritised</t>
  </si>
  <si>
    <t>Process Performance is visible and understood</t>
  </si>
  <si>
    <t>Impact on processes are thoroughly investigated</t>
  </si>
  <si>
    <t>Learnings are encouraged during times of failure</t>
  </si>
  <si>
    <t>Servant leadership is practised</t>
  </si>
  <si>
    <t>Process improvement projects are well communicated and supported</t>
  </si>
  <si>
    <t>Process conversations take place on all levels</t>
  </si>
  <si>
    <t>Voice of the Customer is measured &amp; communicated</t>
  </si>
  <si>
    <t>Visual Management is done religiously</t>
  </si>
  <si>
    <t>Daily huddles are encouraged and rewarded</t>
  </si>
  <si>
    <t>Frequent Coaching of staff</t>
  </si>
  <si>
    <t>Process Owners have authority over process decisions</t>
  </si>
  <si>
    <t>Staff actively suggest changes for improvement</t>
  </si>
  <si>
    <t>Fair Amount</t>
  </si>
  <si>
    <t>Overall average</t>
  </si>
  <si>
    <t>Team</t>
  </si>
  <si>
    <t>adrianakotze77@gmails.com</t>
  </si>
  <si>
    <t>BPO</t>
  </si>
  <si>
    <t>Legal Claims</t>
  </si>
  <si>
    <t>OPS</t>
  </si>
  <si>
    <t>Finance</t>
  </si>
  <si>
    <t>Experience</t>
  </si>
  <si>
    <t>Less than 3 years</t>
  </si>
  <si>
    <t>More than 5 years</t>
  </si>
  <si>
    <t>Select for input</t>
  </si>
  <si>
    <t>Proficiency</t>
  </si>
  <si>
    <t>Role</t>
  </si>
  <si>
    <t>x</t>
  </si>
  <si>
    <t>Process Owner</t>
  </si>
  <si>
    <t>Process Expert</t>
  </si>
  <si>
    <r>
      <t xml:space="preserve">By selecting the "Yes" option I hereby voluntarily grant my permission for participation in this questionnaire. The nature and the objective of this research have been explained to me and I understand it.
I understand my right to choose whether to participate in the research project, and that the information provided will be handled </t>
    </r>
    <r>
      <rPr>
        <b/>
        <sz val="10"/>
        <color theme="1"/>
        <rFont val="Arial"/>
        <family val="2"/>
      </rPr>
      <t>confidentially. 
I am aware that the results of the survey may be used for academic publication.</t>
    </r>
  </si>
  <si>
    <t>Select the top 10</t>
  </si>
  <si>
    <t>Rating of ACTIONS in my team currently</t>
  </si>
  <si>
    <t>But everyone took time to complete….</t>
  </si>
  <si>
    <t>Look in detail at the additional ACTIONS suggested</t>
  </si>
  <si>
    <t>Look in detail at the way to institutionalise the actions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</si>
</sst>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h:mm:ss"/>
    <numFmt numFmtId="165" formatCode="0.0%"/>
  </numFmts>
  <fonts count="13" x14ac:knownFonts="1">
    <font>
      <sz val="10"/>
      <color rgb="FF000000"/>
      <name val="Arial"/>
      <scheme val="minor"/>
    </font>
    <font>
      <sz val="10"/>
      <color theme="1"/>
      <name val="Arial"/>
      <family val="2"/>
      <scheme val="minor"/>
    </font>
    <font>
      <b/>
      <sz val="10"/>
      <color theme="1"/>
      <name val="Arial"/>
      <family val="2"/>
    </font>
    <font>
      <sz val="10"/>
      <color rgb="FF000000"/>
      <name val="Arial"/>
      <family val="2"/>
      <scheme val="minor"/>
    </font>
    <font>
      <u/>
      <sz val="10"/>
      <color theme="10"/>
      <name val="Arial"/>
      <family val="2"/>
      <scheme val="minor"/>
    </font>
    <font>
      <sz val="10"/>
      <color rgb="FF000000"/>
      <name val="Arial"/>
      <family val="2"/>
      <scheme val="minor"/>
    </font>
    <font>
      <b/>
      <sz val="10"/>
      <color theme="1"/>
      <name val="Arial"/>
      <family val="2"/>
      <scheme val="minor"/>
    </font>
    <font>
      <b/>
      <sz val="10"/>
      <color rgb="FF000000"/>
      <name val="Arial"/>
      <family val="2"/>
      <scheme val="minor"/>
    </font>
    <font>
      <b/>
      <sz val="10"/>
      <color theme="4"/>
      <name val="Arial"/>
      <family val="2"/>
      <scheme val="minor"/>
    </font>
    <font>
      <b/>
      <sz val="20"/>
      <color theme="4"/>
      <name val="Arial"/>
      <family val="2"/>
      <scheme val="minor"/>
    </font>
    <font>
      <b/>
      <sz val="10"/>
      <color rgb="FFFF0000"/>
      <name val="Arial"/>
      <family val="2"/>
      <scheme val="minor"/>
    </font>
    <font>
      <sz val="10"/>
      <color theme="0" tint="-0.14999847407452621"/>
      <name val="Arial"/>
      <family val="2"/>
      <scheme val="minor"/>
    </font>
    <font>
      <sz val="10"/>
      <color theme="2" tint="-0.14999847407452621"/>
      <name val="Arial"/>
      <family val="2"/>
      <scheme val="minor"/>
    </font>
  </fonts>
  <fills count="6">
    <fill>
      <patternFill patternType="none"/>
    </fill>
    <fill>
      <patternFill patternType="gray125"/>
    </fill>
    <fill>
      <patternFill patternType="solid">
        <fgColor theme="2" tint="-0.1499984740745262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6"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4" fillId="0" borderId="0" applyNumberFormat="0" applyFill="0" applyBorder="0" applyAlignment="0" applyProtection="0"/>
    <xf numFmtId="9" fontId="5" fillId="0" borderId="0" applyFont="0" applyFill="0" applyBorder="0" applyAlignment="0" applyProtection="0"/>
  </cellStyleXfs>
  <cellXfs count="30">
    <xf numFmtId="0" fontId="0" fillId="0" borderId="0" xfId="0"/>
    <xf numFmtId="0" fontId="1" fillId="0" borderId="0" xfId="0" applyFont="1"/>
    <xf numFmtId="0" fontId="3" fillId="0" borderId="0" xfId="0" applyFont="1"/>
    <xf numFmtId="0" fontId="4" fillId="0" borderId="0" xfId="1"/>
    <xf numFmtId="2" fontId="0" fillId="0" borderId="0" xfId="0" applyNumberFormat="1"/>
    <xf numFmtId="1" fontId="0" fillId="0" borderId="0" xfId="0" applyNumberFormat="1"/>
    <xf numFmtId="0" fontId="3" fillId="0" borderId="0" xfId="0" applyFont="1" applyAlignment="1">
      <alignment horizontal="left"/>
    </xf>
    <xf numFmtId="0" fontId="0" fillId="0" borderId="0" xfId="0" applyAlignment="1">
      <alignment horizontal="center"/>
    </xf>
    <xf numFmtId="0" fontId="0" fillId="0" borderId="0" xfId="0" applyAlignment="1">
      <alignment horizontal="left"/>
    </xf>
    <xf numFmtId="0" fontId="1" fillId="0" borderId="0" xfId="0" applyFont="1" applyAlignment="1">
      <alignment vertical="top"/>
    </xf>
    <xf numFmtId="0" fontId="1" fillId="0" borderId="0" xfId="0" applyFont="1" applyAlignment="1">
      <alignment vertical="top" wrapText="1"/>
    </xf>
    <xf numFmtId="0" fontId="0" fillId="0" borderId="0" xfId="0" applyAlignment="1">
      <alignment vertical="top"/>
    </xf>
    <xf numFmtId="164" fontId="1" fillId="0" borderId="0" xfId="0" applyNumberFormat="1" applyFont="1" applyAlignment="1">
      <alignment vertical="top"/>
    </xf>
    <xf numFmtId="0" fontId="0" fillId="0" borderId="0" xfId="0" applyAlignment="1">
      <alignment vertical="top" wrapText="1"/>
    </xf>
    <xf numFmtId="0" fontId="6" fillId="2" borderId="1" xfId="0" applyFont="1" applyFill="1" applyBorder="1" applyAlignment="1">
      <alignment vertical="top" wrapText="1"/>
    </xf>
    <xf numFmtId="0" fontId="6" fillId="3" borderId="1" xfId="0" applyFont="1" applyFill="1" applyBorder="1" applyAlignment="1">
      <alignment vertical="top" wrapText="1"/>
    </xf>
    <xf numFmtId="0" fontId="6" fillId="3" borderId="1" xfId="0" applyFont="1" applyFill="1" applyBorder="1" applyAlignment="1">
      <alignment horizontal="center" vertical="top" wrapText="1"/>
    </xf>
    <xf numFmtId="0" fontId="0" fillId="0" borderId="0" xfId="0" applyAlignment="1">
      <alignment horizontal="center" vertical="top"/>
    </xf>
    <xf numFmtId="0" fontId="6" fillId="4" borderId="1" xfId="0" applyFont="1" applyFill="1" applyBorder="1" applyAlignment="1">
      <alignment vertical="top"/>
    </xf>
    <xf numFmtId="0" fontId="7" fillId="2" borderId="1" xfId="0" applyFont="1" applyFill="1" applyBorder="1" applyAlignment="1">
      <alignment vertical="top" wrapText="1"/>
    </xf>
    <xf numFmtId="0" fontId="8" fillId="0" borderId="1" xfId="0" applyFont="1" applyBorder="1" applyAlignment="1">
      <alignment vertical="top" wrapText="1"/>
    </xf>
    <xf numFmtId="0" fontId="9" fillId="0" borderId="2" xfId="0" applyFont="1" applyBorder="1"/>
    <xf numFmtId="0" fontId="10" fillId="0" borderId="0" xfId="0" applyFont="1"/>
    <xf numFmtId="9" fontId="0" fillId="0" borderId="0" xfId="2" applyFont="1"/>
    <xf numFmtId="0" fontId="7" fillId="5" borderId="0" xfId="0" applyFont="1" applyFill="1"/>
    <xf numFmtId="0" fontId="0" fillId="5" borderId="0" xfId="0" applyFill="1"/>
    <xf numFmtId="0" fontId="11" fillId="0" borderId="0" xfId="0" applyFont="1" applyAlignment="1">
      <alignment vertical="top" wrapText="1"/>
    </xf>
    <xf numFmtId="0" fontId="12" fillId="0" borderId="0" xfId="0" applyFont="1" applyAlignment="1">
      <alignment vertical="top" wrapText="1"/>
    </xf>
    <xf numFmtId="165" fontId="0" fillId="0" borderId="0" xfId="2" applyNumberFormat="1" applyFont="1"/>
    <xf numFmtId="0" fontId="9" fillId="0" borderId="2" xfId="0" applyFont="1" applyBorder="1" applyAlignment="1">
      <alignment horizontal="center"/>
    </xf>
  </cellXfs>
  <cellStyles count="3">
    <cellStyle name="Hyperlink" xfId="1" builtinId="8"/>
    <cellStyle name="Normal" xfId="0" builtinId="0"/>
    <cellStyle name="Percent" xfId="2" builtinId="5"/>
  </cellStyles>
  <dxfs count="2">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Overall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0"/>
          <c:tx>
            <c:v>Selection</c:v>
          </c:tx>
          <c:spPr>
            <a:solidFill>
              <a:schemeClr val="accent1"/>
            </a:solidFill>
            <a:ln>
              <a:noFill/>
            </a:ln>
            <a:effectLst/>
          </c:spPr>
          <c:invertIfNegative val="0"/>
          <c:dPt>
            <c:idx val="1"/>
            <c:invertIfNegative val="0"/>
            <c:bubble3D val="0"/>
            <c:spPr>
              <a:solidFill>
                <a:schemeClr val="accent1"/>
              </a:solidFill>
              <a:ln>
                <a:noFill/>
              </a:ln>
              <a:effectLst/>
            </c:spPr>
            <c:extLst>
              <c:ext xmlns:c16="http://schemas.microsoft.com/office/drawing/2014/chart" uri="{C3380CC4-5D6E-409C-BE32-E72D297353CC}">
                <c16:uniqueId val="{00000001-AE98-41DC-85A0-C46C3AF2C7C0}"/>
              </c:ext>
            </c:extLst>
          </c:dPt>
          <c:dPt>
            <c:idx val="2"/>
            <c:invertIfNegative val="0"/>
            <c:bubble3D val="0"/>
            <c:spPr>
              <a:solidFill>
                <a:schemeClr val="accent1"/>
              </a:solidFill>
              <a:ln>
                <a:noFill/>
              </a:ln>
              <a:effectLst/>
            </c:spPr>
            <c:extLst>
              <c:ext xmlns:c16="http://schemas.microsoft.com/office/drawing/2014/chart" uri="{C3380CC4-5D6E-409C-BE32-E72D297353CC}">
                <c16:uniqueId val="{00000003-AE98-41DC-85A0-C46C3AF2C7C0}"/>
              </c:ext>
            </c:extLst>
          </c:dPt>
          <c:dPt>
            <c:idx val="4"/>
            <c:invertIfNegative val="0"/>
            <c:bubble3D val="0"/>
            <c:spPr>
              <a:solidFill>
                <a:schemeClr val="accent1"/>
              </a:solidFill>
              <a:ln>
                <a:noFill/>
              </a:ln>
              <a:effectLst/>
            </c:spPr>
            <c:extLst>
              <c:ext xmlns:c16="http://schemas.microsoft.com/office/drawing/2014/chart" uri="{C3380CC4-5D6E-409C-BE32-E72D297353CC}">
                <c16:uniqueId val="{00000000-AE98-41DC-85A0-C46C3AF2C7C0}"/>
              </c:ext>
            </c:extLst>
          </c:dPt>
          <c:dPt>
            <c:idx val="8"/>
            <c:invertIfNegative val="0"/>
            <c:bubble3D val="0"/>
            <c:spPr>
              <a:solidFill>
                <a:schemeClr val="accent1"/>
              </a:solidFill>
              <a:ln>
                <a:noFill/>
              </a:ln>
              <a:effectLst/>
            </c:spPr>
            <c:extLst>
              <c:ext xmlns:c16="http://schemas.microsoft.com/office/drawing/2014/chart" uri="{C3380CC4-5D6E-409C-BE32-E72D297353CC}">
                <c16:uniqueId val="{00000002-AE98-41DC-85A0-C46C3AF2C7C0}"/>
              </c:ext>
            </c:extLst>
          </c:dPt>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Analysis!$U$30:$AG$30</c:f>
              <c:numCache>
                <c:formatCode>0</c:formatCode>
                <c:ptCount val="13"/>
                <c:pt idx="0">
                  <c:v>21</c:v>
                </c:pt>
                <c:pt idx="1">
                  <c:v>24</c:v>
                </c:pt>
                <c:pt idx="2">
                  <c:v>22</c:v>
                </c:pt>
                <c:pt idx="3">
                  <c:v>20</c:v>
                </c:pt>
                <c:pt idx="4">
                  <c:v>17</c:v>
                </c:pt>
                <c:pt idx="5">
                  <c:v>21</c:v>
                </c:pt>
                <c:pt idx="6">
                  <c:v>21</c:v>
                </c:pt>
                <c:pt idx="7">
                  <c:v>19</c:v>
                </c:pt>
                <c:pt idx="8">
                  <c:v>18</c:v>
                </c:pt>
                <c:pt idx="9">
                  <c:v>18</c:v>
                </c:pt>
                <c:pt idx="10">
                  <c:v>22</c:v>
                </c:pt>
                <c:pt idx="11">
                  <c:v>18</c:v>
                </c:pt>
                <c:pt idx="12">
                  <c:v>21</c:v>
                </c:pt>
              </c:numCache>
            </c:numRef>
          </c:val>
          <c:extLst>
            <c:ext xmlns:c16="http://schemas.microsoft.com/office/drawing/2014/chart" uri="{C3380CC4-5D6E-409C-BE32-E72D297353CC}">
              <c16:uniqueId val="{00000001-37C4-48F9-9B41-2C5E7F91D89A}"/>
            </c:ext>
          </c:extLst>
        </c:ser>
        <c:dLbls>
          <c:showLegendKey val="0"/>
          <c:showVal val="0"/>
          <c:showCatName val="0"/>
          <c:showSerName val="0"/>
          <c:showPercent val="0"/>
          <c:showBubbleSize val="0"/>
        </c:dLbls>
        <c:gapWidth val="219"/>
        <c:overlap val="-27"/>
        <c:axId val="2097201184"/>
        <c:axId val="2097197824"/>
      </c:barChart>
      <c:lineChart>
        <c:grouping val="stacked"/>
        <c:varyColors val="0"/>
        <c:ser>
          <c:idx val="0"/>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Analysis!$G$30:$S$30</c:f>
              <c:numCache>
                <c:formatCode>General</c:formatCode>
                <c:ptCount val="13"/>
                <c:pt idx="0">
                  <c:v>2.84</c:v>
                </c:pt>
                <c:pt idx="1">
                  <c:v>2.6</c:v>
                </c:pt>
                <c:pt idx="2">
                  <c:v>2.96</c:v>
                </c:pt>
                <c:pt idx="3">
                  <c:v>3.16</c:v>
                </c:pt>
                <c:pt idx="4">
                  <c:v>2.96</c:v>
                </c:pt>
                <c:pt idx="5">
                  <c:v>3.04</c:v>
                </c:pt>
                <c:pt idx="6">
                  <c:v>2.84</c:v>
                </c:pt>
                <c:pt idx="7">
                  <c:v>3.48</c:v>
                </c:pt>
                <c:pt idx="8">
                  <c:v>2.68</c:v>
                </c:pt>
                <c:pt idx="9">
                  <c:v>2.44</c:v>
                </c:pt>
                <c:pt idx="10">
                  <c:v>2.8</c:v>
                </c:pt>
                <c:pt idx="11">
                  <c:v>2.8</c:v>
                </c:pt>
                <c:pt idx="12">
                  <c:v>2.6</c:v>
                </c:pt>
              </c:numCache>
            </c:numRef>
          </c:val>
          <c:smooth val="0"/>
          <c:extLst>
            <c:ext xmlns:c16="http://schemas.microsoft.com/office/drawing/2014/chart" uri="{C3380CC4-5D6E-409C-BE32-E72D297353CC}">
              <c16:uniqueId val="{00000000-37C4-48F9-9B41-2C5E7F91D89A}"/>
            </c:ext>
          </c:extLst>
        </c:ser>
        <c:dLbls>
          <c:showLegendKey val="0"/>
          <c:showVal val="0"/>
          <c:showCatName val="0"/>
          <c:showSerName val="0"/>
          <c:showPercent val="0"/>
          <c:showBubbleSize val="0"/>
        </c:dLbls>
        <c:marker val="1"/>
        <c:smooth val="0"/>
        <c:axId val="130863919"/>
        <c:axId val="130864879"/>
      </c:lineChart>
      <c:catAx>
        <c:axId val="209720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2097197824"/>
        <c:crosses val="autoZero"/>
        <c:auto val="1"/>
        <c:lblAlgn val="ctr"/>
        <c:lblOffset val="100"/>
        <c:noMultiLvlLbl val="0"/>
      </c:catAx>
      <c:valAx>
        <c:axId val="20971978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crossAx val="2097201184"/>
        <c:crosses val="autoZero"/>
        <c:crossBetween val="between"/>
      </c:valAx>
      <c:valAx>
        <c:axId val="130864879"/>
        <c:scaling>
          <c:orientation val="minMax"/>
          <c:max val="4"/>
          <c:min val="2"/>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30863919"/>
        <c:crosses val="max"/>
        <c:crossBetween val="between"/>
      </c:valAx>
      <c:catAx>
        <c:axId val="130863919"/>
        <c:scaling>
          <c:orientation val="minMax"/>
        </c:scaling>
        <c:delete val="1"/>
        <c:axPos val="b"/>
        <c:numFmt formatCode="General" sourceLinked="1"/>
        <c:majorTickMark val="out"/>
        <c:minorTickMark val="none"/>
        <c:tickLblPos val="nextTo"/>
        <c:crossAx val="130864879"/>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OPS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0"/>
          <c:tx>
            <c:v>Selection</c:v>
          </c:tx>
          <c:spPr>
            <a:solidFill>
              <a:schemeClr val="accent1"/>
            </a:solidFill>
            <a:ln>
              <a:noFill/>
            </a:ln>
            <a:effectLst/>
          </c:spPr>
          <c:invertIfNegative val="0"/>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Analysis!$U$31:$AG$31</c:f>
              <c:numCache>
                <c:formatCode>0</c:formatCode>
                <c:ptCount val="13"/>
                <c:pt idx="0">
                  <c:v>6</c:v>
                </c:pt>
                <c:pt idx="1">
                  <c:v>7</c:v>
                </c:pt>
                <c:pt idx="2">
                  <c:v>6</c:v>
                </c:pt>
                <c:pt idx="3">
                  <c:v>6</c:v>
                </c:pt>
                <c:pt idx="4">
                  <c:v>5</c:v>
                </c:pt>
                <c:pt idx="5">
                  <c:v>6</c:v>
                </c:pt>
                <c:pt idx="6">
                  <c:v>5</c:v>
                </c:pt>
                <c:pt idx="7">
                  <c:v>4</c:v>
                </c:pt>
                <c:pt idx="8">
                  <c:v>5</c:v>
                </c:pt>
                <c:pt idx="9">
                  <c:v>6</c:v>
                </c:pt>
                <c:pt idx="10">
                  <c:v>7</c:v>
                </c:pt>
                <c:pt idx="11">
                  <c:v>4</c:v>
                </c:pt>
                <c:pt idx="12">
                  <c:v>6</c:v>
                </c:pt>
              </c:numCache>
            </c:numRef>
          </c:val>
          <c:extLst>
            <c:ext xmlns:c16="http://schemas.microsoft.com/office/drawing/2014/chart" uri="{C3380CC4-5D6E-409C-BE32-E72D297353CC}">
              <c16:uniqueId val="{00000000-F134-4E2F-B2D7-97C1B53879B0}"/>
            </c:ext>
          </c:extLst>
        </c:ser>
        <c:dLbls>
          <c:showLegendKey val="0"/>
          <c:showVal val="0"/>
          <c:showCatName val="0"/>
          <c:showSerName val="0"/>
          <c:showPercent val="0"/>
          <c:showBubbleSize val="0"/>
        </c:dLbls>
        <c:gapWidth val="219"/>
        <c:overlap val="-27"/>
        <c:axId val="2097201184"/>
        <c:axId val="2097197824"/>
      </c:barChart>
      <c:lineChart>
        <c:grouping val="stacked"/>
        <c:varyColors val="0"/>
        <c:ser>
          <c:idx val="0"/>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Analysis!$G$31:$S$31</c:f>
              <c:numCache>
                <c:formatCode>0.00</c:formatCode>
                <c:ptCount val="13"/>
                <c:pt idx="0">
                  <c:v>3.1428571428571428</c:v>
                </c:pt>
                <c:pt idx="1">
                  <c:v>2.4285714285714284</c:v>
                </c:pt>
                <c:pt idx="2">
                  <c:v>3.1428571428571428</c:v>
                </c:pt>
                <c:pt idx="3">
                  <c:v>3.2857142857142856</c:v>
                </c:pt>
                <c:pt idx="4">
                  <c:v>2.5714285714285716</c:v>
                </c:pt>
                <c:pt idx="5">
                  <c:v>2.7142857142857144</c:v>
                </c:pt>
                <c:pt idx="6">
                  <c:v>2.7142857142857144</c:v>
                </c:pt>
                <c:pt idx="7">
                  <c:v>3.4285714285714284</c:v>
                </c:pt>
                <c:pt idx="8">
                  <c:v>2.4285714285714284</c:v>
                </c:pt>
                <c:pt idx="9">
                  <c:v>2.2857142857142856</c:v>
                </c:pt>
                <c:pt idx="10">
                  <c:v>2.4285714285714284</c:v>
                </c:pt>
                <c:pt idx="11">
                  <c:v>2.1428571428571428</c:v>
                </c:pt>
                <c:pt idx="12">
                  <c:v>2.7142857142857144</c:v>
                </c:pt>
              </c:numCache>
            </c:numRef>
          </c:val>
          <c:smooth val="0"/>
          <c:extLst>
            <c:ext xmlns:c16="http://schemas.microsoft.com/office/drawing/2014/chart" uri="{C3380CC4-5D6E-409C-BE32-E72D297353CC}">
              <c16:uniqueId val="{00000001-F134-4E2F-B2D7-97C1B53879B0}"/>
            </c:ext>
          </c:extLst>
        </c:ser>
        <c:dLbls>
          <c:showLegendKey val="0"/>
          <c:showVal val="0"/>
          <c:showCatName val="0"/>
          <c:showSerName val="0"/>
          <c:showPercent val="0"/>
          <c:showBubbleSize val="0"/>
        </c:dLbls>
        <c:marker val="1"/>
        <c:smooth val="0"/>
        <c:axId val="130863919"/>
        <c:axId val="130864879"/>
      </c:lineChart>
      <c:catAx>
        <c:axId val="209720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7197824"/>
        <c:crosses val="autoZero"/>
        <c:auto val="1"/>
        <c:lblAlgn val="ctr"/>
        <c:lblOffset val="100"/>
        <c:noMultiLvlLbl val="0"/>
      </c:catAx>
      <c:valAx>
        <c:axId val="20971978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crossAx val="2097201184"/>
        <c:crosses val="autoZero"/>
        <c:crossBetween val="between"/>
      </c:valAx>
      <c:valAx>
        <c:axId val="130864879"/>
        <c:scaling>
          <c:orientation val="minMax"/>
          <c:max val="4"/>
          <c:min val="2"/>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30863919"/>
        <c:crosses val="max"/>
        <c:crossBetween val="between"/>
      </c:valAx>
      <c:catAx>
        <c:axId val="130863919"/>
        <c:scaling>
          <c:orientation val="minMax"/>
        </c:scaling>
        <c:delete val="1"/>
        <c:axPos val="b"/>
        <c:numFmt formatCode="General" sourceLinked="1"/>
        <c:majorTickMark val="out"/>
        <c:minorTickMark val="none"/>
        <c:tickLblPos val="nextTo"/>
        <c:crossAx val="130864879"/>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Legal Claims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0"/>
          <c:tx>
            <c:v>Selection</c:v>
          </c:tx>
          <c:spPr>
            <a:solidFill>
              <a:schemeClr val="accent1"/>
            </a:solidFill>
            <a:ln>
              <a:noFill/>
            </a:ln>
            <a:effectLst/>
          </c:spPr>
          <c:invertIfNegative val="0"/>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Analysis!$U$32:$AG$32</c:f>
              <c:numCache>
                <c:formatCode>0</c:formatCode>
                <c:ptCount val="13"/>
                <c:pt idx="0">
                  <c:v>5</c:v>
                </c:pt>
                <c:pt idx="1">
                  <c:v>5</c:v>
                </c:pt>
                <c:pt idx="2">
                  <c:v>5</c:v>
                </c:pt>
                <c:pt idx="3">
                  <c:v>6</c:v>
                </c:pt>
                <c:pt idx="4">
                  <c:v>5</c:v>
                </c:pt>
                <c:pt idx="5">
                  <c:v>4</c:v>
                </c:pt>
                <c:pt idx="6">
                  <c:v>6</c:v>
                </c:pt>
                <c:pt idx="7">
                  <c:v>5</c:v>
                </c:pt>
                <c:pt idx="8">
                  <c:v>6</c:v>
                </c:pt>
                <c:pt idx="9">
                  <c:v>5</c:v>
                </c:pt>
                <c:pt idx="10">
                  <c:v>4</c:v>
                </c:pt>
                <c:pt idx="11">
                  <c:v>4</c:v>
                </c:pt>
                <c:pt idx="12">
                  <c:v>5</c:v>
                </c:pt>
              </c:numCache>
            </c:numRef>
          </c:val>
          <c:extLst>
            <c:ext xmlns:c16="http://schemas.microsoft.com/office/drawing/2014/chart" uri="{C3380CC4-5D6E-409C-BE32-E72D297353CC}">
              <c16:uniqueId val="{00000000-57B4-4EB3-8B89-F2773B8BAC2D}"/>
            </c:ext>
          </c:extLst>
        </c:ser>
        <c:dLbls>
          <c:showLegendKey val="0"/>
          <c:showVal val="0"/>
          <c:showCatName val="0"/>
          <c:showSerName val="0"/>
          <c:showPercent val="0"/>
          <c:showBubbleSize val="0"/>
        </c:dLbls>
        <c:gapWidth val="219"/>
        <c:overlap val="-27"/>
        <c:axId val="2097201184"/>
        <c:axId val="2097197824"/>
      </c:barChart>
      <c:lineChart>
        <c:grouping val="stacked"/>
        <c:varyColors val="0"/>
        <c:ser>
          <c:idx val="0"/>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Analysis!$G$32:$S$32</c:f>
              <c:numCache>
                <c:formatCode>0.00</c:formatCode>
                <c:ptCount val="13"/>
                <c:pt idx="0">
                  <c:v>3.6666666666666665</c:v>
                </c:pt>
                <c:pt idx="1">
                  <c:v>3.3333333333333335</c:v>
                </c:pt>
                <c:pt idx="2">
                  <c:v>3.5</c:v>
                </c:pt>
                <c:pt idx="3">
                  <c:v>3.6666666666666665</c:v>
                </c:pt>
                <c:pt idx="4">
                  <c:v>3.3333333333333335</c:v>
                </c:pt>
                <c:pt idx="5">
                  <c:v>3.6666666666666665</c:v>
                </c:pt>
                <c:pt idx="6">
                  <c:v>3.3333333333333335</c:v>
                </c:pt>
                <c:pt idx="7">
                  <c:v>3.8333333333333335</c:v>
                </c:pt>
                <c:pt idx="8">
                  <c:v>3.1666666666666665</c:v>
                </c:pt>
                <c:pt idx="9">
                  <c:v>3</c:v>
                </c:pt>
                <c:pt idx="10">
                  <c:v>3.3333333333333335</c:v>
                </c:pt>
                <c:pt idx="11">
                  <c:v>3.5</c:v>
                </c:pt>
                <c:pt idx="12">
                  <c:v>2.8333333333333335</c:v>
                </c:pt>
              </c:numCache>
            </c:numRef>
          </c:val>
          <c:smooth val="0"/>
          <c:extLst>
            <c:ext xmlns:c16="http://schemas.microsoft.com/office/drawing/2014/chart" uri="{C3380CC4-5D6E-409C-BE32-E72D297353CC}">
              <c16:uniqueId val="{00000001-57B4-4EB3-8B89-F2773B8BAC2D}"/>
            </c:ext>
          </c:extLst>
        </c:ser>
        <c:dLbls>
          <c:showLegendKey val="0"/>
          <c:showVal val="0"/>
          <c:showCatName val="0"/>
          <c:showSerName val="0"/>
          <c:showPercent val="0"/>
          <c:showBubbleSize val="0"/>
        </c:dLbls>
        <c:marker val="1"/>
        <c:smooth val="0"/>
        <c:axId val="130863919"/>
        <c:axId val="130864879"/>
      </c:lineChart>
      <c:catAx>
        <c:axId val="209720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7197824"/>
        <c:crosses val="autoZero"/>
        <c:auto val="1"/>
        <c:lblAlgn val="ctr"/>
        <c:lblOffset val="100"/>
        <c:noMultiLvlLbl val="0"/>
      </c:catAx>
      <c:valAx>
        <c:axId val="2097197824"/>
        <c:scaling>
          <c:orientation val="minMax"/>
          <c:max val="8"/>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crossAx val="2097201184"/>
        <c:crosses val="autoZero"/>
        <c:crossBetween val="between"/>
      </c:valAx>
      <c:valAx>
        <c:axId val="130864879"/>
        <c:scaling>
          <c:orientation val="minMax"/>
          <c:min val="2"/>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30863919"/>
        <c:crosses val="max"/>
        <c:crossBetween val="between"/>
      </c:valAx>
      <c:catAx>
        <c:axId val="130863919"/>
        <c:scaling>
          <c:orientation val="minMax"/>
        </c:scaling>
        <c:delete val="1"/>
        <c:axPos val="b"/>
        <c:numFmt formatCode="General" sourceLinked="1"/>
        <c:majorTickMark val="out"/>
        <c:minorTickMark val="none"/>
        <c:tickLblPos val="nextTo"/>
        <c:crossAx val="130864879"/>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Finance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0"/>
          <c:tx>
            <c:v>Selection</c:v>
          </c:tx>
          <c:spPr>
            <a:solidFill>
              <a:schemeClr val="accent1"/>
            </a:solidFill>
            <a:ln>
              <a:noFill/>
            </a:ln>
            <a:effectLst/>
          </c:spPr>
          <c:invertIfNegative val="0"/>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Analysis!$U$33:$AG$33</c:f>
              <c:numCache>
                <c:formatCode>0</c:formatCode>
                <c:ptCount val="13"/>
                <c:pt idx="0">
                  <c:v>2</c:v>
                </c:pt>
                <c:pt idx="1">
                  <c:v>3</c:v>
                </c:pt>
                <c:pt idx="2">
                  <c:v>3</c:v>
                </c:pt>
                <c:pt idx="3">
                  <c:v>3</c:v>
                </c:pt>
                <c:pt idx="4">
                  <c:v>2</c:v>
                </c:pt>
                <c:pt idx="5">
                  <c:v>3</c:v>
                </c:pt>
                <c:pt idx="6">
                  <c:v>3</c:v>
                </c:pt>
                <c:pt idx="7">
                  <c:v>2</c:v>
                </c:pt>
                <c:pt idx="8">
                  <c:v>1</c:v>
                </c:pt>
                <c:pt idx="9">
                  <c:v>2</c:v>
                </c:pt>
                <c:pt idx="10">
                  <c:v>3</c:v>
                </c:pt>
                <c:pt idx="11">
                  <c:v>2</c:v>
                </c:pt>
                <c:pt idx="12">
                  <c:v>3</c:v>
                </c:pt>
              </c:numCache>
            </c:numRef>
          </c:val>
          <c:extLst>
            <c:ext xmlns:c16="http://schemas.microsoft.com/office/drawing/2014/chart" uri="{C3380CC4-5D6E-409C-BE32-E72D297353CC}">
              <c16:uniqueId val="{00000000-8241-40DB-A4EE-7EABDD8184D7}"/>
            </c:ext>
          </c:extLst>
        </c:ser>
        <c:dLbls>
          <c:showLegendKey val="0"/>
          <c:showVal val="0"/>
          <c:showCatName val="0"/>
          <c:showSerName val="0"/>
          <c:showPercent val="0"/>
          <c:showBubbleSize val="0"/>
        </c:dLbls>
        <c:gapWidth val="219"/>
        <c:overlap val="-27"/>
        <c:axId val="2097201184"/>
        <c:axId val="2097197824"/>
      </c:barChart>
      <c:lineChart>
        <c:grouping val="stacked"/>
        <c:varyColors val="0"/>
        <c:ser>
          <c:idx val="0"/>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Analysis!$G$33:$S$33</c:f>
              <c:numCache>
                <c:formatCode>0.00</c:formatCode>
                <c:ptCount val="13"/>
                <c:pt idx="0">
                  <c:v>2.6666666666666665</c:v>
                </c:pt>
                <c:pt idx="1">
                  <c:v>3</c:v>
                </c:pt>
                <c:pt idx="2">
                  <c:v>3</c:v>
                </c:pt>
                <c:pt idx="3">
                  <c:v>2.6666666666666665</c:v>
                </c:pt>
                <c:pt idx="4">
                  <c:v>3.3333333333333335</c:v>
                </c:pt>
                <c:pt idx="5">
                  <c:v>4</c:v>
                </c:pt>
                <c:pt idx="6">
                  <c:v>3.6666666666666665</c:v>
                </c:pt>
                <c:pt idx="7">
                  <c:v>3.3333333333333335</c:v>
                </c:pt>
                <c:pt idx="8">
                  <c:v>3</c:v>
                </c:pt>
                <c:pt idx="9">
                  <c:v>2.3333333333333335</c:v>
                </c:pt>
                <c:pt idx="10">
                  <c:v>4</c:v>
                </c:pt>
                <c:pt idx="11">
                  <c:v>3</c:v>
                </c:pt>
                <c:pt idx="12">
                  <c:v>2.6666666666666665</c:v>
                </c:pt>
              </c:numCache>
            </c:numRef>
          </c:val>
          <c:smooth val="0"/>
          <c:extLst>
            <c:ext xmlns:c16="http://schemas.microsoft.com/office/drawing/2014/chart" uri="{C3380CC4-5D6E-409C-BE32-E72D297353CC}">
              <c16:uniqueId val="{00000001-8241-40DB-A4EE-7EABDD8184D7}"/>
            </c:ext>
          </c:extLst>
        </c:ser>
        <c:dLbls>
          <c:showLegendKey val="0"/>
          <c:showVal val="0"/>
          <c:showCatName val="0"/>
          <c:showSerName val="0"/>
          <c:showPercent val="0"/>
          <c:showBubbleSize val="0"/>
        </c:dLbls>
        <c:marker val="1"/>
        <c:smooth val="0"/>
        <c:axId val="130863919"/>
        <c:axId val="130864879"/>
      </c:lineChart>
      <c:catAx>
        <c:axId val="209720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7197824"/>
        <c:crosses val="autoZero"/>
        <c:auto val="1"/>
        <c:lblAlgn val="ctr"/>
        <c:lblOffset val="100"/>
        <c:noMultiLvlLbl val="0"/>
      </c:catAx>
      <c:valAx>
        <c:axId val="20971978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crossAx val="2097201184"/>
        <c:crosses val="autoZero"/>
        <c:crossBetween val="between"/>
      </c:valAx>
      <c:valAx>
        <c:axId val="130864879"/>
        <c:scaling>
          <c:orientation val="minMax"/>
          <c:min val="2"/>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30863919"/>
        <c:crosses val="max"/>
        <c:crossBetween val="between"/>
      </c:valAx>
      <c:catAx>
        <c:axId val="130863919"/>
        <c:scaling>
          <c:orientation val="minMax"/>
        </c:scaling>
        <c:delete val="1"/>
        <c:axPos val="b"/>
        <c:numFmt formatCode="General" sourceLinked="1"/>
        <c:majorTickMark val="out"/>
        <c:minorTickMark val="none"/>
        <c:tickLblPos val="nextTo"/>
        <c:crossAx val="130864879"/>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BPO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0"/>
          <c:tx>
            <c:v>Selection</c:v>
          </c:tx>
          <c:spPr>
            <a:solidFill>
              <a:schemeClr val="accent1"/>
            </a:solidFill>
            <a:ln>
              <a:noFill/>
            </a:ln>
            <a:effectLst/>
          </c:spPr>
          <c:invertIfNegative val="0"/>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Analysis!$U$34:$AG$34</c:f>
              <c:numCache>
                <c:formatCode>0</c:formatCode>
                <c:ptCount val="13"/>
                <c:pt idx="0">
                  <c:v>2</c:v>
                </c:pt>
                <c:pt idx="1">
                  <c:v>3</c:v>
                </c:pt>
                <c:pt idx="2">
                  <c:v>2</c:v>
                </c:pt>
                <c:pt idx="3">
                  <c:v>1</c:v>
                </c:pt>
                <c:pt idx="4">
                  <c:v>2</c:v>
                </c:pt>
                <c:pt idx="5">
                  <c:v>2</c:v>
                </c:pt>
                <c:pt idx="6">
                  <c:v>2</c:v>
                </c:pt>
                <c:pt idx="7">
                  <c:v>3</c:v>
                </c:pt>
                <c:pt idx="8">
                  <c:v>3</c:v>
                </c:pt>
                <c:pt idx="9">
                  <c:v>2</c:v>
                </c:pt>
                <c:pt idx="10">
                  <c:v>3</c:v>
                </c:pt>
                <c:pt idx="11">
                  <c:v>3</c:v>
                </c:pt>
                <c:pt idx="12">
                  <c:v>2</c:v>
                </c:pt>
              </c:numCache>
            </c:numRef>
          </c:val>
          <c:extLst>
            <c:ext xmlns:c16="http://schemas.microsoft.com/office/drawing/2014/chart" uri="{C3380CC4-5D6E-409C-BE32-E72D297353CC}">
              <c16:uniqueId val="{00000000-5DA1-4FA7-BBEA-ADB0FF1FA461}"/>
            </c:ext>
          </c:extLst>
        </c:ser>
        <c:dLbls>
          <c:showLegendKey val="0"/>
          <c:showVal val="0"/>
          <c:showCatName val="0"/>
          <c:showSerName val="0"/>
          <c:showPercent val="0"/>
          <c:showBubbleSize val="0"/>
        </c:dLbls>
        <c:gapWidth val="219"/>
        <c:overlap val="-27"/>
        <c:axId val="2097201184"/>
        <c:axId val="2097197824"/>
      </c:barChart>
      <c:lineChart>
        <c:grouping val="stacked"/>
        <c:varyColors val="0"/>
        <c:ser>
          <c:idx val="0"/>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Analysis!$U$2:$AG$2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Analysis!$G$34:$S$34</c:f>
              <c:numCache>
                <c:formatCode>0.00</c:formatCode>
                <c:ptCount val="13"/>
                <c:pt idx="0">
                  <c:v>4</c:v>
                </c:pt>
                <c:pt idx="1">
                  <c:v>3.3333333333333335</c:v>
                </c:pt>
                <c:pt idx="2">
                  <c:v>4</c:v>
                </c:pt>
                <c:pt idx="3">
                  <c:v>4</c:v>
                </c:pt>
                <c:pt idx="4">
                  <c:v>4</c:v>
                </c:pt>
                <c:pt idx="5">
                  <c:v>4</c:v>
                </c:pt>
                <c:pt idx="6">
                  <c:v>4</c:v>
                </c:pt>
                <c:pt idx="7">
                  <c:v>3.3333333333333335</c:v>
                </c:pt>
                <c:pt idx="8">
                  <c:v>3.3333333333333335</c:v>
                </c:pt>
                <c:pt idx="9">
                  <c:v>3.6666666666666665</c:v>
                </c:pt>
                <c:pt idx="10">
                  <c:v>3.6666666666666665</c:v>
                </c:pt>
                <c:pt idx="11">
                  <c:v>3.3333333333333335</c:v>
                </c:pt>
                <c:pt idx="12">
                  <c:v>3.3333333333333335</c:v>
                </c:pt>
              </c:numCache>
            </c:numRef>
          </c:val>
          <c:smooth val="0"/>
          <c:extLst>
            <c:ext xmlns:c16="http://schemas.microsoft.com/office/drawing/2014/chart" uri="{C3380CC4-5D6E-409C-BE32-E72D297353CC}">
              <c16:uniqueId val="{00000001-5DA1-4FA7-BBEA-ADB0FF1FA461}"/>
            </c:ext>
          </c:extLst>
        </c:ser>
        <c:dLbls>
          <c:showLegendKey val="0"/>
          <c:showVal val="0"/>
          <c:showCatName val="0"/>
          <c:showSerName val="0"/>
          <c:showPercent val="0"/>
          <c:showBubbleSize val="0"/>
        </c:dLbls>
        <c:marker val="1"/>
        <c:smooth val="0"/>
        <c:axId val="130863919"/>
        <c:axId val="130864879"/>
      </c:lineChart>
      <c:catAx>
        <c:axId val="209720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7197824"/>
        <c:crosses val="autoZero"/>
        <c:auto val="1"/>
        <c:lblAlgn val="ctr"/>
        <c:lblOffset val="100"/>
        <c:noMultiLvlLbl val="0"/>
      </c:catAx>
      <c:valAx>
        <c:axId val="20971978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crossAx val="2097201184"/>
        <c:crosses val="autoZero"/>
        <c:crossBetween val="between"/>
      </c:valAx>
      <c:valAx>
        <c:axId val="130864879"/>
        <c:scaling>
          <c:orientation val="minMax"/>
          <c:min val="2"/>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30863919"/>
        <c:crosses val="max"/>
        <c:crossBetween val="between"/>
      </c:valAx>
      <c:catAx>
        <c:axId val="130863919"/>
        <c:scaling>
          <c:orientation val="minMax"/>
        </c:scaling>
        <c:delete val="1"/>
        <c:axPos val="b"/>
        <c:numFmt formatCode="General" sourceLinked="1"/>
        <c:majorTickMark val="out"/>
        <c:minorTickMark val="none"/>
        <c:tickLblPos val="nextTo"/>
        <c:crossAx val="130864879"/>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Selected Actions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2"/>
          <c:order val="0"/>
          <c:tx>
            <c:strRef>
              <c:f>Analysis!$F$36</c:f>
              <c:strCache>
                <c:ptCount val="1"/>
                <c:pt idx="0">
                  <c:v>Select for input</c:v>
                </c:pt>
              </c:strCache>
            </c:strRef>
          </c:tx>
          <c:spPr>
            <a:solidFill>
              <a:srgbClr val="92D050"/>
            </a:solidFill>
            <a:ln>
              <a:noFill/>
            </a:ln>
            <a:effectLst/>
          </c:spPr>
          <c:invertIfNegative val="0"/>
          <c:cat>
            <c:strRef>
              <c:f>Analysis!$G$2:$S$2</c:f>
              <c:strCache>
                <c:ptCount val="13"/>
                <c:pt idx="0">
                  <c:v>Process Excellence training is prioritised</c:v>
                </c:pt>
                <c:pt idx="1">
                  <c:v>Process Performance is visible and understood</c:v>
                </c:pt>
                <c:pt idx="2">
                  <c:v>Impact on processes are thoroughly investigated</c:v>
                </c:pt>
                <c:pt idx="3">
                  <c:v>Learnings are encouraged during times of failure</c:v>
                </c:pt>
                <c:pt idx="4">
                  <c:v>Servant leadership is practised</c:v>
                </c:pt>
                <c:pt idx="5">
                  <c:v>Process improvement projects are well communicated and supported</c:v>
                </c:pt>
                <c:pt idx="6">
                  <c:v>Process conversations take place on all levels</c:v>
                </c:pt>
                <c:pt idx="7">
                  <c:v>Voice of the Customer is measured &amp; communicated</c:v>
                </c:pt>
                <c:pt idx="8">
                  <c:v>Visual Management is done religiously</c:v>
                </c:pt>
                <c:pt idx="9">
                  <c:v>Daily huddles are encouraged and rewarded</c:v>
                </c:pt>
                <c:pt idx="10">
                  <c:v>Frequent Coaching of staff</c:v>
                </c:pt>
                <c:pt idx="11">
                  <c:v>Process Owners have authority over process decisions</c:v>
                </c:pt>
                <c:pt idx="12">
                  <c:v>Staff actively suggest changes for improvement</c:v>
                </c:pt>
              </c:strCache>
            </c:strRef>
          </c:cat>
          <c:val>
            <c:numRef>
              <c:f>Analysis!$AI$36:$AU$36</c:f>
              <c:numCache>
                <c:formatCode>0%</c:formatCode>
                <c:ptCount val="13"/>
                <c:pt idx="0">
                  <c:v>0.72727272727272729</c:v>
                </c:pt>
                <c:pt idx="1">
                  <c:v>0.90909090909090906</c:v>
                </c:pt>
                <c:pt idx="2">
                  <c:v>0.81818181818181823</c:v>
                </c:pt>
                <c:pt idx="3">
                  <c:v>0.63636363636363635</c:v>
                </c:pt>
                <c:pt idx="4">
                  <c:v>1</c:v>
                </c:pt>
                <c:pt idx="5">
                  <c:v>0.81818181818181823</c:v>
                </c:pt>
                <c:pt idx="6">
                  <c:v>0.81818181818181823</c:v>
                </c:pt>
                <c:pt idx="7">
                  <c:v>0.72727272727272729</c:v>
                </c:pt>
                <c:pt idx="8">
                  <c:v>0.90909090909090906</c:v>
                </c:pt>
                <c:pt idx="9">
                  <c:v>0.90909090909090906</c:v>
                </c:pt>
                <c:pt idx="10">
                  <c:v>0.72727272727272729</c:v>
                </c:pt>
                <c:pt idx="11">
                  <c:v>0.72727272727272729</c:v>
                </c:pt>
                <c:pt idx="12">
                  <c:v>0.72727272727272729</c:v>
                </c:pt>
              </c:numCache>
            </c:numRef>
          </c:val>
          <c:extLst>
            <c:ext xmlns:c16="http://schemas.microsoft.com/office/drawing/2014/chart" uri="{C3380CC4-5D6E-409C-BE32-E72D297353CC}">
              <c16:uniqueId val="{00000002-1FC4-4236-A99B-71BF6D3B3647}"/>
            </c:ext>
          </c:extLst>
        </c:ser>
        <c:dLbls>
          <c:showLegendKey val="0"/>
          <c:showVal val="0"/>
          <c:showCatName val="0"/>
          <c:showSerName val="0"/>
          <c:showPercent val="0"/>
          <c:showBubbleSize val="0"/>
        </c:dLbls>
        <c:gapWidth val="219"/>
        <c:overlap val="-27"/>
        <c:axId val="1628168544"/>
        <c:axId val="1628166624"/>
      </c:barChart>
      <c:catAx>
        <c:axId val="1628168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28166624"/>
        <c:crosses val="autoZero"/>
        <c:auto val="1"/>
        <c:lblAlgn val="ctr"/>
        <c:lblOffset val="100"/>
        <c:noMultiLvlLbl val="0"/>
      </c:catAx>
      <c:valAx>
        <c:axId val="16281666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281685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Actions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cked"/>
        <c:varyColors val="0"/>
        <c:dLbls>
          <c:showLegendKey val="0"/>
          <c:showVal val="0"/>
          <c:showCatName val="0"/>
          <c:showSerName val="0"/>
          <c:showPercent val="0"/>
          <c:showBubbleSize val="0"/>
        </c:dLbls>
        <c:marker val="1"/>
        <c:smooth val="0"/>
        <c:axId val="2097201184"/>
        <c:axId val="2097197824"/>
      </c:lineChart>
      <c:catAx>
        <c:axId val="2097201184"/>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7197824"/>
        <c:crosses val="autoZero"/>
        <c:auto val="1"/>
        <c:lblAlgn val="ctr"/>
        <c:lblOffset val="100"/>
        <c:noMultiLvlLbl val="0"/>
      </c:catAx>
      <c:valAx>
        <c:axId val="2097197824"/>
        <c:scaling>
          <c:orientation val="minMax"/>
          <c:max val="8"/>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1"/>
                </a:solidFill>
                <a:latin typeface="+mn-lt"/>
                <a:ea typeface="+mn-ea"/>
                <a:cs typeface="+mn-cs"/>
              </a:defRPr>
            </a:pPr>
            <a:endParaRPr lang="en-US"/>
          </a:p>
        </c:txPr>
        <c:crossAx val="209720118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Team Cultural Readiness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Team 1</c:v>
          </c:tx>
          <c:spPr>
            <a:ln w="28575" cap="rnd">
              <a:solidFill>
                <a:schemeClr val="accent1"/>
              </a:solidFill>
              <a:round/>
            </a:ln>
            <a:effectLst/>
          </c:spPr>
          <c:marker>
            <c:symbol val="none"/>
          </c:marker>
          <c:val>
            <c:numRef>
              <c:f>Analysis!$G$31:$S$31</c:f>
              <c:numCache>
                <c:formatCode>0.00</c:formatCode>
                <c:ptCount val="13"/>
                <c:pt idx="0">
                  <c:v>3.1428571428571428</c:v>
                </c:pt>
                <c:pt idx="1">
                  <c:v>2.4285714285714284</c:v>
                </c:pt>
                <c:pt idx="2">
                  <c:v>3.1428571428571428</c:v>
                </c:pt>
                <c:pt idx="3">
                  <c:v>3.2857142857142856</c:v>
                </c:pt>
                <c:pt idx="4">
                  <c:v>2.5714285714285716</c:v>
                </c:pt>
                <c:pt idx="5">
                  <c:v>2.7142857142857144</c:v>
                </c:pt>
                <c:pt idx="6">
                  <c:v>2.7142857142857144</c:v>
                </c:pt>
                <c:pt idx="7">
                  <c:v>3.4285714285714284</c:v>
                </c:pt>
                <c:pt idx="8">
                  <c:v>2.4285714285714284</c:v>
                </c:pt>
                <c:pt idx="9">
                  <c:v>2.2857142857142856</c:v>
                </c:pt>
                <c:pt idx="10">
                  <c:v>2.4285714285714284</c:v>
                </c:pt>
                <c:pt idx="11">
                  <c:v>2.1428571428571428</c:v>
                </c:pt>
                <c:pt idx="12">
                  <c:v>2.7142857142857144</c:v>
                </c:pt>
              </c:numCache>
            </c:numRef>
          </c:val>
          <c:smooth val="0"/>
          <c:extLst>
            <c:ext xmlns:c16="http://schemas.microsoft.com/office/drawing/2014/chart" uri="{C3380CC4-5D6E-409C-BE32-E72D297353CC}">
              <c16:uniqueId val="{00000000-E6AE-474F-9B17-A80C07C02F76}"/>
            </c:ext>
          </c:extLst>
        </c:ser>
        <c:ser>
          <c:idx val="1"/>
          <c:order val="1"/>
          <c:tx>
            <c:v>Team 2</c:v>
          </c:tx>
          <c:spPr>
            <a:ln w="28575" cap="rnd">
              <a:solidFill>
                <a:schemeClr val="accent2"/>
              </a:solidFill>
              <a:round/>
            </a:ln>
            <a:effectLst/>
          </c:spPr>
          <c:marker>
            <c:symbol val="none"/>
          </c:marker>
          <c:val>
            <c:numRef>
              <c:f>Analysis!$G$32:$S$32</c:f>
              <c:numCache>
                <c:formatCode>0.00</c:formatCode>
                <c:ptCount val="13"/>
                <c:pt idx="0">
                  <c:v>3.6666666666666665</c:v>
                </c:pt>
                <c:pt idx="1">
                  <c:v>3.3333333333333335</c:v>
                </c:pt>
                <c:pt idx="2">
                  <c:v>3.5</c:v>
                </c:pt>
                <c:pt idx="3">
                  <c:v>3.6666666666666665</c:v>
                </c:pt>
                <c:pt idx="4">
                  <c:v>3.3333333333333335</c:v>
                </c:pt>
                <c:pt idx="5">
                  <c:v>3.6666666666666665</c:v>
                </c:pt>
                <c:pt idx="6">
                  <c:v>3.3333333333333335</c:v>
                </c:pt>
                <c:pt idx="7">
                  <c:v>3.8333333333333335</c:v>
                </c:pt>
                <c:pt idx="8">
                  <c:v>3.1666666666666665</c:v>
                </c:pt>
                <c:pt idx="9">
                  <c:v>3</c:v>
                </c:pt>
                <c:pt idx="10">
                  <c:v>3.3333333333333335</c:v>
                </c:pt>
                <c:pt idx="11">
                  <c:v>3.5</c:v>
                </c:pt>
                <c:pt idx="12">
                  <c:v>2.8333333333333335</c:v>
                </c:pt>
              </c:numCache>
            </c:numRef>
          </c:val>
          <c:smooth val="0"/>
          <c:extLst>
            <c:ext xmlns:c16="http://schemas.microsoft.com/office/drawing/2014/chart" uri="{C3380CC4-5D6E-409C-BE32-E72D297353CC}">
              <c16:uniqueId val="{00000001-E6AE-474F-9B17-A80C07C02F76}"/>
            </c:ext>
          </c:extLst>
        </c:ser>
        <c:dLbls>
          <c:showLegendKey val="0"/>
          <c:showVal val="0"/>
          <c:showCatName val="0"/>
          <c:showSerName val="0"/>
          <c:showPercent val="0"/>
          <c:showBubbleSize val="0"/>
        </c:dLbls>
        <c:smooth val="0"/>
        <c:axId val="954929680"/>
        <c:axId val="954932080"/>
      </c:lineChart>
      <c:catAx>
        <c:axId val="9549296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Different Cultural Actions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54932080"/>
        <c:crosses val="autoZero"/>
        <c:auto val="1"/>
        <c:lblAlgn val="ctr"/>
        <c:lblOffset val="100"/>
        <c:noMultiLvlLbl val="0"/>
      </c:catAx>
      <c:valAx>
        <c:axId val="95493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Average rating by team</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5492968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381000</xdr:colOff>
      <xdr:row>1</xdr:row>
      <xdr:rowOff>142875</xdr:rowOff>
    </xdr:from>
    <xdr:to>
      <xdr:col>16</xdr:col>
      <xdr:colOff>210745</xdr:colOff>
      <xdr:row>37</xdr:row>
      <xdr:rowOff>0</xdr:rowOff>
    </xdr:to>
    <xdr:pic>
      <xdr:nvPicPr>
        <xdr:cNvPr id="2" name="Picture 1">
          <a:extLst>
            <a:ext uri="{FF2B5EF4-FFF2-40B4-BE49-F238E27FC236}">
              <a16:creationId xmlns:a16="http://schemas.microsoft.com/office/drawing/2014/main" id="{3BD09681-DB57-4B46-8A66-432D0B0E44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304800"/>
          <a:ext cx="9583345" cy="5686425"/>
        </a:xfrm>
        <a:prstGeom prst="rect">
          <a:avLst/>
        </a:prstGeom>
        <a:ln>
          <a:solidFill>
            <a:schemeClr val="accent1"/>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381000</xdr:colOff>
      <xdr:row>0</xdr:row>
      <xdr:rowOff>95250</xdr:rowOff>
    </xdr:from>
    <xdr:to>
      <xdr:col>6</xdr:col>
      <xdr:colOff>447209</xdr:colOff>
      <xdr:row>55</xdr:row>
      <xdr:rowOff>8423</xdr:rowOff>
    </xdr:to>
    <xdr:pic>
      <xdr:nvPicPr>
        <xdr:cNvPr id="2" name="Picture 1">
          <a:extLst>
            <a:ext uri="{FF2B5EF4-FFF2-40B4-BE49-F238E27FC236}">
              <a16:creationId xmlns:a16="http://schemas.microsoft.com/office/drawing/2014/main" id="{432EABC0-4E22-1F2C-60EB-88E967A09AA9}"/>
            </a:ext>
          </a:extLst>
        </xdr:cNvPr>
        <xdr:cNvPicPr>
          <a:picLocks noChangeAspect="1"/>
        </xdr:cNvPicPr>
      </xdr:nvPicPr>
      <xdr:blipFill>
        <a:blip xmlns:r="http://schemas.openxmlformats.org/officeDocument/2006/relationships" r:embed="rId1"/>
        <a:stretch>
          <a:fillRect/>
        </a:stretch>
      </xdr:blipFill>
      <xdr:spPr>
        <a:xfrm>
          <a:off x="381000" y="95250"/>
          <a:ext cx="3723809" cy="8819048"/>
        </a:xfrm>
        <a:prstGeom prst="rect">
          <a:avLst/>
        </a:prstGeom>
        <a:ln>
          <a:solidFill>
            <a:schemeClr val="accent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228600</xdr:colOff>
      <xdr:row>1</xdr:row>
      <xdr:rowOff>152400</xdr:rowOff>
    </xdr:from>
    <xdr:to>
      <xdr:col>11</xdr:col>
      <xdr:colOff>8714</xdr:colOff>
      <xdr:row>39</xdr:row>
      <xdr:rowOff>94488</xdr:rowOff>
    </xdr:to>
    <xdr:pic>
      <xdr:nvPicPr>
        <xdr:cNvPr id="2" name="Picture 1">
          <a:extLst>
            <a:ext uri="{FF2B5EF4-FFF2-40B4-BE49-F238E27FC236}">
              <a16:creationId xmlns:a16="http://schemas.microsoft.com/office/drawing/2014/main" id="{4796F785-52B3-4D31-3DF3-8917BF744B99}"/>
            </a:ext>
          </a:extLst>
        </xdr:cNvPr>
        <xdr:cNvPicPr>
          <a:picLocks noChangeAspect="1"/>
        </xdr:cNvPicPr>
      </xdr:nvPicPr>
      <xdr:blipFill>
        <a:blip xmlns:r="http://schemas.openxmlformats.org/officeDocument/2006/relationships" r:embed="rId1"/>
        <a:stretch>
          <a:fillRect/>
        </a:stretch>
      </xdr:blipFill>
      <xdr:spPr>
        <a:xfrm>
          <a:off x="228600" y="314325"/>
          <a:ext cx="6485714" cy="6095238"/>
        </a:xfrm>
        <a:prstGeom prst="rect">
          <a:avLst/>
        </a:prstGeom>
        <a:ln>
          <a:solidFill>
            <a:schemeClr val="accent1"/>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125506</xdr:colOff>
      <xdr:row>37</xdr:row>
      <xdr:rowOff>110377</xdr:rowOff>
    </xdr:from>
    <xdr:to>
      <xdr:col>17</xdr:col>
      <xdr:colOff>11206</xdr:colOff>
      <xdr:row>65</xdr:row>
      <xdr:rowOff>29695</xdr:rowOff>
    </xdr:to>
    <xdr:graphicFrame macro="">
      <xdr:nvGraphicFramePr>
        <xdr:cNvPr id="2" name="Chart 1">
          <a:extLst>
            <a:ext uri="{FF2B5EF4-FFF2-40B4-BE49-F238E27FC236}">
              <a16:creationId xmlns:a16="http://schemas.microsoft.com/office/drawing/2014/main" id="{5824AEB2-7C5D-309C-4A72-C2E3B0D398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211231</xdr:colOff>
      <xdr:row>37</xdr:row>
      <xdr:rowOff>96371</xdr:rowOff>
    </xdr:from>
    <xdr:to>
      <xdr:col>28</xdr:col>
      <xdr:colOff>96931</xdr:colOff>
      <xdr:row>65</xdr:row>
      <xdr:rowOff>10646</xdr:rowOff>
    </xdr:to>
    <xdr:graphicFrame macro="">
      <xdr:nvGraphicFramePr>
        <xdr:cNvPr id="3" name="Chart 2">
          <a:extLst>
            <a:ext uri="{FF2B5EF4-FFF2-40B4-BE49-F238E27FC236}">
              <a16:creationId xmlns:a16="http://schemas.microsoft.com/office/drawing/2014/main" id="{94D4011C-0734-4E9E-84A0-3D2B7E9228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28</xdr:col>
      <xdr:colOff>303119</xdr:colOff>
      <xdr:row>37</xdr:row>
      <xdr:rowOff>100853</xdr:rowOff>
    </xdr:from>
    <xdr:to>
      <xdr:col>39</xdr:col>
      <xdr:colOff>188819</xdr:colOff>
      <xdr:row>65</xdr:row>
      <xdr:rowOff>20171</xdr:rowOff>
    </xdr:to>
    <xdr:graphicFrame macro="">
      <xdr:nvGraphicFramePr>
        <xdr:cNvPr id="4" name="Chart 3">
          <a:extLst>
            <a:ext uri="{FF2B5EF4-FFF2-40B4-BE49-F238E27FC236}">
              <a16:creationId xmlns:a16="http://schemas.microsoft.com/office/drawing/2014/main" id="{C3FF5197-9DF7-4B99-8A9D-5401690319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249331</xdr:colOff>
      <xdr:row>66</xdr:row>
      <xdr:rowOff>10646</xdr:rowOff>
    </xdr:from>
    <xdr:to>
      <xdr:col>28</xdr:col>
      <xdr:colOff>135031</xdr:colOff>
      <xdr:row>93</xdr:row>
      <xdr:rowOff>86846</xdr:rowOff>
    </xdr:to>
    <xdr:graphicFrame macro="">
      <xdr:nvGraphicFramePr>
        <xdr:cNvPr id="5" name="Chart 4">
          <a:extLst>
            <a:ext uri="{FF2B5EF4-FFF2-40B4-BE49-F238E27FC236}">
              <a16:creationId xmlns:a16="http://schemas.microsoft.com/office/drawing/2014/main" id="{A8F54191-CFE5-460B-90AF-DB7769790D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324970</xdr:colOff>
      <xdr:row>66</xdr:row>
      <xdr:rowOff>44824</xdr:rowOff>
    </xdr:from>
    <xdr:to>
      <xdr:col>39</xdr:col>
      <xdr:colOff>210670</xdr:colOff>
      <xdr:row>93</xdr:row>
      <xdr:rowOff>121024</xdr:rowOff>
    </xdr:to>
    <xdr:graphicFrame macro="">
      <xdr:nvGraphicFramePr>
        <xdr:cNvPr id="6" name="Chart 5">
          <a:extLst>
            <a:ext uri="{FF2B5EF4-FFF2-40B4-BE49-F238E27FC236}">
              <a16:creationId xmlns:a16="http://schemas.microsoft.com/office/drawing/2014/main" id="{0236EE63-681E-48E1-8C26-25204D2032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134469</xdr:colOff>
      <xdr:row>66</xdr:row>
      <xdr:rowOff>6722</xdr:rowOff>
    </xdr:from>
    <xdr:to>
      <xdr:col>17</xdr:col>
      <xdr:colOff>22410</xdr:colOff>
      <xdr:row>93</xdr:row>
      <xdr:rowOff>100851</xdr:rowOff>
    </xdr:to>
    <xdr:graphicFrame macro="">
      <xdr:nvGraphicFramePr>
        <xdr:cNvPr id="7" name="Chart 6">
          <a:extLst>
            <a:ext uri="{FF2B5EF4-FFF2-40B4-BE49-F238E27FC236}">
              <a16:creationId xmlns:a16="http://schemas.microsoft.com/office/drawing/2014/main" id="{5AF6D2F3-9698-F22E-87B8-CCA031D6E4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39</xdr:col>
      <xdr:colOff>493059</xdr:colOff>
      <xdr:row>37</xdr:row>
      <xdr:rowOff>89647</xdr:rowOff>
    </xdr:from>
    <xdr:to>
      <xdr:col>50</xdr:col>
      <xdr:colOff>378759</xdr:colOff>
      <xdr:row>65</xdr:row>
      <xdr:rowOff>8965</xdr:rowOff>
    </xdr:to>
    <xdr:graphicFrame macro="">
      <xdr:nvGraphicFramePr>
        <xdr:cNvPr id="8" name="Chart 7">
          <a:extLst>
            <a:ext uri="{FF2B5EF4-FFF2-40B4-BE49-F238E27FC236}">
              <a16:creationId xmlns:a16="http://schemas.microsoft.com/office/drawing/2014/main" id="{790A6832-CB44-4AFD-87B2-A13753F82E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15</xdr:col>
      <xdr:colOff>95250</xdr:colOff>
      <xdr:row>6</xdr:row>
      <xdr:rowOff>17929</xdr:rowOff>
    </xdr:from>
    <xdr:to>
      <xdr:col>22</xdr:col>
      <xdr:colOff>431426</xdr:colOff>
      <xdr:row>23</xdr:row>
      <xdr:rowOff>94129</xdr:rowOff>
    </xdr:to>
    <xdr:graphicFrame macro="">
      <xdr:nvGraphicFramePr>
        <xdr:cNvPr id="9" name="Chart 8">
          <a:extLst>
            <a:ext uri="{FF2B5EF4-FFF2-40B4-BE49-F238E27FC236}">
              <a16:creationId xmlns:a16="http://schemas.microsoft.com/office/drawing/2014/main" id="{9A4C646D-D824-FF3F-ADB4-7EF2A7B0E15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0.33368</cdr:x>
      <cdr:y>0.23854</cdr:y>
    </cdr:from>
    <cdr:to>
      <cdr:x>0.37992</cdr:x>
      <cdr:y>0.28219</cdr:y>
    </cdr:to>
    <cdr:sp macro="" textlink="">
      <cdr:nvSpPr>
        <cdr:cNvPr id="2" name="Star: 5 Points 1">
          <a:extLst xmlns:a="http://schemas.openxmlformats.org/drawingml/2006/main">
            <a:ext uri="{FF2B5EF4-FFF2-40B4-BE49-F238E27FC236}">
              <a16:creationId xmlns:a16="http://schemas.microsoft.com/office/drawing/2014/main" id="{811B2F7E-548F-189D-2A0F-3C763D42694E}"/>
            </a:ext>
          </a:extLst>
        </cdr:cNvPr>
        <cdr:cNvSpPr/>
      </cdr:nvSpPr>
      <cdr:spPr>
        <a:xfrm xmlns:a="http://schemas.openxmlformats.org/drawingml/2006/main">
          <a:off x="2182905" y="1469653"/>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en-US">
              <a:solidFill>
                <a:sysClr val="windowText" lastClr="000000"/>
              </a:solidFill>
            </a:rPr>
            <a:t>1</a:t>
          </a:r>
        </a:p>
      </cdr:txBody>
    </cdr:sp>
  </cdr:relSizeAnchor>
  <cdr:relSizeAnchor xmlns:cdr="http://schemas.openxmlformats.org/drawingml/2006/chartDrawing">
    <cdr:from>
      <cdr:x>0.1311</cdr:x>
      <cdr:y>0.1392</cdr:y>
    </cdr:from>
    <cdr:to>
      <cdr:x>0.17734</cdr:x>
      <cdr:y>0.18285</cdr:y>
    </cdr:to>
    <cdr:sp macro="" textlink="">
      <cdr:nvSpPr>
        <cdr:cNvPr id="3" name="Star: 5 Points 2">
          <a:extLst xmlns:a="http://schemas.openxmlformats.org/drawingml/2006/main">
            <a:ext uri="{FF2B5EF4-FFF2-40B4-BE49-F238E27FC236}">
              <a16:creationId xmlns:a16="http://schemas.microsoft.com/office/drawing/2014/main" id="{3DB3DE0E-EC30-E503-8CA3-5F1861D1C4DF}"/>
            </a:ext>
          </a:extLst>
        </cdr:cNvPr>
        <cdr:cNvSpPr/>
      </cdr:nvSpPr>
      <cdr:spPr>
        <a:xfrm xmlns:a="http://schemas.openxmlformats.org/drawingml/2006/main">
          <a:off x="857623" y="857624"/>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2</a:t>
          </a:r>
        </a:p>
      </cdr:txBody>
    </cdr:sp>
  </cdr:relSizeAnchor>
  <cdr:relSizeAnchor xmlns:cdr="http://schemas.openxmlformats.org/drawingml/2006/chartDrawing">
    <cdr:from>
      <cdr:x>0.60557</cdr:x>
      <cdr:y>0.22105</cdr:y>
    </cdr:from>
    <cdr:to>
      <cdr:x>0.65182</cdr:x>
      <cdr:y>0.2647</cdr:y>
    </cdr:to>
    <cdr:sp macro="" textlink="">
      <cdr:nvSpPr>
        <cdr:cNvPr id="4" name="Star: 5 Points 3">
          <a:extLst xmlns:a="http://schemas.openxmlformats.org/drawingml/2006/main">
            <a:ext uri="{FF2B5EF4-FFF2-40B4-BE49-F238E27FC236}">
              <a16:creationId xmlns:a16="http://schemas.microsoft.com/office/drawing/2014/main" id="{F61CEB49-C63B-6B8D-AE85-97545FAF9B00}"/>
            </a:ext>
          </a:extLst>
        </cdr:cNvPr>
        <cdr:cNvSpPr/>
      </cdr:nvSpPr>
      <cdr:spPr>
        <a:xfrm xmlns:a="http://schemas.openxmlformats.org/drawingml/2006/main">
          <a:off x="3961653" y="1361888"/>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3</a:t>
          </a:r>
        </a:p>
      </cdr:txBody>
    </cdr:sp>
  </cdr:relSizeAnchor>
  <cdr:relSizeAnchor xmlns:cdr="http://schemas.openxmlformats.org/drawingml/2006/chartDrawing">
    <cdr:from>
      <cdr:x>0.68094</cdr:x>
      <cdr:y>0.22105</cdr:y>
    </cdr:from>
    <cdr:to>
      <cdr:x>0.72719</cdr:x>
      <cdr:y>0.2647</cdr:y>
    </cdr:to>
    <cdr:sp macro="" textlink="">
      <cdr:nvSpPr>
        <cdr:cNvPr id="5" name="Star: 5 Points 4">
          <a:extLst xmlns:a="http://schemas.openxmlformats.org/drawingml/2006/main">
            <a:ext uri="{FF2B5EF4-FFF2-40B4-BE49-F238E27FC236}">
              <a16:creationId xmlns:a16="http://schemas.microsoft.com/office/drawing/2014/main" id="{936FCEC9-FDA5-E48C-D505-A72B706A26AD}"/>
            </a:ext>
          </a:extLst>
        </cdr:cNvPr>
        <cdr:cNvSpPr/>
      </cdr:nvSpPr>
      <cdr:spPr>
        <a:xfrm xmlns:a="http://schemas.openxmlformats.org/drawingml/2006/main">
          <a:off x="4454712" y="1361888"/>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4</a:t>
          </a:r>
        </a:p>
      </cdr:txBody>
    </cdr:sp>
  </cdr:relSizeAnchor>
  <cdr:relSizeAnchor xmlns:cdr="http://schemas.openxmlformats.org/drawingml/2006/chartDrawing">
    <cdr:from>
      <cdr:x>0.19447</cdr:x>
      <cdr:y>0.17012</cdr:y>
    </cdr:from>
    <cdr:to>
      <cdr:x>0.24072</cdr:x>
      <cdr:y>0.21377</cdr:y>
    </cdr:to>
    <cdr:sp macro="" textlink="">
      <cdr:nvSpPr>
        <cdr:cNvPr id="6" name="Star: 5 Points 5">
          <a:extLst xmlns:a="http://schemas.openxmlformats.org/drawingml/2006/main">
            <a:ext uri="{FF2B5EF4-FFF2-40B4-BE49-F238E27FC236}">
              <a16:creationId xmlns:a16="http://schemas.microsoft.com/office/drawing/2014/main" id="{6AC2A7AB-BB2B-87E3-857A-3327200729C7}"/>
            </a:ext>
          </a:extLst>
        </cdr:cNvPr>
        <cdr:cNvSpPr/>
      </cdr:nvSpPr>
      <cdr:spPr>
        <a:xfrm xmlns:a="http://schemas.openxmlformats.org/drawingml/2006/main">
          <a:off x="1272242" y="1048123"/>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5</a:t>
          </a:r>
        </a:p>
      </cdr:txBody>
    </cdr:sp>
  </cdr:relSizeAnchor>
  <cdr:relSizeAnchor xmlns:cdr="http://schemas.openxmlformats.org/drawingml/2006/chartDrawing">
    <cdr:from>
      <cdr:x>0.40345</cdr:x>
      <cdr:y>0.16648</cdr:y>
    </cdr:from>
    <cdr:to>
      <cdr:x>0.4497</cdr:x>
      <cdr:y>0.21014</cdr:y>
    </cdr:to>
    <cdr:sp macro="" textlink="">
      <cdr:nvSpPr>
        <cdr:cNvPr id="7" name="Star: 5 Points 6">
          <a:extLst xmlns:a="http://schemas.openxmlformats.org/drawingml/2006/main">
            <a:ext uri="{FF2B5EF4-FFF2-40B4-BE49-F238E27FC236}">
              <a16:creationId xmlns:a16="http://schemas.microsoft.com/office/drawing/2014/main" id="{56050DE1-CEF9-645B-6706-CCE4B32A83F4}"/>
            </a:ext>
          </a:extLst>
        </cdr:cNvPr>
        <cdr:cNvSpPr/>
      </cdr:nvSpPr>
      <cdr:spPr>
        <a:xfrm xmlns:a="http://schemas.openxmlformats.org/drawingml/2006/main">
          <a:off x="2639358" y="1025711"/>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5</a:t>
          </a:r>
        </a:p>
      </cdr:txBody>
    </cdr:sp>
  </cdr:relSizeAnchor>
  <cdr:relSizeAnchor xmlns:cdr="http://schemas.openxmlformats.org/drawingml/2006/chartDrawing">
    <cdr:from>
      <cdr:x>0.47368</cdr:x>
      <cdr:y>0.1683</cdr:y>
    </cdr:from>
    <cdr:to>
      <cdr:x>0.51993</cdr:x>
      <cdr:y>0.21196</cdr:y>
    </cdr:to>
    <cdr:sp macro="" textlink="">
      <cdr:nvSpPr>
        <cdr:cNvPr id="8" name="Star: 5 Points 7">
          <a:extLst xmlns:a="http://schemas.openxmlformats.org/drawingml/2006/main">
            <a:ext uri="{FF2B5EF4-FFF2-40B4-BE49-F238E27FC236}">
              <a16:creationId xmlns:a16="http://schemas.microsoft.com/office/drawing/2014/main" id="{F4A06A43-425D-E28C-07F2-5AD5B9525A50}"/>
            </a:ext>
          </a:extLst>
        </cdr:cNvPr>
        <cdr:cNvSpPr/>
      </cdr:nvSpPr>
      <cdr:spPr>
        <a:xfrm xmlns:a="http://schemas.openxmlformats.org/drawingml/2006/main">
          <a:off x="3098800" y="1036917"/>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5</a:t>
          </a:r>
        </a:p>
      </cdr:txBody>
    </cdr:sp>
  </cdr:relSizeAnchor>
  <cdr:relSizeAnchor xmlns:cdr="http://schemas.openxmlformats.org/drawingml/2006/chartDrawing">
    <cdr:from>
      <cdr:x>0.00777</cdr:x>
      <cdr:y>0.00825</cdr:y>
    </cdr:from>
    <cdr:to>
      <cdr:x>0.05401</cdr:x>
      <cdr:y>0.0519</cdr:y>
    </cdr:to>
    <cdr:sp macro="" textlink="">
      <cdr:nvSpPr>
        <cdr:cNvPr id="9" name="Star: 5 Points 8">
          <a:extLst xmlns:a="http://schemas.openxmlformats.org/drawingml/2006/main">
            <a:ext uri="{FF2B5EF4-FFF2-40B4-BE49-F238E27FC236}">
              <a16:creationId xmlns:a16="http://schemas.microsoft.com/office/drawing/2014/main" id="{DFBFA57F-F363-0B4F-FB46-CC55CA7E2CC0}"/>
            </a:ext>
          </a:extLst>
        </cdr:cNvPr>
        <cdr:cNvSpPr/>
      </cdr:nvSpPr>
      <cdr:spPr>
        <a:xfrm xmlns:a="http://schemas.openxmlformats.org/drawingml/2006/main">
          <a:off x="50800" y="50800"/>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en-US">
            <a:solidFill>
              <a:sysClr val="windowText" lastClr="000000"/>
            </a:solidFill>
          </a:endParaRPr>
        </a:p>
      </cdr:txBody>
    </cdr:sp>
  </cdr:relSizeAnchor>
  <cdr:relSizeAnchor xmlns:cdr="http://schemas.openxmlformats.org/drawingml/2006/chartDrawing">
    <cdr:from>
      <cdr:x>0.04419</cdr:x>
      <cdr:y>0.01846</cdr:y>
    </cdr:from>
    <cdr:to>
      <cdr:x>0.2703</cdr:x>
      <cdr:y>0.06029</cdr:y>
    </cdr:to>
    <cdr:sp macro="" textlink="">
      <cdr:nvSpPr>
        <cdr:cNvPr id="10" name="TextBox 9">
          <a:extLst xmlns:a="http://schemas.openxmlformats.org/drawingml/2006/main">
            <a:ext uri="{FF2B5EF4-FFF2-40B4-BE49-F238E27FC236}">
              <a16:creationId xmlns:a16="http://schemas.microsoft.com/office/drawing/2014/main" id="{66AD5A41-5EB8-9A85-71EF-270FFFCCE7E2}"/>
            </a:ext>
          </a:extLst>
        </cdr:cNvPr>
        <cdr:cNvSpPr txBox="1"/>
      </cdr:nvSpPr>
      <cdr:spPr>
        <a:xfrm xmlns:a="http://schemas.openxmlformats.org/drawingml/2006/main">
          <a:off x="289110" y="113740"/>
          <a:ext cx="1479177" cy="2577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ZA" sz="900" i="1"/>
            <a:t>Selected by experts</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anlam-my.sharepoint.com/personal/maryka_erasmus_santam_co_za/Documents/Maryka/Privaat/M%20Eng%20UP/Research/Santam%20Research/1.%20Intro/1%20Process%20Ownership%20Intro%20ME%20Analysis.xlsx" TargetMode="External"/><Relationship Id="rId1" Type="http://schemas.openxmlformats.org/officeDocument/2006/relationships/externalLinkPath" Target="/personal/maryka_erasmus_santam_co_za/Documents/Maryka/Privaat/M%20Eng%20UP/Research/Santam%20Research/1.%20Intro/1%20Process%20Ownership%20Intro%20ME%20Analys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eams"/>
      <sheetName val="JG"/>
      <sheetName val="Roles"/>
      <sheetName val="Active"/>
      <sheetName val="Proficiency"/>
      <sheetName val="Experience"/>
      <sheetName val="Process Role"/>
      <sheetName val="Form responses 1"/>
    </sheetNames>
    <sheetDataSet>
      <sheetData sheetId="0"/>
      <sheetData sheetId="1"/>
      <sheetData sheetId="2"/>
      <sheetData sheetId="3"/>
      <sheetData sheetId="4"/>
      <sheetData sheetId="5"/>
      <sheetData sheetId="6"/>
      <sheetData sheetId="7">
        <row r="2">
          <cell r="C2" t="str">
            <v>Email address</v>
          </cell>
          <cell r="G2" t="str">
            <v>Dept</v>
          </cell>
          <cell r="Y2" t="str">
            <v>What is your level of process proficiency?</v>
          </cell>
          <cell r="Z2" t="str">
            <v>What is your experience in Process Management?</v>
          </cell>
          <cell r="AB2" t="str">
            <v>Process Role</v>
          </cell>
        </row>
        <row r="3">
          <cell r="C3" t="str">
            <v>liam.gannon@santam.co.za</v>
          </cell>
          <cell r="G3" t="str">
            <v>Legal Claims</v>
          </cell>
          <cell r="Y3">
            <v>4</v>
          </cell>
          <cell r="Z3" t="str">
            <v>Less than 3 years</v>
          </cell>
          <cell r="AB3" t="str">
            <v>Process Owner</v>
          </cell>
        </row>
        <row r="4">
          <cell r="C4" t="str">
            <v>Eugene.Forbes@santam.com.na</v>
          </cell>
          <cell r="G4" t="str">
            <v>Finance</v>
          </cell>
          <cell r="Y4">
            <v>6</v>
          </cell>
          <cell r="Z4" t="str">
            <v>Less than 3 years</v>
          </cell>
          <cell r="AB4" t="str">
            <v>Process Owner</v>
          </cell>
        </row>
        <row r="5">
          <cell r="C5" t="str">
            <v>Estel.Scheepers@santam.co.za</v>
          </cell>
          <cell r="G5" t="str">
            <v>OPS</v>
          </cell>
          <cell r="Y5">
            <v>10</v>
          </cell>
          <cell r="Z5" t="str">
            <v>More than 5 years</v>
          </cell>
          <cell r="AB5" t="str">
            <v>Process Steward</v>
          </cell>
        </row>
        <row r="6">
          <cell r="C6" t="str">
            <v>maryna.dietrechsen@santam.co.za</v>
          </cell>
          <cell r="G6" t="str">
            <v>Claims</v>
          </cell>
          <cell r="Y6">
            <v>8</v>
          </cell>
          <cell r="Z6" t="str">
            <v>More than 5 years</v>
          </cell>
          <cell r="AB6" t="str">
            <v>Process Expert</v>
          </cell>
        </row>
        <row r="7">
          <cell r="C7" t="str">
            <v>lauren.prowse@santam.co.za</v>
          </cell>
          <cell r="G7" t="str">
            <v>Broker Services</v>
          </cell>
          <cell r="Y7">
            <v>6</v>
          </cell>
          <cell r="Z7" t="str">
            <v>Less than 3 years</v>
          </cell>
          <cell r="AB7" t="str">
            <v>Process Participant</v>
          </cell>
        </row>
        <row r="8">
          <cell r="C8" t="str">
            <v>hein.visser@santam.co.za</v>
          </cell>
          <cell r="G8" t="str">
            <v>Claims</v>
          </cell>
          <cell r="Y8">
            <v>6</v>
          </cell>
          <cell r="Z8" t="str">
            <v>More than 5 years</v>
          </cell>
          <cell r="AB8" t="str">
            <v>Process Owner</v>
          </cell>
        </row>
        <row r="9">
          <cell r="C9" t="str">
            <v>marguerite.devilliers@santam.co.za</v>
          </cell>
          <cell r="G9" t="str">
            <v>Other</v>
          </cell>
          <cell r="Y9">
            <v>4</v>
          </cell>
          <cell r="Z9" t="str">
            <v>Less than 3 years</v>
          </cell>
          <cell r="AB9" t="str">
            <v>Process Owner</v>
          </cell>
        </row>
        <row r="10">
          <cell r="C10" t="str">
            <v>sunet.cordier@santam.co.za</v>
          </cell>
          <cell r="G10" t="str">
            <v>Procurement</v>
          </cell>
          <cell r="Y10">
            <v>6</v>
          </cell>
          <cell r="Z10" t="str">
            <v>Less than 3 years</v>
          </cell>
          <cell r="AB10" t="str">
            <v>Process Participant</v>
          </cell>
        </row>
        <row r="11">
          <cell r="C11" t="str">
            <v>Mpfuxi.Makondo@santam.co.za</v>
          </cell>
          <cell r="G11" t="str">
            <v>Procurement</v>
          </cell>
          <cell r="Y11">
            <v>8</v>
          </cell>
          <cell r="Z11" t="str">
            <v>Less than 3 years</v>
          </cell>
          <cell r="AB11" t="str">
            <v>Process Owner</v>
          </cell>
        </row>
        <row r="12">
          <cell r="C12" t="str">
            <v>Lesego.Mogatle@santam.co.za</v>
          </cell>
          <cell r="G12" t="str">
            <v>Other</v>
          </cell>
          <cell r="Y12">
            <v>8</v>
          </cell>
          <cell r="Z12" t="str">
            <v>More than 5 years</v>
          </cell>
          <cell r="AB12" t="str">
            <v>Process Owner</v>
          </cell>
        </row>
        <row r="13">
          <cell r="C13" t="str">
            <v>nastasha.omrano@santam.co.za</v>
          </cell>
          <cell r="G13" t="str">
            <v>Broker Services</v>
          </cell>
          <cell r="Y13">
            <v>8</v>
          </cell>
          <cell r="Z13" t="str">
            <v>Less than 3 years</v>
          </cell>
          <cell r="AB13" t="str">
            <v>Process Participant</v>
          </cell>
        </row>
        <row r="14">
          <cell r="C14" t="str">
            <v>rule.horne@santam.co.za</v>
          </cell>
          <cell r="G14" t="str">
            <v>BPO</v>
          </cell>
          <cell r="Y14">
            <v>8</v>
          </cell>
          <cell r="Z14" t="str">
            <v>Less than 3 years</v>
          </cell>
          <cell r="AB14" t="str">
            <v>Process Expert</v>
          </cell>
        </row>
        <row r="15">
          <cell r="C15" t="str">
            <v>adrianakotze77@gmails.com</v>
          </cell>
          <cell r="G15" t="str">
            <v>Finance</v>
          </cell>
          <cell r="Y15">
            <v>5</v>
          </cell>
          <cell r="Z15" t="str">
            <v>Less than 3 years</v>
          </cell>
          <cell r="AB15" t="str">
            <v>Process Owner</v>
          </cell>
        </row>
        <row r="16">
          <cell r="C16" t="str">
            <v>shaakira.afrika@santam.co.za</v>
          </cell>
          <cell r="G16" t="str">
            <v>BPO</v>
          </cell>
          <cell r="Y16">
            <v>9</v>
          </cell>
          <cell r="Z16" t="str">
            <v>More than 5 years</v>
          </cell>
          <cell r="AB16" t="str">
            <v>Process Expert</v>
          </cell>
        </row>
        <row r="17">
          <cell r="C17" t="str">
            <v>daphne.kumm@santam.co.za</v>
          </cell>
          <cell r="G17" t="str">
            <v>OPS</v>
          </cell>
          <cell r="Y17">
            <v>5</v>
          </cell>
          <cell r="Z17" t="str">
            <v>Between 3 and 5 years</v>
          </cell>
          <cell r="AB17" t="str">
            <v>None of the above</v>
          </cell>
        </row>
        <row r="18">
          <cell r="C18" t="str">
            <v>jacques.nolte@gmail.com</v>
          </cell>
          <cell r="G18" t="str">
            <v>Other</v>
          </cell>
          <cell r="Y18">
            <v>8</v>
          </cell>
          <cell r="Z18" t="str">
            <v>More than 5 years</v>
          </cell>
          <cell r="AB18" t="str">
            <v>Process Owner</v>
          </cell>
        </row>
        <row r="19">
          <cell r="C19" t="str">
            <v>chantal.gillies@santam.co.za</v>
          </cell>
          <cell r="G19" t="str">
            <v>OPS</v>
          </cell>
          <cell r="Y19">
            <v>3</v>
          </cell>
          <cell r="Z19" t="str">
            <v>Between 3 and 5 years</v>
          </cell>
          <cell r="AB19" t="str">
            <v>Process Participant</v>
          </cell>
        </row>
        <row r="20">
          <cell r="C20" t="str">
            <v>mornay.daniels@santam.co.za</v>
          </cell>
          <cell r="G20" t="str">
            <v>OPS</v>
          </cell>
          <cell r="Y20">
            <v>5</v>
          </cell>
          <cell r="Z20" t="str">
            <v>Less than 3 years</v>
          </cell>
          <cell r="AB20" t="str">
            <v>None of the above</v>
          </cell>
        </row>
        <row r="21">
          <cell r="C21" t="str">
            <v>petrus.roode@santam.co.za</v>
          </cell>
          <cell r="G21" t="str">
            <v>Claims</v>
          </cell>
          <cell r="Y21">
            <v>5</v>
          </cell>
          <cell r="Z21" t="str">
            <v>Less than 3 years</v>
          </cell>
          <cell r="AB21" t="str">
            <v>Process Steward</v>
          </cell>
        </row>
        <row r="22">
          <cell r="C22" t="str">
            <v>claire.prins@santam.co.za</v>
          </cell>
          <cell r="G22" t="str">
            <v>Legal Claims</v>
          </cell>
          <cell r="Y22">
            <v>8</v>
          </cell>
          <cell r="Z22" t="str">
            <v>More than 5 years</v>
          </cell>
          <cell r="AB22" t="str">
            <v>Process Owner</v>
          </cell>
        </row>
        <row r="23">
          <cell r="C23" t="str">
            <v>myrna.nayman@santam.co.za</v>
          </cell>
          <cell r="G23" t="str">
            <v>Other</v>
          </cell>
          <cell r="Y23">
            <v>6</v>
          </cell>
          <cell r="Z23" t="str">
            <v>Less than 3 years</v>
          </cell>
          <cell r="AB23" t="str">
            <v>None of the above</v>
          </cell>
        </row>
        <row r="24">
          <cell r="C24" t="str">
            <v>melissa.vanrensburg@santam.co.za</v>
          </cell>
          <cell r="G24" t="str">
            <v>Claims</v>
          </cell>
          <cell r="Y24">
            <v>6</v>
          </cell>
          <cell r="Z24" t="str">
            <v>More than 5 years</v>
          </cell>
          <cell r="AB24" t="str">
            <v>Process Owner</v>
          </cell>
        </row>
        <row r="25">
          <cell r="C25" t="str">
            <v>rademn@gmail.com</v>
          </cell>
          <cell r="G25" t="str">
            <v>BPO</v>
          </cell>
          <cell r="Y25">
            <v>10</v>
          </cell>
          <cell r="Z25" t="str">
            <v>More than 5 years</v>
          </cell>
          <cell r="AB25" t="str">
            <v>Process Expert</v>
          </cell>
        </row>
        <row r="26">
          <cell r="C26" t="str">
            <v>joseline.dunn@santam.co.za</v>
          </cell>
          <cell r="G26" t="str">
            <v>Legal Claims</v>
          </cell>
          <cell r="Y26">
            <v>6</v>
          </cell>
          <cell r="Z26" t="str">
            <v>More than 5 years</v>
          </cell>
          <cell r="AB26" t="str">
            <v>Process Steward</v>
          </cell>
        </row>
        <row r="27">
          <cell r="C27" t="str">
            <v>eduard.venter@santam.co.za</v>
          </cell>
          <cell r="G27" t="str">
            <v>Other</v>
          </cell>
          <cell r="Y27">
            <v>6</v>
          </cell>
          <cell r="Z27" t="str">
            <v>Less than 3 years</v>
          </cell>
          <cell r="AB27" t="str">
            <v>Process Participant</v>
          </cell>
        </row>
        <row r="28">
          <cell r="C28" t="str">
            <v>carel.mieny@santam.co.za</v>
          </cell>
          <cell r="G28" t="str">
            <v>Claims</v>
          </cell>
          <cell r="Y28">
            <v>5</v>
          </cell>
          <cell r="Z28" t="str">
            <v>Less than 3 years</v>
          </cell>
          <cell r="AB28" t="str">
            <v>Process Steward</v>
          </cell>
        </row>
        <row r="29">
          <cell r="C29" t="str">
            <v>johann.esterhuizen@santam.co.za</v>
          </cell>
          <cell r="G29" t="str">
            <v>Legal Claims</v>
          </cell>
          <cell r="Y29">
            <v>6</v>
          </cell>
          <cell r="Z29" t="str">
            <v>Less than 3 years</v>
          </cell>
          <cell r="AB29" t="str">
            <v>Process Participant</v>
          </cell>
        </row>
        <row r="30">
          <cell r="C30" t="str">
            <v>janice.thomas@santam.co.za</v>
          </cell>
          <cell r="G30" t="str">
            <v>Legal Claims</v>
          </cell>
          <cell r="Y30">
            <v>8</v>
          </cell>
          <cell r="Z30" t="str">
            <v>Less than 3 years</v>
          </cell>
          <cell r="AB30" t="str">
            <v>Process Owner</v>
          </cell>
        </row>
        <row r="31">
          <cell r="C31" t="str">
            <v>malusi.magagula@santam.co.za</v>
          </cell>
          <cell r="G31" t="str">
            <v>Legal Claims</v>
          </cell>
          <cell r="Y31">
            <v>5</v>
          </cell>
          <cell r="Z31" t="str">
            <v>Less than 3 years</v>
          </cell>
          <cell r="AB31" t="str">
            <v>Process Owner</v>
          </cell>
        </row>
        <row r="32">
          <cell r="C32" t="str">
            <v>Theunis.labuschagne@santam.co.za</v>
          </cell>
          <cell r="G32" t="str">
            <v>OPS</v>
          </cell>
          <cell r="Y32">
            <v>9</v>
          </cell>
          <cell r="Z32" t="str">
            <v>More than 5 years</v>
          </cell>
          <cell r="AB32" t="str">
            <v>Process Owner</v>
          </cell>
        </row>
        <row r="33">
          <cell r="C33" t="str">
            <v>anne-marie.pretorius@santam.co.za</v>
          </cell>
          <cell r="G33" t="str">
            <v>Legal Claims</v>
          </cell>
          <cell r="Y33">
            <v>8</v>
          </cell>
          <cell r="Z33" t="str">
            <v>Between 3 and 5 years</v>
          </cell>
          <cell r="AB33" t="str">
            <v>Process Steward</v>
          </cell>
        </row>
        <row r="34">
          <cell r="C34" t="str">
            <v>retha.botha@santam.co.za</v>
          </cell>
          <cell r="G34" t="str">
            <v>Legal Claims</v>
          </cell>
          <cell r="Y34">
            <v>5</v>
          </cell>
          <cell r="Z34" t="str">
            <v>More than 5 years</v>
          </cell>
          <cell r="AB34" t="str">
            <v>Process Owner</v>
          </cell>
        </row>
        <row r="35">
          <cell r="C35" t="str">
            <v>sarisha.bhaw@santam.co.za</v>
          </cell>
          <cell r="G35" t="str">
            <v>Finance</v>
          </cell>
          <cell r="Y35">
            <v>1</v>
          </cell>
          <cell r="Z35" t="str">
            <v>Less than 3 years</v>
          </cell>
          <cell r="AB35" t="str">
            <v>Process Steward</v>
          </cell>
        </row>
        <row r="36">
          <cell r="C36" t="str">
            <v>ghasina.docrat@santam.co.za</v>
          </cell>
          <cell r="G36" t="str">
            <v>OPS</v>
          </cell>
          <cell r="Y36">
            <v>9</v>
          </cell>
          <cell r="Z36" t="str">
            <v>More than 5 years</v>
          </cell>
          <cell r="AB36" t="str">
            <v>Process Owner</v>
          </cell>
        </row>
        <row r="37">
          <cell r="C37" t="str">
            <v>chipo.mafaiti@santam.co.za</v>
          </cell>
          <cell r="G37" t="str">
            <v>Claims</v>
          </cell>
          <cell r="Y37">
            <v>9</v>
          </cell>
          <cell r="Z37" t="str">
            <v>Between 3 and 5 years</v>
          </cell>
          <cell r="AB37" t="str">
            <v>Process Owner</v>
          </cell>
        </row>
        <row r="38">
          <cell r="C38" t="str">
            <v>tasheel.bhaw@santam.co.za</v>
          </cell>
          <cell r="G38" t="str">
            <v>OPS</v>
          </cell>
          <cell r="Y38">
            <v>6</v>
          </cell>
          <cell r="Z38" t="str">
            <v>More than 5 years</v>
          </cell>
          <cell r="AB38" t="str">
            <v>Process Steward</v>
          </cell>
        </row>
        <row r="39">
          <cell r="C39" t="str">
            <v>Abulele.Mkiva@santam.co.ca</v>
          </cell>
          <cell r="G39" t="str">
            <v>OPS</v>
          </cell>
          <cell r="Y39">
            <v>6</v>
          </cell>
          <cell r="Z39" t="str">
            <v>Less than 3 years</v>
          </cell>
          <cell r="AB39" t="str">
            <v>Process Steward</v>
          </cell>
        </row>
        <row r="40">
          <cell r="C40" t="str">
            <v>charlene.trum@santam.co.za</v>
          </cell>
          <cell r="G40" t="str">
            <v>OPS</v>
          </cell>
          <cell r="Y40">
            <v>6</v>
          </cell>
          <cell r="Z40" t="str">
            <v>Less than 3 years</v>
          </cell>
          <cell r="AB40" t="str">
            <v>Process Participant</v>
          </cell>
        </row>
        <row r="41">
          <cell r="C41" t="str">
            <v>elsebe.style@santam.co.za</v>
          </cell>
          <cell r="G41" t="str">
            <v>OPS</v>
          </cell>
          <cell r="Y41">
            <v>1</v>
          </cell>
          <cell r="Z41" t="str">
            <v>Less than 3 years</v>
          </cell>
          <cell r="AB41" t="str">
            <v>Process Steward</v>
          </cell>
        </row>
        <row r="42">
          <cell r="C42" t="str">
            <v>nabeelah.maharaj@santam.co.za</v>
          </cell>
          <cell r="G42" t="str">
            <v>OPS</v>
          </cell>
          <cell r="Y42">
            <v>6</v>
          </cell>
          <cell r="Z42" t="str">
            <v>Between 3 and 5 years</v>
          </cell>
          <cell r="AB42" t="str">
            <v>Process Participant</v>
          </cell>
        </row>
        <row r="43">
          <cell r="C43" t="str">
            <v>Precious.Olifant@santam.co.za</v>
          </cell>
          <cell r="G43" t="str">
            <v>OPS</v>
          </cell>
          <cell r="Y43">
            <v>5</v>
          </cell>
          <cell r="Z43" t="str">
            <v>Less than 3 years</v>
          </cell>
          <cell r="AB43" t="str">
            <v>Process Participant</v>
          </cell>
        </row>
        <row r="44">
          <cell r="C44" t="str">
            <v>Karabelo.Khabane@santam.co.za</v>
          </cell>
          <cell r="G44" t="str">
            <v>OPS</v>
          </cell>
          <cell r="Y44">
            <v>5</v>
          </cell>
          <cell r="Z44" t="str">
            <v>Less than 3 years</v>
          </cell>
          <cell r="AB44" t="str">
            <v>Process Participant</v>
          </cell>
        </row>
        <row r="45">
          <cell r="C45" t="str">
            <v>tebogo.lechwano@santam.co.za</v>
          </cell>
          <cell r="G45" t="str">
            <v>OPS</v>
          </cell>
          <cell r="Y45">
            <v>5</v>
          </cell>
          <cell r="Z45" t="str">
            <v>Less than 3 years</v>
          </cell>
          <cell r="AB45" t="str">
            <v>Process Participant</v>
          </cell>
        </row>
        <row r="46">
          <cell r="C46" t="str">
            <v>Ruenell.Meyer@santam.co.za</v>
          </cell>
          <cell r="G46" t="str">
            <v>Finance</v>
          </cell>
          <cell r="Y46">
            <v>8</v>
          </cell>
          <cell r="Z46" t="str">
            <v>More than 5 years</v>
          </cell>
          <cell r="AB46" t="str">
            <v>Process Owner</v>
          </cell>
        </row>
        <row r="47">
          <cell r="C47" t="str">
            <v>wiseman.matshaya@santam.co.za</v>
          </cell>
          <cell r="G47" t="str">
            <v>Finance</v>
          </cell>
          <cell r="Y47">
            <v>6</v>
          </cell>
          <cell r="Z47" t="str">
            <v>Less than 3 years</v>
          </cell>
          <cell r="AB47" t="str">
            <v>Process Owner</v>
          </cell>
        </row>
        <row r="48">
          <cell r="C48" t="str">
            <v>deonb@tic.co.za</v>
          </cell>
          <cell r="G48" t="str">
            <v>Other</v>
          </cell>
          <cell r="Y48">
            <v>5</v>
          </cell>
          <cell r="Z48" t="str">
            <v>Less than 3 years</v>
          </cell>
          <cell r="AB48" t="str">
            <v>None of the above</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mailto:adrianakotze77@gmail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2:AG27"/>
  <sheetViews>
    <sheetView workbookViewId="0">
      <pane ySplit="2" topLeftCell="A3" activePane="bottomLeft" state="frozen"/>
      <selection pane="bottomLeft" activeCell="Q2" sqref="Q2"/>
    </sheetView>
  </sheetViews>
  <sheetFormatPr defaultColWidth="12.5703125" defaultRowHeight="12.75" x14ac:dyDescent="0.2"/>
  <cols>
    <col min="1" max="16" width="18.85546875" style="11" customWidth="1"/>
    <col min="17" max="17" width="26.28515625" style="11" customWidth="1"/>
    <col min="18" max="18" width="66.85546875" style="11" customWidth="1"/>
    <col min="19" max="19" width="82" style="13" customWidth="1"/>
    <col min="20" max="20" width="18.85546875" style="11" customWidth="1"/>
    <col min="21" max="25" width="18.85546875" style="17" customWidth="1"/>
    <col min="26" max="33" width="12.5703125" style="17"/>
    <col min="34" max="16384" width="12.5703125" style="11"/>
  </cols>
  <sheetData>
    <row r="2" spans="1:33" ht="89.25" x14ac:dyDescent="0.2">
      <c r="A2" s="18" t="s">
        <v>0</v>
      </c>
      <c r="B2" s="18" t="s">
        <v>1</v>
      </c>
      <c r="C2" s="18" t="s">
        <v>135</v>
      </c>
      <c r="D2" s="14" t="s">
        <v>105</v>
      </c>
      <c r="E2" s="14" t="s">
        <v>106</v>
      </c>
      <c r="F2" s="14" t="s">
        <v>107</v>
      </c>
      <c r="G2" s="14" t="s">
        <v>108</v>
      </c>
      <c r="H2" s="14" t="s">
        <v>109</v>
      </c>
      <c r="I2" s="14" t="s">
        <v>110</v>
      </c>
      <c r="J2" s="14" t="s">
        <v>111</v>
      </c>
      <c r="K2" s="14" t="s">
        <v>112</v>
      </c>
      <c r="L2" s="14" t="s">
        <v>113</v>
      </c>
      <c r="M2" s="14" t="s">
        <v>114</v>
      </c>
      <c r="N2" s="14" t="s">
        <v>115</v>
      </c>
      <c r="O2" s="14" t="s">
        <v>116</v>
      </c>
      <c r="P2" s="14" t="s">
        <v>117</v>
      </c>
      <c r="Q2" s="15" t="s">
        <v>2</v>
      </c>
      <c r="R2" s="14" t="s">
        <v>3</v>
      </c>
      <c r="S2" s="14" t="s">
        <v>4</v>
      </c>
      <c r="U2" s="16" t="s">
        <v>105</v>
      </c>
      <c r="V2" s="16" t="s">
        <v>106</v>
      </c>
      <c r="W2" s="16" t="s">
        <v>107</v>
      </c>
      <c r="X2" s="16" t="s">
        <v>108</v>
      </c>
      <c r="Y2" s="16" t="s">
        <v>109</v>
      </c>
      <c r="Z2" s="16" t="s">
        <v>110</v>
      </c>
      <c r="AA2" s="16" t="s">
        <v>111</v>
      </c>
      <c r="AB2" s="16" t="s">
        <v>112</v>
      </c>
      <c r="AC2" s="16" t="s">
        <v>113</v>
      </c>
      <c r="AD2" s="16" t="s">
        <v>114</v>
      </c>
      <c r="AE2" s="16" t="s">
        <v>115</v>
      </c>
      <c r="AF2" s="16" t="s">
        <v>116</v>
      </c>
      <c r="AG2" s="16" t="s">
        <v>117</v>
      </c>
    </row>
    <row r="3" spans="1:33" x14ac:dyDescent="0.2">
      <c r="A3" s="12">
        <v>45379.545840335646</v>
      </c>
      <c r="B3" s="9" t="s">
        <v>5</v>
      </c>
      <c r="C3" s="9" t="s">
        <v>6</v>
      </c>
      <c r="D3" s="9" t="s">
        <v>7</v>
      </c>
      <c r="E3" s="9" t="s">
        <v>8</v>
      </c>
      <c r="F3" s="9" t="s">
        <v>7</v>
      </c>
      <c r="G3" s="9" t="s">
        <v>7</v>
      </c>
      <c r="H3" s="9" t="s">
        <v>7</v>
      </c>
      <c r="I3" s="9" t="s">
        <v>7</v>
      </c>
      <c r="J3" s="9" t="s">
        <v>7</v>
      </c>
      <c r="K3" s="9" t="s">
        <v>7</v>
      </c>
      <c r="L3" s="9" t="s">
        <v>8</v>
      </c>
      <c r="M3" s="9" t="s">
        <v>8</v>
      </c>
      <c r="N3" s="9" t="s">
        <v>8</v>
      </c>
      <c r="O3" s="9" t="s">
        <v>9</v>
      </c>
      <c r="P3" s="9" t="s">
        <v>8</v>
      </c>
      <c r="Q3" s="9" t="s">
        <v>10</v>
      </c>
      <c r="R3" s="26" t="s">
        <v>11</v>
      </c>
      <c r="S3" s="10" t="s">
        <v>12</v>
      </c>
      <c r="U3" s="17">
        <f>COUNTIF($Q3,"*"&amp;U$2&amp;"*")</f>
        <v>1</v>
      </c>
      <c r="V3" s="17">
        <f t="shared" ref="V3:AG18" si="0">COUNTIF($Q3,"*"&amp;V$2&amp;"*")</f>
        <v>1</v>
      </c>
      <c r="W3" s="17">
        <f t="shared" si="0"/>
        <v>0</v>
      </c>
      <c r="X3" s="17">
        <f t="shared" si="0"/>
        <v>0</v>
      </c>
      <c r="Y3" s="17">
        <f t="shared" si="0"/>
        <v>1</v>
      </c>
      <c r="Z3" s="17">
        <f t="shared" si="0"/>
        <v>1</v>
      </c>
      <c r="AA3" s="17">
        <f t="shared" si="0"/>
        <v>1</v>
      </c>
      <c r="AB3" s="17">
        <f t="shared" si="0"/>
        <v>1</v>
      </c>
      <c r="AC3" s="17">
        <f t="shared" si="0"/>
        <v>1</v>
      </c>
      <c r="AD3" s="17">
        <f t="shared" si="0"/>
        <v>1</v>
      </c>
      <c r="AE3" s="17">
        <f t="shared" si="0"/>
        <v>1</v>
      </c>
      <c r="AF3" s="17">
        <f t="shared" si="0"/>
        <v>1</v>
      </c>
      <c r="AG3" s="17">
        <f t="shared" si="0"/>
        <v>0</v>
      </c>
    </row>
    <row r="4" spans="1:33" ht="25.5" x14ac:dyDescent="0.2">
      <c r="A4" s="12">
        <v>45379.68379516204</v>
      </c>
      <c r="B4" s="9" t="s">
        <v>13</v>
      </c>
      <c r="C4" s="9" t="s">
        <v>6</v>
      </c>
      <c r="D4" s="9" t="s">
        <v>9</v>
      </c>
      <c r="E4" s="9" t="s">
        <v>8</v>
      </c>
      <c r="F4" s="9" t="s">
        <v>9</v>
      </c>
      <c r="G4" s="9" t="s">
        <v>8</v>
      </c>
      <c r="H4" s="9" t="s">
        <v>8</v>
      </c>
      <c r="I4" s="9" t="s">
        <v>9</v>
      </c>
      <c r="J4" s="9" t="s">
        <v>8</v>
      </c>
      <c r="K4" s="9" t="s">
        <v>7</v>
      </c>
      <c r="L4" s="9" t="s">
        <v>8</v>
      </c>
      <c r="M4" s="9" t="s">
        <v>8</v>
      </c>
      <c r="N4" s="9" t="s">
        <v>8</v>
      </c>
      <c r="O4" s="9" t="s">
        <v>7</v>
      </c>
      <c r="P4" s="9" t="s">
        <v>8</v>
      </c>
      <c r="Q4" s="9" t="s">
        <v>14</v>
      </c>
      <c r="R4" s="10" t="s">
        <v>15</v>
      </c>
      <c r="S4" s="10" t="s">
        <v>16</v>
      </c>
      <c r="U4" s="17">
        <f t="shared" ref="U4:AG27" si="1">COUNTIF($Q4,"*"&amp;U$2&amp;"*")</f>
        <v>1</v>
      </c>
      <c r="V4" s="17">
        <f t="shared" si="0"/>
        <v>1</v>
      </c>
      <c r="W4" s="17">
        <f t="shared" si="0"/>
        <v>1</v>
      </c>
      <c r="X4" s="17">
        <f t="shared" si="0"/>
        <v>0</v>
      </c>
      <c r="Y4" s="17">
        <f t="shared" si="0"/>
        <v>1</v>
      </c>
      <c r="Z4" s="17">
        <f t="shared" si="0"/>
        <v>1</v>
      </c>
      <c r="AA4" s="17">
        <f t="shared" si="0"/>
        <v>1</v>
      </c>
      <c r="AB4" s="17">
        <f t="shared" si="0"/>
        <v>1</v>
      </c>
      <c r="AC4" s="17">
        <f t="shared" si="0"/>
        <v>1</v>
      </c>
      <c r="AD4" s="17">
        <f t="shared" si="0"/>
        <v>1</v>
      </c>
      <c r="AE4" s="17">
        <f t="shared" si="0"/>
        <v>0</v>
      </c>
      <c r="AF4" s="17">
        <f t="shared" si="0"/>
        <v>1</v>
      </c>
      <c r="AG4" s="17">
        <f t="shared" si="0"/>
        <v>1</v>
      </c>
    </row>
    <row r="5" spans="1:33" x14ac:dyDescent="0.2">
      <c r="A5" s="12">
        <v>45384.317165081018</v>
      </c>
      <c r="B5" s="9" t="s">
        <v>17</v>
      </c>
      <c r="C5" s="9" t="s">
        <v>6</v>
      </c>
      <c r="D5" s="9" t="s">
        <v>8</v>
      </c>
      <c r="E5" s="9" t="s">
        <v>18</v>
      </c>
      <c r="F5" s="9" t="s">
        <v>8</v>
      </c>
      <c r="G5" s="9" t="s">
        <v>8</v>
      </c>
      <c r="H5" s="9" t="s">
        <v>8</v>
      </c>
      <c r="I5" s="9" t="s">
        <v>8</v>
      </c>
      <c r="J5" s="9" t="s">
        <v>9</v>
      </c>
      <c r="K5" s="9" t="s">
        <v>7</v>
      </c>
      <c r="L5" s="9" t="s">
        <v>8</v>
      </c>
      <c r="M5" s="9" t="s">
        <v>9</v>
      </c>
      <c r="N5" s="9" t="s">
        <v>18</v>
      </c>
      <c r="O5" s="9" t="s">
        <v>18</v>
      </c>
      <c r="P5" s="9" t="s">
        <v>9</v>
      </c>
      <c r="Q5" s="9" t="s">
        <v>19</v>
      </c>
      <c r="R5" s="10" t="s">
        <v>20</v>
      </c>
      <c r="S5" s="10" t="s">
        <v>21</v>
      </c>
      <c r="U5" s="17">
        <f t="shared" si="1"/>
        <v>1</v>
      </c>
      <c r="V5" s="17">
        <f t="shared" si="0"/>
        <v>1</v>
      </c>
      <c r="W5" s="17">
        <f t="shared" si="0"/>
        <v>0</v>
      </c>
      <c r="X5" s="17">
        <f t="shared" si="0"/>
        <v>1</v>
      </c>
      <c r="Y5" s="17">
        <f t="shared" si="0"/>
        <v>0</v>
      </c>
      <c r="Z5" s="17">
        <f t="shared" si="0"/>
        <v>1</v>
      </c>
      <c r="AA5" s="17">
        <f t="shared" si="0"/>
        <v>0</v>
      </c>
      <c r="AB5" s="17">
        <f t="shared" si="0"/>
        <v>1</v>
      </c>
      <c r="AC5" s="17">
        <f t="shared" si="0"/>
        <v>1</v>
      </c>
      <c r="AD5" s="17">
        <f t="shared" si="0"/>
        <v>1</v>
      </c>
      <c r="AE5" s="17">
        <f t="shared" si="0"/>
        <v>1</v>
      </c>
      <c r="AF5" s="17">
        <f t="shared" si="0"/>
        <v>1</v>
      </c>
      <c r="AG5" s="17">
        <f t="shared" si="0"/>
        <v>1</v>
      </c>
    </row>
    <row r="6" spans="1:33" ht="38.25" x14ac:dyDescent="0.2">
      <c r="A6" s="12">
        <v>45384.563557766203</v>
      </c>
      <c r="B6" s="9" t="s">
        <v>22</v>
      </c>
      <c r="C6" s="9" t="s">
        <v>6</v>
      </c>
      <c r="D6" s="9" t="s">
        <v>7</v>
      </c>
      <c r="E6" s="9" t="s">
        <v>8</v>
      </c>
      <c r="F6" s="9" t="s">
        <v>7</v>
      </c>
      <c r="G6" s="9" t="s">
        <v>7</v>
      </c>
      <c r="H6" s="9" t="s">
        <v>7</v>
      </c>
      <c r="I6" s="9" t="s">
        <v>7</v>
      </c>
      <c r="J6" s="9" t="s">
        <v>7</v>
      </c>
      <c r="K6" s="9" t="s">
        <v>9</v>
      </c>
      <c r="L6" s="9" t="s">
        <v>8</v>
      </c>
      <c r="M6" s="9" t="s">
        <v>7</v>
      </c>
      <c r="N6" s="9" t="s">
        <v>7</v>
      </c>
      <c r="O6" s="9" t="s">
        <v>7</v>
      </c>
      <c r="P6" s="9" t="s">
        <v>8</v>
      </c>
      <c r="Q6" s="9" t="s">
        <v>23</v>
      </c>
      <c r="R6" s="26" t="s">
        <v>11</v>
      </c>
      <c r="S6" s="10" t="s">
        <v>24</v>
      </c>
      <c r="U6" s="17">
        <f t="shared" si="1"/>
        <v>0</v>
      </c>
      <c r="V6" s="17">
        <f t="shared" si="0"/>
        <v>1</v>
      </c>
      <c r="W6" s="17">
        <f t="shared" si="0"/>
        <v>1</v>
      </c>
      <c r="X6" s="17">
        <f t="shared" si="0"/>
        <v>0</v>
      </c>
      <c r="Y6" s="17">
        <f t="shared" si="0"/>
        <v>1</v>
      </c>
      <c r="Z6" s="17">
        <f t="shared" si="0"/>
        <v>1</v>
      </c>
      <c r="AA6" s="17">
        <f t="shared" si="0"/>
        <v>0</v>
      </c>
      <c r="AB6" s="17">
        <f t="shared" si="0"/>
        <v>1</v>
      </c>
      <c r="AC6" s="17">
        <f t="shared" si="0"/>
        <v>1</v>
      </c>
      <c r="AD6" s="17">
        <f t="shared" si="0"/>
        <v>1</v>
      </c>
      <c r="AE6" s="17">
        <f t="shared" si="0"/>
        <v>1</v>
      </c>
      <c r="AF6" s="17">
        <f t="shared" si="0"/>
        <v>1</v>
      </c>
      <c r="AG6" s="17">
        <f t="shared" si="0"/>
        <v>1</v>
      </c>
    </row>
    <row r="7" spans="1:33" ht="25.5" x14ac:dyDescent="0.2">
      <c r="A7" s="12">
        <v>45384.565194328708</v>
      </c>
      <c r="B7" s="9" t="s">
        <v>25</v>
      </c>
      <c r="C7" s="9" t="s">
        <v>6</v>
      </c>
      <c r="D7" s="9" t="s">
        <v>18</v>
      </c>
      <c r="E7" s="9" t="s">
        <v>9</v>
      </c>
      <c r="F7" s="9" t="s">
        <v>9</v>
      </c>
      <c r="G7" s="9" t="s">
        <v>9</v>
      </c>
      <c r="H7" s="9" t="s">
        <v>9</v>
      </c>
      <c r="I7" s="9" t="s">
        <v>18</v>
      </c>
      <c r="J7" s="9" t="s">
        <v>18</v>
      </c>
      <c r="K7" s="9" t="s">
        <v>18</v>
      </c>
      <c r="L7" s="9" t="s">
        <v>18</v>
      </c>
      <c r="M7" s="9" t="s">
        <v>18</v>
      </c>
      <c r="N7" s="9" t="s">
        <v>18</v>
      </c>
      <c r="O7" s="9" t="s">
        <v>18</v>
      </c>
      <c r="P7" s="9" t="s">
        <v>18</v>
      </c>
      <c r="Q7" s="9" t="s">
        <v>26</v>
      </c>
      <c r="R7" s="10" t="s">
        <v>27</v>
      </c>
      <c r="S7" s="10" t="s">
        <v>28</v>
      </c>
      <c r="U7" s="17">
        <f t="shared" si="1"/>
        <v>1</v>
      </c>
      <c r="V7" s="17">
        <f t="shared" si="0"/>
        <v>1</v>
      </c>
      <c r="W7" s="17">
        <f t="shared" si="0"/>
        <v>1</v>
      </c>
      <c r="X7" s="17">
        <f t="shared" si="0"/>
        <v>1</v>
      </c>
      <c r="Y7" s="17">
        <f t="shared" si="0"/>
        <v>1</v>
      </c>
      <c r="Z7" s="17">
        <f t="shared" si="0"/>
        <v>1</v>
      </c>
      <c r="AA7" s="17">
        <f t="shared" si="0"/>
        <v>1</v>
      </c>
      <c r="AB7" s="17">
        <f t="shared" si="0"/>
        <v>1</v>
      </c>
      <c r="AC7" s="17">
        <f t="shared" si="0"/>
        <v>0</v>
      </c>
      <c r="AD7" s="17">
        <f t="shared" si="0"/>
        <v>0</v>
      </c>
      <c r="AE7" s="17">
        <f t="shared" si="0"/>
        <v>1</v>
      </c>
      <c r="AF7" s="17">
        <f t="shared" si="0"/>
        <v>1</v>
      </c>
      <c r="AG7" s="17">
        <f t="shared" si="0"/>
        <v>0</v>
      </c>
    </row>
    <row r="8" spans="1:33" ht="25.5" x14ac:dyDescent="0.2">
      <c r="A8" s="12">
        <v>45384.62725409722</v>
      </c>
      <c r="B8" s="9" t="s">
        <v>29</v>
      </c>
      <c r="C8" s="9" t="s">
        <v>6</v>
      </c>
      <c r="D8" s="9" t="s">
        <v>8</v>
      </c>
      <c r="E8" s="9" t="s">
        <v>8</v>
      </c>
      <c r="F8" s="9" t="s">
        <v>8</v>
      </c>
      <c r="G8" s="9" t="s">
        <v>8</v>
      </c>
      <c r="H8" s="9" t="s">
        <v>8</v>
      </c>
      <c r="I8" s="9" t="s">
        <v>7</v>
      </c>
      <c r="J8" s="9" t="s">
        <v>8</v>
      </c>
      <c r="K8" s="9" t="s">
        <v>7</v>
      </c>
      <c r="L8" s="9" t="s">
        <v>8</v>
      </c>
      <c r="M8" s="9" t="s">
        <v>9</v>
      </c>
      <c r="N8" s="9" t="s">
        <v>9</v>
      </c>
      <c r="O8" s="9" t="s">
        <v>8</v>
      </c>
      <c r="P8" s="9" t="s">
        <v>9</v>
      </c>
      <c r="Q8" s="9" t="s">
        <v>30</v>
      </c>
      <c r="R8" s="26" t="s">
        <v>11</v>
      </c>
      <c r="S8" s="10" t="s">
        <v>31</v>
      </c>
      <c r="U8" s="17">
        <f t="shared" si="1"/>
        <v>1</v>
      </c>
      <c r="V8" s="17">
        <f t="shared" si="0"/>
        <v>1</v>
      </c>
      <c r="W8" s="17">
        <f t="shared" si="0"/>
        <v>1</v>
      </c>
      <c r="X8" s="17">
        <f t="shared" si="0"/>
        <v>1</v>
      </c>
      <c r="Y8" s="17">
        <f t="shared" si="0"/>
        <v>1</v>
      </c>
      <c r="Z8" s="17">
        <f t="shared" si="0"/>
        <v>0</v>
      </c>
      <c r="AA8" s="17">
        <f t="shared" si="0"/>
        <v>1</v>
      </c>
      <c r="AB8" s="17">
        <f t="shared" si="0"/>
        <v>0</v>
      </c>
      <c r="AC8" s="17">
        <f t="shared" si="0"/>
        <v>1</v>
      </c>
      <c r="AD8" s="17">
        <f t="shared" si="0"/>
        <v>1</v>
      </c>
      <c r="AE8" s="17">
        <f t="shared" si="0"/>
        <v>1</v>
      </c>
      <c r="AF8" s="17">
        <f t="shared" si="0"/>
        <v>0</v>
      </c>
      <c r="AG8" s="17">
        <f t="shared" si="0"/>
        <v>1</v>
      </c>
    </row>
    <row r="9" spans="1:33" x14ac:dyDescent="0.2">
      <c r="A9" s="12">
        <v>45384.652233715278</v>
      </c>
      <c r="B9" s="9" t="s">
        <v>32</v>
      </c>
      <c r="C9" s="9" t="s">
        <v>6</v>
      </c>
      <c r="D9" s="9" t="s">
        <v>18</v>
      </c>
      <c r="E9" s="9" t="s">
        <v>18</v>
      </c>
      <c r="F9" s="9" t="s">
        <v>18</v>
      </c>
      <c r="G9" s="9" t="s">
        <v>9</v>
      </c>
      <c r="H9" s="9" t="s">
        <v>18</v>
      </c>
      <c r="I9" s="9" t="s">
        <v>18</v>
      </c>
      <c r="J9" s="9" t="s">
        <v>18</v>
      </c>
      <c r="K9" s="9" t="s">
        <v>8</v>
      </c>
      <c r="L9" s="9" t="s">
        <v>9</v>
      </c>
      <c r="M9" s="9" t="s">
        <v>18</v>
      </c>
      <c r="N9" s="9" t="s">
        <v>9</v>
      </c>
      <c r="O9" s="9" t="s">
        <v>8</v>
      </c>
      <c r="P9" s="9" t="s">
        <v>8</v>
      </c>
      <c r="Q9" s="9" t="s">
        <v>33</v>
      </c>
      <c r="R9" s="10" t="s">
        <v>34</v>
      </c>
      <c r="S9" s="10" t="s">
        <v>35</v>
      </c>
      <c r="U9" s="17">
        <f t="shared" si="1"/>
        <v>1</v>
      </c>
      <c r="V9" s="17">
        <f t="shared" si="0"/>
        <v>1</v>
      </c>
      <c r="W9" s="17">
        <f t="shared" si="0"/>
        <v>1</v>
      </c>
      <c r="X9" s="17">
        <f t="shared" si="0"/>
        <v>1</v>
      </c>
      <c r="Y9" s="17">
        <f t="shared" si="0"/>
        <v>0</v>
      </c>
      <c r="Z9" s="17">
        <f t="shared" si="0"/>
        <v>1</v>
      </c>
      <c r="AA9" s="17">
        <f t="shared" si="0"/>
        <v>1</v>
      </c>
      <c r="AB9" s="17">
        <f t="shared" si="0"/>
        <v>0</v>
      </c>
      <c r="AC9" s="17">
        <f t="shared" si="0"/>
        <v>0</v>
      </c>
      <c r="AD9" s="17">
        <f t="shared" si="0"/>
        <v>1</v>
      </c>
      <c r="AE9" s="17">
        <f t="shared" si="0"/>
        <v>1</v>
      </c>
      <c r="AF9" s="17">
        <f t="shared" si="0"/>
        <v>1</v>
      </c>
      <c r="AG9" s="17">
        <f t="shared" si="0"/>
        <v>1</v>
      </c>
    </row>
    <row r="10" spans="1:33" ht="38.25" x14ac:dyDescent="0.2">
      <c r="A10" s="12">
        <v>45384.657156226851</v>
      </c>
      <c r="B10" s="9" t="s">
        <v>36</v>
      </c>
      <c r="C10" s="9" t="s">
        <v>6</v>
      </c>
      <c r="D10" s="9" t="s">
        <v>18</v>
      </c>
      <c r="E10" s="9" t="s">
        <v>18</v>
      </c>
      <c r="F10" s="9" t="s">
        <v>18</v>
      </c>
      <c r="G10" s="9" t="s">
        <v>9</v>
      </c>
      <c r="H10" s="9" t="s">
        <v>7</v>
      </c>
      <c r="I10" s="9" t="s">
        <v>9</v>
      </c>
      <c r="J10" s="9" t="s">
        <v>18</v>
      </c>
      <c r="K10" s="9" t="s">
        <v>7</v>
      </c>
      <c r="L10" s="9" t="s">
        <v>9</v>
      </c>
      <c r="M10" s="9" t="s">
        <v>18</v>
      </c>
      <c r="N10" s="9" t="s">
        <v>9</v>
      </c>
      <c r="O10" s="9" t="s">
        <v>9</v>
      </c>
      <c r="P10" s="9" t="s">
        <v>9</v>
      </c>
      <c r="Q10" s="9" t="s">
        <v>37</v>
      </c>
      <c r="R10" s="10" t="s">
        <v>38</v>
      </c>
      <c r="S10" s="10" t="s">
        <v>39</v>
      </c>
      <c r="U10" s="17">
        <f t="shared" si="1"/>
        <v>1</v>
      </c>
      <c r="V10" s="17">
        <f t="shared" si="0"/>
        <v>1</v>
      </c>
      <c r="W10" s="17">
        <f t="shared" si="0"/>
        <v>1</v>
      </c>
      <c r="X10" s="17">
        <f t="shared" si="0"/>
        <v>1</v>
      </c>
      <c r="Y10" s="17">
        <f t="shared" si="0"/>
        <v>1</v>
      </c>
      <c r="Z10" s="17">
        <f t="shared" si="0"/>
        <v>1</v>
      </c>
      <c r="AA10" s="17">
        <f t="shared" si="0"/>
        <v>0</v>
      </c>
      <c r="AB10" s="17">
        <f t="shared" si="0"/>
        <v>1</v>
      </c>
      <c r="AC10" s="17">
        <f t="shared" si="0"/>
        <v>1</v>
      </c>
      <c r="AD10" s="17">
        <f t="shared" si="0"/>
        <v>1</v>
      </c>
      <c r="AE10" s="17">
        <f t="shared" si="0"/>
        <v>1</v>
      </c>
      <c r="AF10" s="17">
        <f t="shared" si="0"/>
        <v>0</v>
      </c>
      <c r="AG10" s="17">
        <f t="shared" si="0"/>
        <v>1</v>
      </c>
    </row>
    <row r="11" spans="1:33" ht="25.5" x14ac:dyDescent="0.2">
      <c r="A11" s="12">
        <v>45385.305775231478</v>
      </c>
      <c r="B11" s="9" t="s">
        <v>40</v>
      </c>
      <c r="C11" s="9" t="s">
        <v>6</v>
      </c>
      <c r="D11" s="9" t="s">
        <v>7</v>
      </c>
      <c r="E11" s="9" t="s">
        <v>8</v>
      </c>
      <c r="F11" s="9" t="s">
        <v>9</v>
      </c>
      <c r="G11" s="9" t="s">
        <v>8</v>
      </c>
      <c r="H11" s="9" t="s">
        <v>9</v>
      </c>
      <c r="I11" s="9" t="s">
        <v>7</v>
      </c>
      <c r="J11" s="9" t="s">
        <v>7</v>
      </c>
      <c r="K11" s="9" t="s">
        <v>8</v>
      </c>
      <c r="L11" s="9" t="s">
        <v>8</v>
      </c>
      <c r="M11" s="9" t="s">
        <v>18</v>
      </c>
      <c r="N11" s="9" t="s">
        <v>7</v>
      </c>
      <c r="O11" s="9" t="s">
        <v>8</v>
      </c>
      <c r="P11" s="9" t="s">
        <v>8</v>
      </c>
      <c r="Q11" s="9" t="s">
        <v>41</v>
      </c>
      <c r="R11" s="26" t="s">
        <v>42</v>
      </c>
      <c r="S11" s="10" t="s">
        <v>43</v>
      </c>
      <c r="U11" s="17">
        <f t="shared" si="1"/>
        <v>1</v>
      </c>
      <c r="V11" s="17">
        <f t="shared" si="0"/>
        <v>1</v>
      </c>
      <c r="W11" s="17">
        <f t="shared" si="0"/>
        <v>1</v>
      </c>
      <c r="X11" s="17">
        <f t="shared" si="0"/>
        <v>1</v>
      </c>
      <c r="Y11" s="17">
        <f t="shared" si="0"/>
        <v>0</v>
      </c>
      <c r="Z11" s="17">
        <f t="shared" si="0"/>
        <v>1</v>
      </c>
      <c r="AA11" s="17">
        <f t="shared" si="0"/>
        <v>1</v>
      </c>
      <c r="AB11" s="17">
        <f t="shared" si="0"/>
        <v>1</v>
      </c>
      <c r="AC11" s="17">
        <f t="shared" si="0"/>
        <v>1</v>
      </c>
      <c r="AD11" s="17">
        <f t="shared" si="0"/>
        <v>0</v>
      </c>
      <c r="AE11" s="17">
        <f t="shared" si="0"/>
        <v>1</v>
      </c>
      <c r="AF11" s="17">
        <f t="shared" si="0"/>
        <v>1</v>
      </c>
      <c r="AG11" s="17">
        <f t="shared" si="0"/>
        <v>1</v>
      </c>
    </row>
    <row r="12" spans="1:33" x14ac:dyDescent="0.2">
      <c r="A12" s="12">
        <v>45385.313254409717</v>
      </c>
      <c r="B12" s="9" t="s">
        <v>44</v>
      </c>
      <c r="C12" s="9" t="s">
        <v>6</v>
      </c>
      <c r="D12" s="9" t="s">
        <v>7</v>
      </c>
      <c r="E12" s="9" t="s">
        <v>7</v>
      </c>
      <c r="F12" s="9" t="s">
        <v>7</v>
      </c>
      <c r="G12" s="9" t="s">
        <v>7</v>
      </c>
      <c r="H12" s="9" t="s">
        <v>7</v>
      </c>
      <c r="I12" s="9" t="s">
        <v>7</v>
      </c>
      <c r="J12" s="9" t="s">
        <v>7</v>
      </c>
      <c r="K12" s="9" t="s">
        <v>7</v>
      </c>
      <c r="L12" s="9" t="s">
        <v>7</v>
      </c>
      <c r="M12" s="9" t="s">
        <v>7</v>
      </c>
      <c r="N12" s="9" t="s">
        <v>7</v>
      </c>
      <c r="O12" s="9" t="s">
        <v>7</v>
      </c>
      <c r="P12" s="9" t="s">
        <v>7</v>
      </c>
      <c r="Q12" s="9" t="s">
        <v>45</v>
      </c>
      <c r="R12" s="10" t="s">
        <v>46</v>
      </c>
      <c r="S12" s="10" t="s">
        <v>47</v>
      </c>
      <c r="U12" s="17">
        <f t="shared" si="1"/>
        <v>1</v>
      </c>
      <c r="V12" s="17">
        <f t="shared" si="0"/>
        <v>1</v>
      </c>
      <c r="W12" s="17">
        <f t="shared" si="0"/>
        <v>1</v>
      </c>
      <c r="X12" s="17">
        <f t="shared" si="0"/>
        <v>1</v>
      </c>
      <c r="Y12" s="17">
        <f t="shared" si="0"/>
        <v>0</v>
      </c>
      <c r="Z12" s="17">
        <f t="shared" si="0"/>
        <v>0</v>
      </c>
      <c r="AA12" s="17">
        <f t="shared" si="0"/>
        <v>1</v>
      </c>
      <c r="AB12" s="17">
        <f t="shared" si="0"/>
        <v>1</v>
      </c>
      <c r="AC12" s="17">
        <f t="shared" si="0"/>
        <v>1</v>
      </c>
      <c r="AD12" s="17">
        <f t="shared" si="0"/>
        <v>0</v>
      </c>
      <c r="AE12" s="17">
        <f t="shared" si="0"/>
        <v>1</v>
      </c>
      <c r="AF12" s="17">
        <f t="shared" si="0"/>
        <v>1</v>
      </c>
      <c r="AG12" s="17">
        <f t="shared" si="0"/>
        <v>1</v>
      </c>
    </row>
    <row r="13" spans="1:33" ht="25.5" x14ac:dyDescent="0.2">
      <c r="A13" s="12">
        <v>45385.506590104167</v>
      </c>
      <c r="B13" s="9" t="s">
        <v>48</v>
      </c>
      <c r="C13" s="9" t="s">
        <v>6</v>
      </c>
      <c r="D13" s="9" t="s">
        <v>7</v>
      </c>
      <c r="E13" s="9" t="s">
        <v>8</v>
      </c>
      <c r="F13" s="9" t="s">
        <v>8</v>
      </c>
      <c r="G13" s="9" t="s">
        <v>8</v>
      </c>
      <c r="H13" s="9" t="s">
        <v>8</v>
      </c>
      <c r="I13" s="9" t="s">
        <v>7</v>
      </c>
      <c r="J13" s="9" t="s">
        <v>8</v>
      </c>
      <c r="K13" s="9" t="s">
        <v>7</v>
      </c>
      <c r="L13" s="9" t="s">
        <v>8</v>
      </c>
      <c r="M13" s="9" t="s">
        <v>7</v>
      </c>
      <c r="N13" s="9" t="s">
        <v>7</v>
      </c>
      <c r="O13" s="9" t="s">
        <v>7</v>
      </c>
      <c r="P13" s="9" t="s">
        <v>9</v>
      </c>
      <c r="Q13" s="9" t="s">
        <v>49</v>
      </c>
      <c r="R13" s="10" t="s">
        <v>50</v>
      </c>
      <c r="S13" s="10" t="s">
        <v>51</v>
      </c>
      <c r="U13" s="17">
        <f t="shared" si="1"/>
        <v>1</v>
      </c>
      <c r="V13" s="17">
        <f t="shared" si="0"/>
        <v>1</v>
      </c>
      <c r="W13" s="17">
        <f t="shared" si="0"/>
        <v>1</v>
      </c>
      <c r="X13" s="17">
        <f t="shared" si="0"/>
        <v>1</v>
      </c>
      <c r="Y13" s="17">
        <f t="shared" si="0"/>
        <v>1</v>
      </c>
      <c r="Z13" s="17">
        <f t="shared" si="0"/>
        <v>0</v>
      </c>
      <c r="AA13" s="17">
        <f t="shared" si="0"/>
        <v>1</v>
      </c>
      <c r="AB13" s="17">
        <f t="shared" si="0"/>
        <v>1</v>
      </c>
      <c r="AC13" s="17">
        <f t="shared" si="0"/>
        <v>1</v>
      </c>
      <c r="AD13" s="17">
        <f t="shared" si="0"/>
        <v>1</v>
      </c>
      <c r="AE13" s="17">
        <f t="shared" si="0"/>
        <v>0</v>
      </c>
      <c r="AF13" s="17">
        <f t="shared" si="0"/>
        <v>1</v>
      </c>
      <c r="AG13" s="17">
        <f t="shared" si="0"/>
        <v>0</v>
      </c>
    </row>
    <row r="14" spans="1:33" ht="51" x14ac:dyDescent="0.2">
      <c r="A14" s="12">
        <v>45387.539490462965</v>
      </c>
      <c r="B14" s="9" t="s">
        <v>52</v>
      </c>
      <c r="C14" s="9" t="s">
        <v>6</v>
      </c>
      <c r="D14" s="9" t="s">
        <v>18</v>
      </c>
      <c r="E14" s="9" t="s">
        <v>18</v>
      </c>
      <c r="F14" s="9" t="s">
        <v>9</v>
      </c>
      <c r="G14" s="9" t="s">
        <v>18</v>
      </c>
      <c r="H14" s="9" t="s">
        <v>18</v>
      </c>
      <c r="I14" s="9" t="s">
        <v>9</v>
      </c>
      <c r="J14" s="9" t="s">
        <v>9</v>
      </c>
      <c r="K14" s="9" t="s">
        <v>7</v>
      </c>
      <c r="L14" s="9" t="s">
        <v>18</v>
      </c>
      <c r="M14" s="9" t="s">
        <v>18</v>
      </c>
      <c r="N14" s="9" t="s">
        <v>18</v>
      </c>
      <c r="O14" s="9" t="s">
        <v>9</v>
      </c>
      <c r="P14" s="9" t="s">
        <v>18</v>
      </c>
      <c r="Q14" s="9" t="s">
        <v>53</v>
      </c>
      <c r="R14" s="10" t="s">
        <v>54</v>
      </c>
      <c r="S14" s="10" t="s">
        <v>55</v>
      </c>
      <c r="U14" s="17">
        <f t="shared" si="1"/>
        <v>1</v>
      </c>
      <c r="V14" s="17">
        <f t="shared" si="0"/>
        <v>1</v>
      </c>
      <c r="W14" s="17">
        <f t="shared" si="0"/>
        <v>1</v>
      </c>
      <c r="X14" s="17">
        <f t="shared" si="0"/>
        <v>0</v>
      </c>
      <c r="Y14" s="17">
        <f t="shared" si="0"/>
        <v>0</v>
      </c>
      <c r="Z14" s="17">
        <f t="shared" si="0"/>
        <v>1</v>
      </c>
      <c r="AA14" s="17">
        <f t="shared" si="0"/>
        <v>1</v>
      </c>
      <c r="AB14" s="17">
        <f t="shared" si="0"/>
        <v>1</v>
      </c>
      <c r="AC14" s="17">
        <f t="shared" si="0"/>
        <v>1</v>
      </c>
      <c r="AD14" s="17">
        <f t="shared" si="0"/>
        <v>0</v>
      </c>
      <c r="AE14" s="17">
        <f t="shared" si="0"/>
        <v>1</v>
      </c>
      <c r="AF14" s="17">
        <f t="shared" si="0"/>
        <v>1</v>
      </c>
      <c r="AG14" s="17">
        <f t="shared" si="0"/>
        <v>1</v>
      </c>
    </row>
    <row r="15" spans="1:33" ht="25.5" x14ac:dyDescent="0.2">
      <c r="A15" s="12">
        <v>45390.602402094912</v>
      </c>
      <c r="B15" s="9" t="s">
        <v>56</v>
      </c>
      <c r="C15" s="9" t="s">
        <v>6</v>
      </c>
      <c r="D15" s="9" t="s">
        <v>8</v>
      </c>
      <c r="E15" s="9" t="s">
        <v>8</v>
      </c>
      <c r="F15" s="9" t="s">
        <v>7</v>
      </c>
      <c r="G15" s="9" t="s">
        <v>7</v>
      </c>
      <c r="H15" s="9" t="s">
        <v>8</v>
      </c>
      <c r="I15" s="9" t="s">
        <v>8</v>
      </c>
      <c r="J15" s="9" t="s">
        <v>8</v>
      </c>
      <c r="K15" s="9" t="s">
        <v>8</v>
      </c>
      <c r="L15" s="9" t="s">
        <v>8</v>
      </c>
      <c r="M15" s="9" t="s">
        <v>8</v>
      </c>
      <c r="N15" s="9" t="s">
        <v>7</v>
      </c>
      <c r="O15" s="9" t="s">
        <v>8</v>
      </c>
      <c r="P15" s="9" t="s">
        <v>8</v>
      </c>
      <c r="Q15" s="9" t="s">
        <v>57</v>
      </c>
      <c r="R15" s="10" t="s">
        <v>58</v>
      </c>
      <c r="S15" s="10" t="s">
        <v>59</v>
      </c>
      <c r="U15" s="17">
        <f t="shared" si="1"/>
        <v>1</v>
      </c>
      <c r="V15" s="17">
        <f t="shared" si="0"/>
        <v>1</v>
      </c>
      <c r="W15" s="17">
        <f t="shared" si="0"/>
        <v>1</v>
      </c>
      <c r="X15" s="17">
        <f t="shared" si="0"/>
        <v>1</v>
      </c>
      <c r="Y15" s="17">
        <f t="shared" si="0"/>
        <v>1</v>
      </c>
      <c r="Z15" s="17">
        <f t="shared" si="0"/>
        <v>1</v>
      </c>
      <c r="AA15" s="17">
        <f t="shared" si="0"/>
        <v>1</v>
      </c>
      <c r="AB15" s="17">
        <f t="shared" si="0"/>
        <v>1</v>
      </c>
      <c r="AC15" s="17">
        <f t="shared" si="0"/>
        <v>1</v>
      </c>
      <c r="AD15" s="17">
        <f t="shared" si="0"/>
        <v>1</v>
      </c>
      <c r="AE15" s="17">
        <f t="shared" si="0"/>
        <v>1</v>
      </c>
      <c r="AF15" s="17">
        <f t="shared" si="0"/>
        <v>1</v>
      </c>
      <c r="AG15" s="17">
        <f t="shared" si="0"/>
        <v>1</v>
      </c>
    </row>
    <row r="16" spans="1:33" x14ac:dyDescent="0.2">
      <c r="A16" s="12">
        <v>45391.272758634259</v>
      </c>
      <c r="B16" s="9" t="s">
        <v>60</v>
      </c>
      <c r="C16" s="9" t="s">
        <v>6</v>
      </c>
      <c r="D16" s="9" t="s">
        <v>7</v>
      </c>
      <c r="E16" s="9" t="s">
        <v>8</v>
      </c>
      <c r="F16" s="9" t="s">
        <v>8</v>
      </c>
      <c r="G16" s="9" t="s">
        <v>7</v>
      </c>
      <c r="H16" s="9" t="s">
        <v>7</v>
      </c>
      <c r="I16" s="9" t="s">
        <v>7</v>
      </c>
      <c r="J16" s="9" t="s">
        <v>7</v>
      </c>
      <c r="K16" s="9" t="s">
        <v>7</v>
      </c>
      <c r="L16" s="9" t="s">
        <v>7</v>
      </c>
      <c r="M16" s="9" t="s">
        <v>8</v>
      </c>
      <c r="N16" s="9" t="s">
        <v>7</v>
      </c>
      <c r="O16" s="9" t="s">
        <v>8</v>
      </c>
      <c r="P16" s="9" t="s">
        <v>7</v>
      </c>
      <c r="Q16" s="9" t="s">
        <v>61</v>
      </c>
      <c r="R16" s="10" t="s">
        <v>62</v>
      </c>
      <c r="S16" s="10" t="s">
        <v>63</v>
      </c>
      <c r="U16" s="17">
        <f t="shared" si="1"/>
        <v>0</v>
      </c>
      <c r="V16" s="17">
        <f t="shared" si="0"/>
        <v>1</v>
      </c>
      <c r="W16" s="17">
        <f t="shared" si="0"/>
        <v>1</v>
      </c>
      <c r="X16" s="17">
        <f t="shared" si="0"/>
        <v>1</v>
      </c>
      <c r="Y16" s="17">
        <f t="shared" si="0"/>
        <v>1</v>
      </c>
      <c r="Z16" s="17">
        <f t="shared" si="0"/>
        <v>1</v>
      </c>
      <c r="AA16" s="17">
        <f t="shared" si="0"/>
        <v>1</v>
      </c>
      <c r="AB16" s="17">
        <f t="shared" si="0"/>
        <v>1</v>
      </c>
      <c r="AC16" s="17">
        <f t="shared" si="0"/>
        <v>1</v>
      </c>
      <c r="AD16" s="17">
        <f t="shared" si="0"/>
        <v>0</v>
      </c>
      <c r="AE16" s="17">
        <f t="shared" si="0"/>
        <v>1</v>
      </c>
      <c r="AF16" s="17">
        <f t="shared" si="0"/>
        <v>0</v>
      </c>
      <c r="AG16" s="17">
        <f t="shared" si="0"/>
        <v>1</v>
      </c>
    </row>
    <row r="17" spans="1:33" x14ac:dyDescent="0.2">
      <c r="A17" s="12">
        <v>45392.268795358796</v>
      </c>
      <c r="B17" s="9" t="s">
        <v>64</v>
      </c>
      <c r="C17" s="9" t="s">
        <v>6</v>
      </c>
      <c r="D17" s="9" t="s">
        <v>7</v>
      </c>
      <c r="E17" s="9" t="s">
        <v>7</v>
      </c>
      <c r="F17" s="9" t="s">
        <v>7</v>
      </c>
      <c r="G17" s="9" t="s">
        <v>7</v>
      </c>
      <c r="H17" s="9" t="s">
        <v>8</v>
      </c>
      <c r="I17" s="9" t="s">
        <v>8</v>
      </c>
      <c r="J17" s="9" t="s">
        <v>8</v>
      </c>
      <c r="K17" s="9" t="s">
        <v>7</v>
      </c>
      <c r="L17" s="9" t="s">
        <v>8</v>
      </c>
      <c r="M17" s="9" t="s">
        <v>9</v>
      </c>
      <c r="N17" s="9" t="s">
        <v>9</v>
      </c>
      <c r="O17" s="9" t="s">
        <v>7</v>
      </c>
      <c r="P17" s="9" t="s">
        <v>8</v>
      </c>
      <c r="Q17" s="9" t="s">
        <v>65</v>
      </c>
      <c r="R17" s="26" t="s">
        <v>66</v>
      </c>
      <c r="S17" s="27" t="s">
        <v>66</v>
      </c>
      <c r="U17" s="17">
        <f t="shared" si="1"/>
        <v>1</v>
      </c>
      <c r="V17" s="17">
        <f t="shared" si="0"/>
        <v>1</v>
      </c>
      <c r="W17" s="17">
        <f t="shared" si="0"/>
        <v>1</v>
      </c>
      <c r="X17" s="17">
        <f t="shared" si="0"/>
        <v>1</v>
      </c>
      <c r="Y17" s="17">
        <f t="shared" si="0"/>
        <v>0</v>
      </c>
      <c r="Z17" s="17">
        <f t="shared" si="0"/>
        <v>1</v>
      </c>
      <c r="AA17" s="17">
        <f t="shared" si="0"/>
        <v>1</v>
      </c>
      <c r="AB17" s="17">
        <f t="shared" si="0"/>
        <v>1</v>
      </c>
      <c r="AC17" s="17">
        <f t="shared" si="0"/>
        <v>1</v>
      </c>
      <c r="AD17" s="17">
        <f t="shared" si="0"/>
        <v>1</v>
      </c>
      <c r="AE17" s="17">
        <f t="shared" si="0"/>
        <v>1</v>
      </c>
      <c r="AF17" s="17">
        <f t="shared" si="0"/>
        <v>1</v>
      </c>
      <c r="AG17" s="17">
        <f t="shared" si="0"/>
        <v>1</v>
      </c>
    </row>
    <row r="18" spans="1:33" ht="25.5" x14ac:dyDescent="0.2">
      <c r="A18" s="12">
        <v>45394.599950671298</v>
      </c>
      <c r="B18" s="9" t="s">
        <v>67</v>
      </c>
      <c r="C18" s="9" t="s">
        <v>6</v>
      </c>
      <c r="D18" s="9" t="s">
        <v>18</v>
      </c>
      <c r="E18" s="9" t="s">
        <v>18</v>
      </c>
      <c r="F18" s="9" t="s">
        <v>9</v>
      </c>
      <c r="G18" s="9" t="s">
        <v>7</v>
      </c>
      <c r="H18" s="9" t="s">
        <v>8</v>
      </c>
      <c r="I18" s="9" t="s">
        <v>8</v>
      </c>
      <c r="J18" s="9" t="s">
        <v>18</v>
      </c>
      <c r="K18" s="9" t="s">
        <v>7</v>
      </c>
      <c r="L18" s="9" t="s">
        <v>8</v>
      </c>
      <c r="M18" s="9" t="s">
        <v>9</v>
      </c>
      <c r="N18" s="9" t="s">
        <v>18</v>
      </c>
      <c r="O18" s="9" t="s">
        <v>8</v>
      </c>
      <c r="P18" s="9" t="s">
        <v>18</v>
      </c>
      <c r="Q18" s="9" t="s">
        <v>68</v>
      </c>
      <c r="R18" s="10" t="s">
        <v>69</v>
      </c>
      <c r="S18" s="10" t="s">
        <v>70</v>
      </c>
      <c r="U18" s="17">
        <f t="shared" si="1"/>
        <v>1</v>
      </c>
      <c r="V18" s="17">
        <f t="shared" si="0"/>
        <v>1</v>
      </c>
      <c r="W18" s="17">
        <f t="shared" si="0"/>
        <v>1</v>
      </c>
      <c r="X18" s="17">
        <f t="shared" si="0"/>
        <v>1</v>
      </c>
      <c r="Y18" s="17">
        <f t="shared" si="0"/>
        <v>0</v>
      </c>
      <c r="Z18" s="17">
        <f t="shared" si="0"/>
        <v>1</v>
      </c>
      <c r="AA18" s="17">
        <f t="shared" si="0"/>
        <v>1</v>
      </c>
      <c r="AB18" s="17">
        <f t="shared" si="0"/>
        <v>1</v>
      </c>
      <c r="AC18" s="17">
        <f t="shared" si="0"/>
        <v>0</v>
      </c>
      <c r="AD18" s="17">
        <f t="shared" si="0"/>
        <v>0</v>
      </c>
      <c r="AE18" s="17">
        <f t="shared" si="0"/>
        <v>1</v>
      </c>
      <c r="AF18" s="17">
        <f t="shared" si="0"/>
        <v>1</v>
      </c>
      <c r="AG18" s="17">
        <f t="shared" si="0"/>
        <v>1</v>
      </c>
    </row>
    <row r="19" spans="1:33" ht="140.25" x14ac:dyDescent="0.2">
      <c r="A19" s="12">
        <v>45397.679230312497</v>
      </c>
      <c r="B19" s="9" t="s">
        <v>71</v>
      </c>
      <c r="C19" s="9" t="s">
        <v>6</v>
      </c>
      <c r="D19" s="9" t="s">
        <v>7</v>
      </c>
      <c r="E19" s="9" t="s">
        <v>9</v>
      </c>
      <c r="F19" s="9" t="s">
        <v>7</v>
      </c>
      <c r="G19" s="9" t="s">
        <v>7</v>
      </c>
      <c r="H19" s="9" t="s">
        <v>9</v>
      </c>
      <c r="I19" s="9" t="s">
        <v>9</v>
      </c>
      <c r="J19" s="9" t="s">
        <v>7</v>
      </c>
      <c r="K19" s="9" t="s">
        <v>7</v>
      </c>
      <c r="L19" s="9" t="s">
        <v>18</v>
      </c>
      <c r="M19" s="9" t="s">
        <v>9</v>
      </c>
      <c r="N19" s="9" t="s">
        <v>9</v>
      </c>
      <c r="O19" s="9" t="s">
        <v>9</v>
      </c>
      <c r="P19" s="9" t="s">
        <v>7</v>
      </c>
      <c r="Q19" s="9" t="s">
        <v>72</v>
      </c>
      <c r="R19" s="10" t="s">
        <v>73</v>
      </c>
      <c r="S19" s="10" t="s">
        <v>74</v>
      </c>
      <c r="U19" s="17">
        <f t="shared" si="1"/>
        <v>0</v>
      </c>
      <c r="V19" s="17">
        <f t="shared" si="1"/>
        <v>1</v>
      </c>
      <c r="W19" s="17">
        <f t="shared" si="1"/>
        <v>1</v>
      </c>
      <c r="X19" s="17">
        <f t="shared" si="1"/>
        <v>1</v>
      </c>
      <c r="Y19" s="17">
        <f t="shared" si="1"/>
        <v>1</v>
      </c>
      <c r="Z19" s="17">
        <f t="shared" si="1"/>
        <v>0</v>
      </c>
      <c r="AA19" s="17">
        <f t="shared" si="1"/>
        <v>1</v>
      </c>
      <c r="AB19" s="17">
        <f t="shared" si="1"/>
        <v>1</v>
      </c>
      <c r="AC19" s="17">
        <f t="shared" si="1"/>
        <v>0</v>
      </c>
      <c r="AD19" s="17">
        <f t="shared" si="1"/>
        <v>1</v>
      </c>
      <c r="AE19" s="17">
        <f t="shared" si="1"/>
        <v>1</v>
      </c>
      <c r="AF19" s="17">
        <f t="shared" si="1"/>
        <v>1</v>
      </c>
      <c r="AG19" s="17">
        <f t="shared" si="1"/>
        <v>1</v>
      </c>
    </row>
    <row r="20" spans="1:33" ht="38.25" x14ac:dyDescent="0.2">
      <c r="A20" s="12">
        <v>45397.864194791662</v>
      </c>
      <c r="B20" s="9" t="s">
        <v>75</v>
      </c>
      <c r="C20" s="9" t="s">
        <v>6</v>
      </c>
      <c r="D20" s="9" t="s">
        <v>7</v>
      </c>
      <c r="E20" s="9" t="s">
        <v>7</v>
      </c>
      <c r="F20" s="9" t="s">
        <v>7</v>
      </c>
      <c r="G20" s="9" t="s">
        <v>7</v>
      </c>
      <c r="H20" s="9" t="s">
        <v>7</v>
      </c>
      <c r="I20" s="9" t="s">
        <v>7</v>
      </c>
      <c r="J20" s="9" t="s">
        <v>7</v>
      </c>
      <c r="K20" s="9" t="s">
        <v>7</v>
      </c>
      <c r="L20" s="9" t="s">
        <v>8</v>
      </c>
      <c r="M20" s="9" t="s">
        <v>7</v>
      </c>
      <c r="N20" s="9" t="s">
        <v>7</v>
      </c>
      <c r="O20" s="9" t="s">
        <v>7</v>
      </c>
      <c r="P20" s="9" t="s">
        <v>8</v>
      </c>
      <c r="Q20" s="9" t="s">
        <v>76</v>
      </c>
      <c r="R20" s="10" t="s">
        <v>77</v>
      </c>
      <c r="S20" s="10" t="s">
        <v>78</v>
      </c>
      <c r="U20" s="17">
        <f t="shared" si="1"/>
        <v>1</v>
      </c>
      <c r="V20" s="17">
        <f t="shared" si="1"/>
        <v>0</v>
      </c>
      <c r="W20" s="17">
        <f t="shared" si="1"/>
        <v>0</v>
      </c>
      <c r="X20" s="17">
        <f t="shared" si="1"/>
        <v>1</v>
      </c>
      <c r="Y20" s="17">
        <f t="shared" si="1"/>
        <v>1</v>
      </c>
      <c r="Z20" s="17">
        <f t="shared" si="1"/>
        <v>1</v>
      </c>
      <c r="AA20" s="17">
        <f t="shared" si="1"/>
        <v>1</v>
      </c>
      <c r="AB20" s="17">
        <f t="shared" si="1"/>
        <v>1</v>
      </c>
      <c r="AC20" s="17">
        <f t="shared" si="1"/>
        <v>1</v>
      </c>
      <c r="AD20" s="17">
        <f t="shared" si="1"/>
        <v>1</v>
      </c>
      <c r="AE20" s="17">
        <f t="shared" si="1"/>
        <v>0</v>
      </c>
      <c r="AF20" s="17">
        <f t="shared" si="1"/>
        <v>1</v>
      </c>
      <c r="AG20" s="17">
        <f t="shared" si="1"/>
        <v>1</v>
      </c>
    </row>
    <row r="21" spans="1:33" x14ac:dyDescent="0.2">
      <c r="A21" s="12">
        <v>45398.343677546298</v>
      </c>
      <c r="B21" s="9" t="s">
        <v>79</v>
      </c>
      <c r="C21" s="9" t="s">
        <v>6</v>
      </c>
      <c r="D21" s="9" t="s">
        <v>8</v>
      </c>
      <c r="E21" s="9" t="s">
        <v>8</v>
      </c>
      <c r="F21" s="9" t="s">
        <v>8</v>
      </c>
      <c r="G21" s="9" t="s">
        <v>7</v>
      </c>
      <c r="H21" s="9" t="s">
        <v>8</v>
      </c>
      <c r="I21" s="9" t="s">
        <v>8</v>
      </c>
      <c r="J21" s="9" t="s">
        <v>8</v>
      </c>
      <c r="K21" s="9" t="s">
        <v>8</v>
      </c>
      <c r="L21" s="9" t="s">
        <v>8</v>
      </c>
      <c r="M21" s="9" t="s">
        <v>8</v>
      </c>
      <c r="N21" s="9" t="s">
        <v>7</v>
      </c>
      <c r="O21" s="9" t="s">
        <v>7</v>
      </c>
      <c r="P21" s="9" t="s">
        <v>8</v>
      </c>
      <c r="Q21" s="9" t="s">
        <v>80</v>
      </c>
      <c r="R21" s="10" t="s">
        <v>81</v>
      </c>
      <c r="S21" s="10" t="s">
        <v>82</v>
      </c>
      <c r="U21" s="17">
        <f t="shared" si="1"/>
        <v>1</v>
      </c>
      <c r="V21" s="17">
        <f t="shared" si="1"/>
        <v>1</v>
      </c>
      <c r="W21" s="17">
        <f t="shared" si="1"/>
        <v>1</v>
      </c>
      <c r="X21" s="17">
        <f t="shared" si="1"/>
        <v>1</v>
      </c>
      <c r="Y21" s="17">
        <f t="shared" si="1"/>
        <v>0</v>
      </c>
      <c r="Z21" s="17">
        <f t="shared" si="1"/>
        <v>1</v>
      </c>
      <c r="AA21" s="17">
        <f t="shared" si="1"/>
        <v>1</v>
      </c>
      <c r="AB21" s="17">
        <f t="shared" si="1"/>
        <v>0</v>
      </c>
      <c r="AC21" s="17">
        <f t="shared" si="1"/>
        <v>1</v>
      </c>
      <c r="AD21" s="17">
        <f t="shared" si="1"/>
        <v>1</v>
      </c>
      <c r="AE21" s="17">
        <f t="shared" si="1"/>
        <v>1</v>
      </c>
      <c r="AF21" s="17">
        <f t="shared" si="1"/>
        <v>0</v>
      </c>
      <c r="AG21" s="17">
        <f t="shared" si="1"/>
        <v>1</v>
      </c>
    </row>
    <row r="22" spans="1:33" ht="51" x14ac:dyDescent="0.2">
      <c r="A22" s="12">
        <v>45398.352735671295</v>
      </c>
      <c r="B22" s="9" t="s">
        <v>83</v>
      </c>
      <c r="C22" s="9" t="s">
        <v>6</v>
      </c>
      <c r="D22" s="9" t="s">
        <v>9</v>
      </c>
      <c r="E22" s="9" t="s">
        <v>8</v>
      </c>
      <c r="F22" s="9" t="s">
        <v>8</v>
      </c>
      <c r="G22" s="9" t="s">
        <v>18</v>
      </c>
      <c r="H22" s="9" t="s">
        <v>7</v>
      </c>
      <c r="I22" s="9" t="s">
        <v>7</v>
      </c>
      <c r="J22" s="9" t="s">
        <v>8</v>
      </c>
      <c r="K22" s="9" t="s">
        <v>7</v>
      </c>
      <c r="L22" s="9" t="s">
        <v>7</v>
      </c>
      <c r="M22" s="9" t="s">
        <v>8</v>
      </c>
      <c r="N22" s="9" t="s">
        <v>7</v>
      </c>
      <c r="O22" s="9" t="s">
        <v>8</v>
      </c>
      <c r="P22" s="9" t="s">
        <v>8</v>
      </c>
      <c r="Q22" s="9" t="s">
        <v>84</v>
      </c>
      <c r="R22" s="10" t="s">
        <v>85</v>
      </c>
      <c r="S22" s="10" t="s">
        <v>86</v>
      </c>
      <c r="U22" s="17">
        <f t="shared" si="1"/>
        <v>1</v>
      </c>
      <c r="V22" s="17">
        <f t="shared" si="1"/>
        <v>1</v>
      </c>
      <c r="W22" s="17">
        <f t="shared" si="1"/>
        <v>1</v>
      </c>
      <c r="X22" s="17">
        <f t="shared" si="1"/>
        <v>1</v>
      </c>
      <c r="Y22" s="17">
        <f t="shared" si="1"/>
        <v>1</v>
      </c>
      <c r="Z22" s="17">
        <f t="shared" si="1"/>
        <v>1</v>
      </c>
      <c r="AA22" s="17">
        <f t="shared" si="1"/>
        <v>1</v>
      </c>
      <c r="AB22" s="17">
        <f t="shared" si="1"/>
        <v>0</v>
      </c>
      <c r="AC22" s="17">
        <f t="shared" si="1"/>
        <v>0</v>
      </c>
      <c r="AD22" s="17">
        <f t="shared" si="1"/>
        <v>1</v>
      </c>
      <c r="AE22" s="17">
        <f t="shared" si="1"/>
        <v>1</v>
      </c>
      <c r="AF22" s="17">
        <f t="shared" si="1"/>
        <v>0</v>
      </c>
      <c r="AG22" s="17">
        <f t="shared" si="1"/>
        <v>1</v>
      </c>
    </row>
    <row r="23" spans="1:33" x14ac:dyDescent="0.2">
      <c r="A23" s="12">
        <v>45398.356779872687</v>
      </c>
      <c r="B23" s="9" t="s">
        <v>87</v>
      </c>
      <c r="C23" s="9" t="s">
        <v>6</v>
      </c>
      <c r="D23" s="9" t="s">
        <v>8</v>
      </c>
      <c r="E23" s="9" t="s">
        <v>9</v>
      </c>
      <c r="F23" s="9" t="s">
        <v>8</v>
      </c>
      <c r="G23" s="9" t="s">
        <v>8</v>
      </c>
      <c r="H23" s="9" t="s">
        <v>7</v>
      </c>
      <c r="I23" s="9" t="s">
        <v>9</v>
      </c>
      <c r="J23" s="9" t="s">
        <v>9</v>
      </c>
      <c r="K23" s="9" t="s">
        <v>7</v>
      </c>
      <c r="L23" s="9" t="s">
        <v>9</v>
      </c>
      <c r="M23" s="9" t="s">
        <v>9</v>
      </c>
      <c r="N23" s="9" t="s">
        <v>8</v>
      </c>
      <c r="O23" s="9" t="s">
        <v>9</v>
      </c>
      <c r="P23" s="9" t="s">
        <v>8</v>
      </c>
      <c r="Q23" s="9" t="s">
        <v>88</v>
      </c>
      <c r="R23" s="26" t="s">
        <v>89</v>
      </c>
      <c r="S23" s="10" t="s">
        <v>90</v>
      </c>
      <c r="U23" s="17">
        <f t="shared" si="1"/>
        <v>1</v>
      </c>
      <c r="V23" s="17">
        <f t="shared" si="1"/>
        <v>1</v>
      </c>
      <c r="W23" s="17">
        <f t="shared" si="1"/>
        <v>1</v>
      </c>
      <c r="X23" s="17">
        <f t="shared" si="1"/>
        <v>1</v>
      </c>
      <c r="Y23" s="17">
        <f t="shared" si="1"/>
        <v>1</v>
      </c>
      <c r="Z23" s="17">
        <f t="shared" si="1"/>
        <v>1</v>
      </c>
      <c r="AA23" s="17">
        <f t="shared" si="1"/>
        <v>1</v>
      </c>
      <c r="AB23" s="17">
        <f t="shared" si="1"/>
        <v>1</v>
      </c>
      <c r="AC23" s="17">
        <f t="shared" si="1"/>
        <v>0</v>
      </c>
      <c r="AD23" s="17">
        <f t="shared" si="1"/>
        <v>0</v>
      </c>
      <c r="AE23" s="17">
        <f t="shared" si="1"/>
        <v>1</v>
      </c>
      <c r="AF23" s="17">
        <f t="shared" si="1"/>
        <v>0</v>
      </c>
      <c r="AG23" s="17">
        <f t="shared" si="1"/>
        <v>1</v>
      </c>
    </row>
    <row r="24" spans="1:33" x14ac:dyDescent="0.2">
      <c r="A24" s="12">
        <v>45398.413129710651</v>
      </c>
      <c r="B24" s="9" t="s">
        <v>91</v>
      </c>
      <c r="C24" s="9" t="s">
        <v>6</v>
      </c>
      <c r="D24" s="9" t="s">
        <v>7</v>
      </c>
      <c r="E24" s="9" t="s">
        <v>7</v>
      </c>
      <c r="F24" s="9" t="s">
        <v>7</v>
      </c>
      <c r="G24" s="9" t="s">
        <v>8</v>
      </c>
      <c r="H24" s="9" t="s">
        <v>8</v>
      </c>
      <c r="I24" s="9" t="s">
        <v>7</v>
      </c>
      <c r="J24" s="9" t="s">
        <v>8</v>
      </c>
      <c r="K24" s="9" t="s">
        <v>8</v>
      </c>
      <c r="L24" s="9" t="s">
        <v>8</v>
      </c>
      <c r="M24" s="9" t="s">
        <v>8</v>
      </c>
      <c r="N24" s="9" t="s">
        <v>8</v>
      </c>
      <c r="O24" s="9" t="s">
        <v>9</v>
      </c>
      <c r="P24" s="9" t="s">
        <v>8</v>
      </c>
      <c r="Q24" s="9" t="s">
        <v>92</v>
      </c>
      <c r="R24" s="26" t="s">
        <v>93</v>
      </c>
      <c r="S24" s="27" t="s">
        <v>93</v>
      </c>
      <c r="U24" s="17">
        <f t="shared" si="1"/>
        <v>1</v>
      </c>
      <c r="V24" s="17">
        <f t="shared" si="1"/>
        <v>1</v>
      </c>
      <c r="W24" s="17">
        <f t="shared" si="1"/>
        <v>1</v>
      </c>
      <c r="X24" s="17">
        <f t="shared" si="1"/>
        <v>1</v>
      </c>
      <c r="Y24" s="17">
        <f t="shared" si="1"/>
        <v>1</v>
      </c>
      <c r="Z24" s="17">
        <f t="shared" si="1"/>
        <v>1</v>
      </c>
      <c r="AA24" s="17">
        <f t="shared" si="1"/>
        <v>0</v>
      </c>
      <c r="AB24" s="17">
        <f t="shared" si="1"/>
        <v>0</v>
      </c>
      <c r="AC24" s="17">
        <f t="shared" si="1"/>
        <v>1</v>
      </c>
      <c r="AD24" s="17">
        <f t="shared" si="1"/>
        <v>1</v>
      </c>
      <c r="AE24" s="17">
        <f t="shared" si="1"/>
        <v>1</v>
      </c>
      <c r="AF24" s="17">
        <f t="shared" si="1"/>
        <v>0</v>
      </c>
      <c r="AG24" s="17">
        <f t="shared" si="1"/>
        <v>1</v>
      </c>
    </row>
    <row r="25" spans="1:33" x14ac:dyDescent="0.2">
      <c r="A25" s="12">
        <v>45398.660438854167</v>
      </c>
      <c r="B25" s="9" t="s">
        <v>17</v>
      </c>
      <c r="C25" s="9" t="s">
        <v>6</v>
      </c>
      <c r="D25" s="9" t="s">
        <v>7</v>
      </c>
      <c r="E25" s="9" t="s">
        <v>7</v>
      </c>
      <c r="F25" s="9" t="s">
        <v>7</v>
      </c>
      <c r="G25" s="9" t="s">
        <v>7</v>
      </c>
      <c r="H25" s="9" t="s">
        <v>9</v>
      </c>
      <c r="I25" s="9" t="s">
        <v>7</v>
      </c>
      <c r="J25" s="9" t="s">
        <v>7</v>
      </c>
      <c r="K25" s="9" t="s">
        <v>7</v>
      </c>
      <c r="L25" s="9" t="s">
        <v>7</v>
      </c>
      <c r="M25" s="9" t="s">
        <v>8</v>
      </c>
      <c r="N25" s="9" t="s">
        <v>8</v>
      </c>
      <c r="O25" s="9" t="s">
        <v>8</v>
      </c>
      <c r="P25" s="9" t="s">
        <v>8</v>
      </c>
      <c r="Q25" s="9" t="s">
        <v>57</v>
      </c>
      <c r="R25" s="26" t="s">
        <v>94</v>
      </c>
      <c r="S25" s="10" t="s">
        <v>95</v>
      </c>
      <c r="U25" s="17">
        <f t="shared" si="1"/>
        <v>1</v>
      </c>
      <c r="V25" s="17">
        <f t="shared" si="1"/>
        <v>1</v>
      </c>
      <c r="W25" s="17">
        <f t="shared" si="1"/>
        <v>1</v>
      </c>
      <c r="X25" s="17">
        <f t="shared" si="1"/>
        <v>1</v>
      </c>
      <c r="Y25" s="17">
        <f t="shared" si="1"/>
        <v>1</v>
      </c>
      <c r="Z25" s="17">
        <f t="shared" si="1"/>
        <v>1</v>
      </c>
      <c r="AA25" s="17">
        <f t="shared" si="1"/>
        <v>1</v>
      </c>
      <c r="AB25" s="17">
        <f t="shared" si="1"/>
        <v>1</v>
      </c>
      <c r="AC25" s="17">
        <f t="shared" si="1"/>
        <v>1</v>
      </c>
      <c r="AD25" s="17">
        <f t="shared" si="1"/>
        <v>1</v>
      </c>
      <c r="AE25" s="17">
        <f t="shared" si="1"/>
        <v>1</v>
      </c>
      <c r="AF25" s="17">
        <f t="shared" si="1"/>
        <v>1</v>
      </c>
      <c r="AG25" s="17">
        <f t="shared" si="1"/>
        <v>1</v>
      </c>
    </row>
    <row r="26" spans="1:33" ht="25.5" x14ac:dyDescent="0.2">
      <c r="A26" s="12">
        <v>45401.367022986116</v>
      </c>
      <c r="B26" s="9" t="s">
        <v>96</v>
      </c>
      <c r="C26" s="9" t="s">
        <v>6</v>
      </c>
      <c r="D26" s="9" t="s">
        <v>9</v>
      </c>
      <c r="E26" s="9" t="s">
        <v>8</v>
      </c>
      <c r="F26" s="9" t="s">
        <v>7</v>
      </c>
      <c r="G26" s="9" t="s">
        <v>7</v>
      </c>
      <c r="H26" s="9" t="s">
        <v>7</v>
      </c>
      <c r="I26" s="9" t="s">
        <v>7</v>
      </c>
      <c r="J26" s="9" t="s">
        <v>7</v>
      </c>
      <c r="K26" s="9" t="s">
        <v>8</v>
      </c>
      <c r="L26" s="9" t="s">
        <v>9</v>
      </c>
      <c r="M26" s="9" t="s">
        <v>8</v>
      </c>
      <c r="N26" s="9" t="s">
        <v>7</v>
      </c>
      <c r="O26" s="9" t="s">
        <v>8</v>
      </c>
      <c r="P26" s="9" t="s">
        <v>9</v>
      </c>
      <c r="Q26" s="9" t="s">
        <v>97</v>
      </c>
      <c r="R26" s="10" t="s">
        <v>98</v>
      </c>
      <c r="S26" s="10" t="s">
        <v>99</v>
      </c>
      <c r="U26" s="17">
        <f t="shared" si="1"/>
        <v>0</v>
      </c>
      <c r="V26" s="17">
        <f t="shared" si="1"/>
        <v>1</v>
      </c>
      <c r="W26" s="17">
        <f t="shared" si="1"/>
        <v>1</v>
      </c>
      <c r="X26" s="17">
        <f t="shared" si="1"/>
        <v>1</v>
      </c>
      <c r="Y26" s="17">
        <f t="shared" si="1"/>
        <v>1</v>
      </c>
      <c r="Z26" s="17">
        <f t="shared" si="1"/>
        <v>1</v>
      </c>
      <c r="AA26" s="17">
        <f t="shared" si="1"/>
        <v>1</v>
      </c>
      <c r="AB26" s="17">
        <f t="shared" si="1"/>
        <v>1</v>
      </c>
      <c r="AC26" s="17">
        <f t="shared" si="1"/>
        <v>0</v>
      </c>
      <c r="AD26" s="17">
        <f t="shared" si="1"/>
        <v>1</v>
      </c>
      <c r="AE26" s="17">
        <f t="shared" si="1"/>
        <v>1</v>
      </c>
      <c r="AF26" s="17">
        <f t="shared" si="1"/>
        <v>1</v>
      </c>
      <c r="AG26" s="17">
        <f t="shared" si="1"/>
        <v>1</v>
      </c>
    </row>
    <row r="27" spans="1:33" ht="102" x14ac:dyDescent="0.2">
      <c r="A27" s="12">
        <v>45415.452366030091</v>
      </c>
      <c r="B27" s="9" t="s">
        <v>100</v>
      </c>
      <c r="C27" s="9" t="s">
        <v>6</v>
      </c>
      <c r="D27" s="9" t="s">
        <v>18</v>
      </c>
      <c r="E27" s="9" t="s">
        <v>18</v>
      </c>
      <c r="F27" s="9" t="s">
        <v>18</v>
      </c>
      <c r="G27" s="9" t="s">
        <v>9</v>
      </c>
      <c r="H27" s="9" t="s">
        <v>18</v>
      </c>
      <c r="I27" s="9" t="s">
        <v>18</v>
      </c>
      <c r="J27" s="9" t="s">
        <v>18</v>
      </c>
      <c r="K27" s="9" t="s">
        <v>9</v>
      </c>
      <c r="L27" s="9" t="s">
        <v>18</v>
      </c>
      <c r="M27" s="9" t="s">
        <v>18</v>
      </c>
      <c r="N27" s="9" t="s">
        <v>18</v>
      </c>
      <c r="O27" s="9" t="s">
        <v>18</v>
      </c>
      <c r="P27" s="9" t="s">
        <v>18</v>
      </c>
      <c r="Q27" s="9" t="s">
        <v>101</v>
      </c>
      <c r="R27" s="10" t="s">
        <v>102</v>
      </c>
      <c r="S27" s="10" t="s">
        <v>103</v>
      </c>
      <c r="U27" s="17">
        <f t="shared" si="1"/>
        <v>1</v>
      </c>
      <c r="V27" s="17">
        <f t="shared" si="1"/>
        <v>1</v>
      </c>
      <c r="W27" s="17">
        <f t="shared" si="1"/>
        <v>1</v>
      </c>
      <c r="X27" s="17">
        <f t="shared" si="1"/>
        <v>0</v>
      </c>
      <c r="Y27" s="17">
        <f t="shared" si="1"/>
        <v>1</v>
      </c>
      <c r="Z27" s="17">
        <f t="shared" si="1"/>
        <v>1</v>
      </c>
      <c r="AA27" s="17">
        <f t="shared" si="1"/>
        <v>1</v>
      </c>
      <c r="AB27" s="17">
        <f t="shared" si="1"/>
        <v>0</v>
      </c>
      <c r="AC27" s="17">
        <f t="shared" si="1"/>
        <v>1</v>
      </c>
      <c r="AD27" s="17">
        <f t="shared" si="1"/>
        <v>1</v>
      </c>
      <c r="AE27" s="17">
        <f t="shared" si="1"/>
        <v>1</v>
      </c>
      <c r="AF27" s="17">
        <f t="shared" si="1"/>
        <v>1</v>
      </c>
      <c r="AG27" s="17">
        <f t="shared" si="1"/>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E8BCC-AEC8-402E-8612-6C592CF9FFF9}">
  <dimension ref="A1"/>
  <sheetViews>
    <sheetView workbookViewId="0">
      <selection activeCell="U22" sqref="U22"/>
    </sheetView>
  </sheetViews>
  <sheetFormatPr defaultRowHeight="12.75" x14ac:dyDescent="0.2"/>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00ADA-7A65-42FF-B6B4-F75DE370E3E3}">
  <dimension ref="H3:I6"/>
  <sheetViews>
    <sheetView workbookViewId="0">
      <selection activeCell="H3" sqref="H3"/>
    </sheetView>
  </sheetViews>
  <sheetFormatPr defaultRowHeight="12.75" x14ac:dyDescent="0.2"/>
  <sheetData>
    <row r="3" spans="8:9" x14ac:dyDescent="0.2">
      <c r="H3" s="2" t="s">
        <v>18</v>
      </c>
      <c r="I3">
        <v>1</v>
      </c>
    </row>
    <row r="4" spans="8:9" x14ac:dyDescent="0.2">
      <c r="H4" s="2" t="s">
        <v>9</v>
      </c>
      <c r="I4">
        <v>2</v>
      </c>
    </row>
    <row r="5" spans="8:9" x14ac:dyDescent="0.2">
      <c r="H5" s="2" t="s">
        <v>118</v>
      </c>
      <c r="I5">
        <v>3</v>
      </c>
    </row>
    <row r="6" spans="8:9" x14ac:dyDescent="0.2">
      <c r="H6" s="2" t="s">
        <v>7</v>
      </c>
      <c r="I6">
        <v>4</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5D0B4-C329-41A8-9A19-1318E2E03117}">
  <dimension ref="A1"/>
  <sheetViews>
    <sheetView workbookViewId="0">
      <selection activeCell="A2" sqref="A2"/>
    </sheetView>
  </sheetViews>
  <sheetFormatPr defaultRowHeight="12.75" x14ac:dyDescent="0.2"/>
  <sheetData>
    <row r="1" spans="1:1" x14ac:dyDescent="0.2">
      <c r="A1" s="2"/>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C2F8C-C1DD-41A8-ADC9-87D36841D96B}">
  <dimension ref="A1:AU52"/>
  <sheetViews>
    <sheetView tabSelected="1" topLeftCell="C26" zoomScale="85" zoomScaleNormal="85" workbookViewId="0">
      <selection activeCell="Y13" sqref="Y13"/>
    </sheetView>
  </sheetViews>
  <sheetFormatPr defaultRowHeight="12.75" x14ac:dyDescent="0.2"/>
  <cols>
    <col min="3" max="3" width="23.5703125" customWidth="1"/>
    <col min="4" max="4" width="9.140625" customWidth="1"/>
    <col min="6" max="6" width="36.42578125" bestFit="1" customWidth="1"/>
  </cols>
  <sheetData>
    <row r="1" spans="1:33" ht="26.25" x14ac:dyDescent="0.4">
      <c r="G1" s="29" t="s">
        <v>137</v>
      </c>
      <c r="H1" s="29"/>
      <c r="I1" s="29"/>
      <c r="J1" s="29"/>
      <c r="K1" s="29"/>
      <c r="L1" s="29"/>
      <c r="M1" s="29"/>
      <c r="N1" s="29"/>
      <c r="O1" s="29"/>
      <c r="P1" s="29"/>
      <c r="Q1" s="29"/>
      <c r="R1" s="29"/>
      <c r="S1" s="29"/>
      <c r="T1" s="21"/>
      <c r="U1" s="29" t="s">
        <v>136</v>
      </c>
      <c r="V1" s="29"/>
      <c r="W1" s="29"/>
      <c r="X1" s="29"/>
      <c r="Y1" s="29"/>
      <c r="Z1" s="29"/>
      <c r="AA1" s="29"/>
      <c r="AB1" s="29"/>
      <c r="AC1" s="29"/>
      <c r="AD1" s="29"/>
      <c r="AE1" s="29"/>
      <c r="AF1" s="29"/>
      <c r="AG1" s="29"/>
    </row>
    <row r="2" spans="1:33" ht="127.5" x14ac:dyDescent="0.2">
      <c r="A2" s="19" t="s">
        <v>129</v>
      </c>
      <c r="B2" s="19" t="s">
        <v>130</v>
      </c>
      <c r="C2" s="19" t="s">
        <v>126</v>
      </c>
      <c r="D2" s="19" t="s">
        <v>131</v>
      </c>
      <c r="E2" s="19" t="s">
        <v>120</v>
      </c>
      <c r="F2" s="19" t="s">
        <v>104</v>
      </c>
      <c r="G2" s="20" t="s">
        <v>105</v>
      </c>
      <c r="H2" s="20" t="s">
        <v>106</v>
      </c>
      <c r="I2" s="20" t="s">
        <v>107</v>
      </c>
      <c r="J2" s="20" t="s">
        <v>108</v>
      </c>
      <c r="K2" s="20" t="s">
        <v>109</v>
      </c>
      <c r="L2" s="20" t="s">
        <v>110</v>
      </c>
      <c r="M2" s="20" t="s">
        <v>111</v>
      </c>
      <c r="N2" s="20" t="s">
        <v>112</v>
      </c>
      <c r="O2" s="20" t="s">
        <v>113</v>
      </c>
      <c r="P2" s="20" t="s">
        <v>114</v>
      </c>
      <c r="Q2" s="20" t="s">
        <v>115</v>
      </c>
      <c r="R2" s="20" t="s">
        <v>116</v>
      </c>
      <c r="S2" s="20" t="s">
        <v>117</v>
      </c>
      <c r="U2" s="20" t="s">
        <v>105</v>
      </c>
      <c r="V2" s="20" t="s">
        <v>106</v>
      </c>
      <c r="W2" s="20" t="s">
        <v>107</v>
      </c>
      <c r="X2" s="20" t="s">
        <v>108</v>
      </c>
      <c r="Y2" s="20" t="s">
        <v>109</v>
      </c>
      <c r="Z2" s="20" t="s">
        <v>110</v>
      </c>
      <c r="AA2" s="20" t="s">
        <v>111</v>
      </c>
      <c r="AB2" s="20" t="s">
        <v>112</v>
      </c>
      <c r="AC2" s="20" t="s">
        <v>113</v>
      </c>
      <c r="AD2" s="20" t="s">
        <v>114</v>
      </c>
      <c r="AE2" s="20" t="s">
        <v>115</v>
      </c>
      <c r="AF2" s="20" t="s">
        <v>116</v>
      </c>
      <c r="AG2" s="20" t="s">
        <v>117</v>
      </c>
    </row>
    <row r="3" spans="1:33" x14ac:dyDescent="0.2">
      <c r="A3" s="6" t="s">
        <v>132</v>
      </c>
      <c r="B3" s="7">
        <f>_xlfn.XLOOKUP(F3,'[1]Form responses 1'!$C:$C,'[1]Form responses 1'!$Y:$Y)</f>
        <v>10</v>
      </c>
      <c r="C3" s="8" t="str">
        <f>_xlfn.XLOOKUP(F3,'[1]Form responses 1'!$C:$C,'[1]Form responses 1'!$Z:$Z)</f>
        <v>More than 5 years</v>
      </c>
      <c r="D3" s="8" t="str">
        <f>_xlfn.XLOOKUP(F3,'[1]Form responses 1'!$C:$C,'[1]Form responses 1'!$AB:$AB)</f>
        <v>Process Expert</v>
      </c>
      <c r="E3" t="str">
        <f>_xlfn.XLOOKUP(F3,'[1]Form responses 1'!$C:$C,'[1]Form responses 1'!$G:$G)</f>
        <v>BPO</v>
      </c>
      <c r="F3" s="1" t="s">
        <v>5</v>
      </c>
      <c r="G3">
        <f>_xlfn.XLOOKUP('Form responses 1'!D3,'Q1'!$H$3:$H$6,'Q1'!$I$3:$I$6)</f>
        <v>4</v>
      </c>
      <c r="H3">
        <f>_xlfn.XLOOKUP('Form responses 1'!E3,'Q1'!$H$3:$H$6,'Q1'!$I$3:$I$6)</f>
        <v>3</v>
      </c>
      <c r="I3">
        <f>_xlfn.XLOOKUP('Form responses 1'!F3,'Q1'!$H$3:$H$6,'Q1'!$I$3:$I$6)</f>
        <v>4</v>
      </c>
      <c r="J3">
        <f>_xlfn.XLOOKUP('Form responses 1'!G3,'Q1'!$H$3:$H$6,'Q1'!$I$3:$I$6)</f>
        <v>4</v>
      </c>
      <c r="K3">
        <f>_xlfn.XLOOKUP('Form responses 1'!H3,'Q1'!$H$3:$H$6,'Q1'!$I$3:$I$6)</f>
        <v>4</v>
      </c>
      <c r="L3">
        <f>_xlfn.XLOOKUP('Form responses 1'!I3,'Q1'!$H$3:$H$6,'Q1'!$I$3:$I$6)</f>
        <v>4</v>
      </c>
      <c r="M3">
        <f>_xlfn.XLOOKUP('Form responses 1'!J3,'Q1'!$H$3:$H$6,'Q1'!$I$3:$I$6)</f>
        <v>4</v>
      </c>
      <c r="N3">
        <f>_xlfn.XLOOKUP('Form responses 1'!K3,'Q1'!$H$3:$H$6,'Q1'!$I$3:$I$6)</f>
        <v>4</v>
      </c>
      <c r="O3">
        <f>_xlfn.XLOOKUP('Form responses 1'!L3,'Q1'!$H$3:$H$6,'Q1'!$I$3:$I$6)</f>
        <v>3</v>
      </c>
      <c r="P3">
        <f>_xlfn.XLOOKUP('Form responses 1'!M3,'Q1'!$H$3:$H$6,'Q1'!$I$3:$I$6)</f>
        <v>3</v>
      </c>
      <c r="Q3">
        <f>_xlfn.XLOOKUP('Form responses 1'!N3,'Q1'!$H$3:$H$6,'Q1'!$I$3:$I$6)</f>
        <v>3</v>
      </c>
      <c r="R3">
        <f>_xlfn.XLOOKUP('Form responses 1'!O3,'Q1'!$H$3:$H$6,'Q1'!$I$3:$I$6)</f>
        <v>2</v>
      </c>
      <c r="S3">
        <f>_xlfn.XLOOKUP('Form responses 1'!P3,'Q1'!$H$3:$H$6,'Q1'!$I$3:$I$6)</f>
        <v>3</v>
      </c>
      <c r="U3">
        <f>COUNTIF('Form responses 1'!$Q3,"*"&amp;U$2&amp;"*")</f>
        <v>1</v>
      </c>
      <c r="V3">
        <f>COUNTIF('Form responses 1'!$Q3,"*"&amp;V$2&amp;"*")</f>
        <v>1</v>
      </c>
      <c r="W3">
        <f>COUNTIF('Form responses 1'!$Q3,"*"&amp;W$2&amp;"*")</f>
        <v>0</v>
      </c>
      <c r="X3">
        <f>COUNTIF('Form responses 1'!$Q3,"*"&amp;X$2&amp;"*")</f>
        <v>0</v>
      </c>
      <c r="Y3">
        <f>COUNTIF('Form responses 1'!$Q3,"*"&amp;Y$2&amp;"*")</f>
        <v>1</v>
      </c>
      <c r="Z3">
        <f>COUNTIF('Form responses 1'!$Q3,"*"&amp;Z$2&amp;"*")</f>
        <v>1</v>
      </c>
      <c r="AA3">
        <f>COUNTIF('Form responses 1'!$Q3,"*"&amp;AA$2&amp;"*")</f>
        <v>1</v>
      </c>
      <c r="AB3">
        <f>COUNTIF('Form responses 1'!$Q3,"*"&amp;AB$2&amp;"*")</f>
        <v>1</v>
      </c>
      <c r="AC3">
        <f>COUNTIF('Form responses 1'!$Q3,"*"&amp;AC$2&amp;"*")</f>
        <v>1</v>
      </c>
      <c r="AD3">
        <f>COUNTIF('Form responses 1'!$Q3,"*"&amp;AD$2&amp;"*")</f>
        <v>1</v>
      </c>
      <c r="AE3">
        <f>COUNTIF('Form responses 1'!$Q3,"*"&amp;AE$2&amp;"*")</f>
        <v>1</v>
      </c>
      <c r="AF3">
        <f>COUNTIF('Form responses 1'!$Q3,"*"&amp;AF$2&amp;"*")</f>
        <v>1</v>
      </c>
      <c r="AG3">
        <f>COUNTIF('Form responses 1'!$Q3,"*"&amp;AG$2&amp;"*")</f>
        <v>0</v>
      </c>
    </row>
    <row r="4" spans="1:33" x14ac:dyDescent="0.2">
      <c r="A4" s="2" t="s">
        <v>132</v>
      </c>
      <c r="B4" s="7">
        <f>_xlfn.XLOOKUP(F4,'[1]Form responses 1'!$C:$C,'[1]Form responses 1'!$Y:$Y)</f>
        <v>6</v>
      </c>
      <c r="C4" s="8" t="str">
        <f>_xlfn.XLOOKUP(F4,'[1]Form responses 1'!$C:$C,'[1]Form responses 1'!$Z:$Z)</f>
        <v>More than 5 years</v>
      </c>
      <c r="D4" s="8" t="str">
        <f>_xlfn.XLOOKUP(F4,'[1]Form responses 1'!$C:$C,'[1]Form responses 1'!$AB:$AB)</f>
        <v>Process Owner</v>
      </c>
      <c r="E4" t="str">
        <f>_xlfn.XLOOKUP(F4,'[1]Form responses 1'!$C:$C,'[1]Form responses 1'!$G:$G)</f>
        <v>Claims</v>
      </c>
      <c r="F4" s="1" t="s">
        <v>13</v>
      </c>
      <c r="G4">
        <f>_xlfn.XLOOKUP('Form responses 1'!D4,'Q1'!$H$3:$H$6,'Q1'!$I$3:$I$6)</f>
        <v>2</v>
      </c>
      <c r="H4">
        <f>_xlfn.XLOOKUP('Form responses 1'!E4,'Q1'!$H$3:$H$6,'Q1'!$I$3:$I$6)</f>
        <v>3</v>
      </c>
      <c r="I4">
        <f>_xlfn.XLOOKUP('Form responses 1'!F4,'Q1'!$H$3:$H$6,'Q1'!$I$3:$I$6)</f>
        <v>2</v>
      </c>
      <c r="J4">
        <f>_xlfn.XLOOKUP('Form responses 1'!G4,'Q1'!$H$3:$H$6,'Q1'!$I$3:$I$6)</f>
        <v>3</v>
      </c>
      <c r="K4">
        <f>_xlfn.XLOOKUP('Form responses 1'!H4,'Q1'!$H$3:$H$6,'Q1'!$I$3:$I$6)</f>
        <v>3</v>
      </c>
      <c r="L4">
        <f>_xlfn.XLOOKUP('Form responses 1'!I4,'Q1'!$H$3:$H$6,'Q1'!$I$3:$I$6)</f>
        <v>2</v>
      </c>
      <c r="M4">
        <f>_xlfn.XLOOKUP('Form responses 1'!J4,'Q1'!$H$3:$H$6,'Q1'!$I$3:$I$6)</f>
        <v>3</v>
      </c>
      <c r="N4">
        <f>_xlfn.XLOOKUP('Form responses 1'!K4,'Q1'!$H$3:$H$6,'Q1'!$I$3:$I$6)</f>
        <v>4</v>
      </c>
      <c r="O4">
        <f>_xlfn.XLOOKUP('Form responses 1'!L4,'Q1'!$H$3:$H$6,'Q1'!$I$3:$I$6)</f>
        <v>3</v>
      </c>
      <c r="P4">
        <f>_xlfn.XLOOKUP('Form responses 1'!M4,'Q1'!$H$3:$H$6,'Q1'!$I$3:$I$6)</f>
        <v>3</v>
      </c>
      <c r="Q4">
        <f>_xlfn.XLOOKUP('Form responses 1'!N4,'Q1'!$H$3:$H$6,'Q1'!$I$3:$I$6)</f>
        <v>3</v>
      </c>
      <c r="R4">
        <f>_xlfn.XLOOKUP('Form responses 1'!O4,'Q1'!$H$3:$H$6,'Q1'!$I$3:$I$6)</f>
        <v>4</v>
      </c>
      <c r="S4">
        <f>_xlfn.XLOOKUP('Form responses 1'!P4,'Q1'!$H$3:$H$6,'Q1'!$I$3:$I$6)</f>
        <v>3</v>
      </c>
      <c r="U4">
        <f>COUNTIF('Form responses 1'!$Q4,"*"&amp;U$2&amp;"*")</f>
        <v>1</v>
      </c>
      <c r="V4">
        <f>COUNTIF('Form responses 1'!$Q4,"*"&amp;V$2&amp;"*")</f>
        <v>1</v>
      </c>
      <c r="W4">
        <f>COUNTIF('Form responses 1'!$Q4,"*"&amp;W$2&amp;"*")</f>
        <v>1</v>
      </c>
      <c r="X4">
        <f>COUNTIF('Form responses 1'!$Q4,"*"&amp;X$2&amp;"*")</f>
        <v>0</v>
      </c>
      <c r="Y4">
        <f>COUNTIF('Form responses 1'!$Q4,"*"&amp;Y$2&amp;"*")</f>
        <v>1</v>
      </c>
      <c r="Z4">
        <f>COUNTIF('Form responses 1'!$Q4,"*"&amp;Z$2&amp;"*")</f>
        <v>1</v>
      </c>
      <c r="AA4">
        <f>COUNTIF('Form responses 1'!$Q4,"*"&amp;AA$2&amp;"*")</f>
        <v>1</v>
      </c>
      <c r="AB4">
        <f>COUNTIF('Form responses 1'!$Q4,"*"&amp;AB$2&amp;"*")</f>
        <v>1</v>
      </c>
      <c r="AC4">
        <f>COUNTIF('Form responses 1'!$Q4,"*"&amp;AC$2&amp;"*")</f>
        <v>1</v>
      </c>
      <c r="AD4">
        <f>COUNTIF('Form responses 1'!$Q4,"*"&amp;AD$2&amp;"*")</f>
        <v>1</v>
      </c>
      <c r="AE4">
        <f>COUNTIF('Form responses 1'!$Q4,"*"&amp;AE$2&amp;"*")</f>
        <v>0</v>
      </c>
      <c r="AF4">
        <f>COUNTIF('Form responses 1'!$Q4,"*"&amp;AF$2&amp;"*")</f>
        <v>1</v>
      </c>
      <c r="AG4">
        <f>COUNTIF('Form responses 1'!$Q4,"*"&amp;AG$2&amp;"*")</f>
        <v>1</v>
      </c>
    </row>
    <row r="5" spans="1:33" x14ac:dyDescent="0.2">
      <c r="B5" s="7">
        <f>_xlfn.XLOOKUP(F5,'[1]Form responses 1'!$C:$C,'[1]Form responses 1'!$Y:$Y)</f>
        <v>6</v>
      </c>
      <c r="C5" s="8" t="str">
        <f>_xlfn.XLOOKUP(F5,'[1]Form responses 1'!$C:$C,'[1]Form responses 1'!$Z:$Z)</f>
        <v>Less than 3 years</v>
      </c>
      <c r="D5" s="8" t="str">
        <f>_xlfn.XLOOKUP(F5,'[1]Form responses 1'!$C:$C,'[1]Form responses 1'!$AB:$AB)</f>
        <v>Process Participant</v>
      </c>
      <c r="E5" t="str">
        <f>_xlfn.XLOOKUP(F5,'[1]Form responses 1'!$C:$C,'[1]Form responses 1'!$G:$G)</f>
        <v>OPS</v>
      </c>
      <c r="F5" s="1" t="s">
        <v>17</v>
      </c>
      <c r="G5">
        <f>_xlfn.XLOOKUP('Form responses 1'!D5,'Q1'!$H$3:$H$6,'Q1'!$I$3:$I$6)</f>
        <v>3</v>
      </c>
      <c r="H5">
        <f>_xlfn.XLOOKUP('Form responses 1'!E5,'Q1'!$H$3:$H$6,'Q1'!$I$3:$I$6)</f>
        <v>1</v>
      </c>
      <c r="I5">
        <f>_xlfn.XLOOKUP('Form responses 1'!F5,'Q1'!$H$3:$H$6,'Q1'!$I$3:$I$6)</f>
        <v>3</v>
      </c>
      <c r="J5">
        <f>_xlfn.XLOOKUP('Form responses 1'!G5,'Q1'!$H$3:$H$6,'Q1'!$I$3:$I$6)</f>
        <v>3</v>
      </c>
      <c r="K5">
        <f>_xlfn.XLOOKUP('Form responses 1'!H5,'Q1'!$H$3:$H$6,'Q1'!$I$3:$I$6)</f>
        <v>3</v>
      </c>
      <c r="L5">
        <f>_xlfn.XLOOKUP('Form responses 1'!I5,'Q1'!$H$3:$H$6,'Q1'!$I$3:$I$6)</f>
        <v>3</v>
      </c>
      <c r="M5">
        <f>_xlfn.XLOOKUP('Form responses 1'!J5,'Q1'!$H$3:$H$6,'Q1'!$I$3:$I$6)</f>
        <v>2</v>
      </c>
      <c r="N5">
        <f>_xlfn.XLOOKUP('Form responses 1'!K5,'Q1'!$H$3:$H$6,'Q1'!$I$3:$I$6)</f>
        <v>4</v>
      </c>
      <c r="O5">
        <f>_xlfn.XLOOKUP('Form responses 1'!L5,'Q1'!$H$3:$H$6,'Q1'!$I$3:$I$6)</f>
        <v>3</v>
      </c>
      <c r="P5">
        <f>_xlfn.XLOOKUP('Form responses 1'!M5,'Q1'!$H$3:$H$6,'Q1'!$I$3:$I$6)</f>
        <v>2</v>
      </c>
      <c r="Q5">
        <f>_xlfn.XLOOKUP('Form responses 1'!N5,'Q1'!$H$3:$H$6,'Q1'!$I$3:$I$6)</f>
        <v>1</v>
      </c>
      <c r="R5">
        <f>_xlfn.XLOOKUP('Form responses 1'!O5,'Q1'!$H$3:$H$6,'Q1'!$I$3:$I$6)</f>
        <v>1</v>
      </c>
      <c r="S5">
        <f>_xlfn.XLOOKUP('Form responses 1'!P5,'Q1'!$H$3:$H$6,'Q1'!$I$3:$I$6)</f>
        <v>2</v>
      </c>
      <c r="U5">
        <f>COUNTIF('Form responses 1'!$Q5,"*"&amp;U$2&amp;"*")</f>
        <v>1</v>
      </c>
      <c r="V5">
        <f>COUNTIF('Form responses 1'!$Q5,"*"&amp;V$2&amp;"*")</f>
        <v>1</v>
      </c>
      <c r="W5">
        <f>COUNTIF('Form responses 1'!$Q5,"*"&amp;W$2&amp;"*")</f>
        <v>0</v>
      </c>
      <c r="X5">
        <f>COUNTIF('Form responses 1'!$Q5,"*"&amp;X$2&amp;"*")</f>
        <v>1</v>
      </c>
      <c r="Y5">
        <f>COUNTIF('Form responses 1'!$Q5,"*"&amp;Y$2&amp;"*")</f>
        <v>0</v>
      </c>
      <c r="Z5">
        <f>COUNTIF('Form responses 1'!$Q5,"*"&amp;Z$2&amp;"*")</f>
        <v>1</v>
      </c>
      <c r="AA5">
        <f>COUNTIF('Form responses 1'!$Q5,"*"&amp;AA$2&amp;"*")</f>
        <v>0</v>
      </c>
      <c r="AB5">
        <f>COUNTIF('Form responses 1'!$Q5,"*"&amp;AB$2&amp;"*")</f>
        <v>1</v>
      </c>
      <c r="AC5">
        <f>COUNTIF('Form responses 1'!$Q5,"*"&amp;AC$2&amp;"*")</f>
        <v>1</v>
      </c>
      <c r="AD5">
        <f>COUNTIF('Form responses 1'!$Q5,"*"&amp;AD$2&amp;"*")</f>
        <v>1</v>
      </c>
      <c r="AE5">
        <f>COUNTIF('Form responses 1'!$Q5,"*"&amp;AE$2&amp;"*")</f>
        <v>1</v>
      </c>
      <c r="AF5">
        <f>COUNTIF('Form responses 1'!$Q5,"*"&amp;AF$2&amp;"*")</f>
        <v>1</v>
      </c>
      <c r="AG5">
        <f>COUNTIF('Form responses 1'!$Q5,"*"&amp;AG$2&amp;"*")</f>
        <v>1</v>
      </c>
    </row>
    <row r="6" spans="1:33" x14ac:dyDescent="0.2">
      <c r="A6" s="2" t="s">
        <v>132</v>
      </c>
      <c r="B6" s="7">
        <f>_xlfn.XLOOKUP(F6,'[1]Form responses 1'!$C:$C,'[1]Form responses 1'!$Y:$Y)</f>
        <v>8</v>
      </c>
      <c r="C6" s="8" t="str">
        <f>_xlfn.XLOOKUP(F6,'[1]Form responses 1'!$C:$C,'[1]Form responses 1'!$Z:$Z)</f>
        <v>Less than 3 years</v>
      </c>
      <c r="D6" s="8" t="str">
        <f>_xlfn.XLOOKUP(F6,'[1]Form responses 1'!$C:$C,'[1]Form responses 1'!$AB:$AB)</f>
        <v>Process Expert</v>
      </c>
      <c r="E6" t="str">
        <f>_xlfn.XLOOKUP(F6,'[1]Form responses 1'!$C:$C,'[1]Form responses 1'!$G:$G)</f>
        <v>BPO</v>
      </c>
      <c r="F6" s="1" t="s">
        <v>22</v>
      </c>
      <c r="G6">
        <f>_xlfn.XLOOKUP('Form responses 1'!D6,'Q1'!$H$3:$H$6,'Q1'!$I$3:$I$6)</f>
        <v>4</v>
      </c>
      <c r="H6">
        <f>_xlfn.XLOOKUP('Form responses 1'!E6,'Q1'!$H$3:$H$6,'Q1'!$I$3:$I$6)</f>
        <v>3</v>
      </c>
      <c r="I6">
        <f>_xlfn.XLOOKUP('Form responses 1'!F6,'Q1'!$H$3:$H$6,'Q1'!$I$3:$I$6)</f>
        <v>4</v>
      </c>
      <c r="J6">
        <f>_xlfn.XLOOKUP('Form responses 1'!G6,'Q1'!$H$3:$H$6,'Q1'!$I$3:$I$6)</f>
        <v>4</v>
      </c>
      <c r="K6">
        <f>_xlfn.XLOOKUP('Form responses 1'!H6,'Q1'!$H$3:$H$6,'Q1'!$I$3:$I$6)</f>
        <v>4</v>
      </c>
      <c r="L6">
        <f>_xlfn.XLOOKUP('Form responses 1'!I6,'Q1'!$H$3:$H$6,'Q1'!$I$3:$I$6)</f>
        <v>4</v>
      </c>
      <c r="M6">
        <f>_xlfn.XLOOKUP('Form responses 1'!J6,'Q1'!$H$3:$H$6,'Q1'!$I$3:$I$6)</f>
        <v>4</v>
      </c>
      <c r="N6">
        <f>_xlfn.XLOOKUP('Form responses 1'!K6,'Q1'!$H$3:$H$6,'Q1'!$I$3:$I$6)</f>
        <v>2</v>
      </c>
      <c r="O6">
        <f>_xlfn.XLOOKUP('Form responses 1'!L6,'Q1'!$H$3:$H$6,'Q1'!$I$3:$I$6)</f>
        <v>3</v>
      </c>
      <c r="P6">
        <f>_xlfn.XLOOKUP('Form responses 1'!M6,'Q1'!$H$3:$H$6,'Q1'!$I$3:$I$6)</f>
        <v>4</v>
      </c>
      <c r="Q6">
        <f>_xlfn.XLOOKUP('Form responses 1'!N6,'Q1'!$H$3:$H$6,'Q1'!$I$3:$I$6)</f>
        <v>4</v>
      </c>
      <c r="R6">
        <f>_xlfn.XLOOKUP('Form responses 1'!O6,'Q1'!$H$3:$H$6,'Q1'!$I$3:$I$6)</f>
        <v>4</v>
      </c>
      <c r="S6">
        <f>_xlfn.XLOOKUP('Form responses 1'!P6,'Q1'!$H$3:$H$6,'Q1'!$I$3:$I$6)</f>
        <v>3</v>
      </c>
      <c r="U6">
        <f>COUNTIF('Form responses 1'!$Q6,"*"&amp;U$2&amp;"*")</f>
        <v>0</v>
      </c>
      <c r="V6">
        <f>COUNTIF('Form responses 1'!$Q6,"*"&amp;V$2&amp;"*")</f>
        <v>1</v>
      </c>
      <c r="W6">
        <f>COUNTIF('Form responses 1'!$Q6,"*"&amp;W$2&amp;"*")</f>
        <v>1</v>
      </c>
      <c r="X6">
        <f>COUNTIF('Form responses 1'!$Q6,"*"&amp;X$2&amp;"*")</f>
        <v>0</v>
      </c>
      <c r="Y6">
        <f>COUNTIF('Form responses 1'!$Q6,"*"&amp;Y$2&amp;"*")</f>
        <v>1</v>
      </c>
      <c r="Z6">
        <f>COUNTIF('Form responses 1'!$Q6,"*"&amp;Z$2&amp;"*")</f>
        <v>1</v>
      </c>
      <c r="AA6">
        <f>COUNTIF('Form responses 1'!$Q6,"*"&amp;AA$2&amp;"*")</f>
        <v>0</v>
      </c>
      <c r="AB6">
        <f>COUNTIF('Form responses 1'!$Q6,"*"&amp;AB$2&amp;"*")</f>
        <v>1</v>
      </c>
      <c r="AC6">
        <f>COUNTIF('Form responses 1'!$Q6,"*"&amp;AC$2&amp;"*")</f>
        <v>1</v>
      </c>
      <c r="AD6">
        <f>COUNTIF('Form responses 1'!$Q6,"*"&amp;AD$2&amp;"*")</f>
        <v>1</v>
      </c>
      <c r="AE6">
        <f>COUNTIF('Form responses 1'!$Q6,"*"&amp;AE$2&amp;"*")</f>
        <v>1</v>
      </c>
      <c r="AF6">
        <f>COUNTIF('Form responses 1'!$Q6,"*"&amp;AF$2&amp;"*")</f>
        <v>1</v>
      </c>
      <c r="AG6">
        <f>COUNTIF('Form responses 1'!$Q6,"*"&amp;AG$2&amp;"*")</f>
        <v>1</v>
      </c>
    </row>
    <row r="7" spans="1:33" x14ac:dyDescent="0.2">
      <c r="B7" s="7">
        <f>_xlfn.XLOOKUP(F7,'[1]Form responses 1'!$C:$C,'[1]Form responses 1'!$Y:$Y)</f>
        <v>6</v>
      </c>
      <c r="C7" s="8" t="str">
        <f>_xlfn.XLOOKUP(F7,'[1]Form responses 1'!$C:$C,'[1]Form responses 1'!$Z:$Z)</f>
        <v>Less than 3 years</v>
      </c>
      <c r="D7" s="8" t="str">
        <f>_xlfn.XLOOKUP(F7,'[1]Form responses 1'!$C:$C,'[1]Form responses 1'!$AB:$AB)</f>
        <v>Process Participant</v>
      </c>
      <c r="E7" t="str">
        <f>_xlfn.XLOOKUP(F7,'[1]Form responses 1'!$C:$C,'[1]Form responses 1'!$G:$G)</f>
        <v>Procurement</v>
      </c>
      <c r="F7" s="1" t="s">
        <v>25</v>
      </c>
      <c r="G7">
        <f>_xlfn.XLOOKUP('Form responses 1'!D7,'Q1'!$H$3:$H$6,'Q1'!$I$3:$I$6)</f>
        <v>1</v>
      </c>
      <c r="H7">
        <f>_xlfn.XLOOKUP('Form responses 1'!E7,'Q1'!$H$3:$H$6,'Q1'!$I$3:$I$6)</f>
        <v>2</v>
      </c>
      <c r="I7">
        <f>_xlfn.XLOOKUP('Form responses 1'!F7,'Q1'!$H$3:$H$6,'Q1'!$I$3:$I$6)</f>
        <v>2</v>
      </c>
      <c r="J7">
        <f>_xlfn.XLOOKUP('Form responses 1'!G7,'Q1'!$H$3:$H$6,'Q1'!$I$3:$I$6)</f>
        <v>2</v>
      </c>
      <c r="K7">
        <f>_xlfn.XLOOKUP('Form responses 1'!H7,'Q1'!$H$3:$H$6,'Q1'!$I$3:$I$6)</f>
        <v>2</v>
      </c>
      <c r="L7">
        <f>_xlfn.XLOOKUP('Form responses 1'!I7,'Q1'!$H$3:$H$6,'Q1'!$I$3:$I$6)</f>
        <v>1</v>
      </c>
      <c r="M7">
        <f>_xlfn.XLOOKUP('Form responses 1'!J7,'Q1'!$H$3:$H$6,'Q1'!$I$3:$I$6)</f>
        <v>1</v>
      </c>
      <c r="N7">
        <f>_xlfn.XLOOKUP('Form responses 1'!K7,'Q1'!$H$3:$H$6,'Q1'!$I$3:$I$6)</f>
        <v>1</v>
      </c>
      <c r="O7">
        <f>_xlfn.XLOOKUP('Form responses 1'!L7,'Q1'!$H$3:$H$6,'Q1'!$I$3:$I$6)</f>
        <v>1</v>
      </c>
      <c r="P7">
        <f>_xlfn.XLOOKUP('Form responses 1'!M7,'Q1'!$H$3:$H$6,'Q1'!$I$3:$I$6)</f>
        <v>1</v>
      </c>
      <c r="Q7">
        <f>_xlfn.XLOOKUP('Form responses 1'!N7,'Q1'!$H$3:$H$6,'Q1'!$I$3:$I$6)</f>
        <v>1</v>
      </c>
      <c r="R7">
        <f>_xlfn.XLOOKUP('Form responses 1'!O7,'Q1'!$H$3:$H$6,'Q1'!$I$3:$I$6)</f>
        <v>1</v>
      </c>
      <c r="S7">
        <f>_xlfn.XLOOKUP('Form responses 1'!P7,'Q1'!$H$3:$H$6,'Q1'!$I$3:$I$6)</f>
        <v>1</v>
      </c>
      <c r="U7">
        <f>COUNTIF('Form responses 1'!$Q7,"*"&amp;U$2&amp;"*")</f>
        <v>1</v>
      </c>
      <c r="V7">
        <f>COUNTIF('Form responses 1'!$Q7,"*"&amp;V$2&amp;"*")</f>
        <v>1</v>
      </c>
      <c r="W7">
        <f>COUNTIF('Form responses 1'!$Q7,"*"&amp;W$2&amp;"*")</f>
        <v>1</v>
      </c>
      <c r="X7">
        <f>COUNTIF('Form responses 1'!$Q7,"*"&amp;X$2&amp;"*")</f>
        <v>1</v>
      </c>
      <c r="Y7">
        <f>COUNTIF('Form responses 1'!$Q7,"*"&amp;Y$2&amp;"*")</f>
        <v>1</v>
      </c>
      <c r="Z7">
        <f>COUNTIF('Form responses 1'!$Q7,"*"&amp;Z$2&amp;"*")</f>
        <v>1</v>
      </c>
      <c r="AA7">
        <f>COUNTIF('Form responses 1'!$Q7,"*"&amp;AA$2&amp;"*")</f>
        <v>1</v>
      </c>
      <c r="AB7">
        <f>COUNTIF('Form responses 1'!$Q7,"*"&amp;AB$2&amp;"*")</f>
        <v>1</v>
      </c>
      <c r="AC7">
        <f>COUNTIF('Form responses 1'!$Q7,"*"&amp;AC$2&amp;"*")</f>
        <v>0</v>
      </c>
      <c r="AD7">
        <f>COUNTIF('Form responses 1'!$Q7,"*"&amp;AD$2&amp;"*")</f>
        <v>0</v>
      </c>
      <c r="AE7">
        <f>COUNTIF('Form responses 1'!$Q7,"*"&amp;AE$2&amp;"*")</f>
        <v>1</v>
      </c>
      <c r="AF7">
        <f>COUNTIF('Form responses 1'!$Q7,"*"&amp;AF$2&amp;"*")</f>
        <v>1</v>
      </c>
      <c r="AG7">
        <f>COUNTIF('Form responses 1'!$Q7,"*"&amp;AG$2&amp;"*")</f>
        <v>0</v>
      </c>
    </row>
    <row r="8" spans="1:33" x14ac:dyDescent="0.2">
      <c r="A8" s="2" t="s">
        <v>132</v>
      </c>
      <c r="B8" s="7">
        <f>_xlfn.XLOOKUP(F8,'[1]Form responses 1'!$C:$C,'[1]Form responses 1'!$Y:$Y)</f>
        <v>6</v>
      </c>
      <c r="C8" s="8" t="str">
        <f>_xlfn.XLOOKUP(F8,'[1]Form responses 1'!$C:$C,'[1]Form responses 1'!$Z:$Z)</f>
        <v>More than 5 years</v>
      </c>
      <c r="D8" s="8" t="str">
        <f>_xlfn.XLOOKUP(F8,'[1]Form responses 1'!$C:$C,'[1]Form responses 1'!$AB:$AB)</f>
        <v>Process Steward</v>
      </c>
      <c r="E8" t="str">
        <f>_xlfn.XLOOKUP(F8,'[1]Form responses 1'!$C:$C,'[1]Form responses 1'!$G:$G)</f>
        <v>Legal Claims</v>
      </c>
      <c r="F8" s="1" t="s">
        <v>29</v>
      </c>
      <c r="G8">
        <f>_xlfn.XLOOKUP('Form responses 1'!D8,'Q1'!$H$3:$H$6,'Q1'!$I$3:$I$6)</f>
        <v>3</v>
      </c>
      <c r="H8">
        <f>_xlfn.XLOOKUP('Form responses 1'!E8,'Q1'!$H$3:$H$6,'Q1'!$I$3:$I$6)</f>
        <v>3</v>
      </c>
      <c r="I8">
        <f>_xlfn.XLOOKUP('Form responses 1'!F8,'Q1'!$H$3:$H$6,'Q1'!$I$3:$I$6)</f>
        <v>3</v>
      </c>
      <c r="J8">
        <f>_xlfn.XLOOKUP('Form responses 1'!G8,'Q1'!$H$3:$H$6,'Q1'!$I$3:$I$6)</f>
        <v>3</v>
      </c>
      <c r="K8">
        <f>_xlfn.XLOOKUP('Form responses 1'!H8,'Q1'!$H$3:$H$6,'Q1'!$I$3:$I$6)</f>
        <v>3</v>
      </c>
      <c r="L8">
        <f>_xlfn.XLOOKUP('Form responses 1'!I8,'Q1'!$H$3:$H$6,'Q1'!$I$3:$I$6)</f>
        <v>4</v>
      </c>
      <c r="M8">
        <f>_xlfn.XLOOKUP('Form responses 1'!J8,'Q1'!$H$3:$H$6,'Q1'!$I$3:$I$6)</f>
        <v>3</v>
      </c>
      <c r="N8">
        <f>_xlfn.XLOOKUP('Form responses 1'!K8,'Q1'!$H$3:$H$6,'Q1'!$I$3:$I$6)</f>
        <v>4</v>
      </c>
      <c r="O8">
        <f>_xlfn.XLOOKUP('Form responses 1'!L8,'Q1'!$H$3:$H$6,'Q1'!$I$3:$I$6)</f>
        <v>3</v>
      </c>
      <c r="P8">
        <f>_xlfn.XLOOKUP('Form responses 1'!M8,'Q1'!$H$3:$H$6,'Q1'!$I$3:$I$6)</f>
        <v>2</v>
      </c>
      <c r="Q8">
        <f>_xlfn.XLOOKUP('Form responses 1'!N8,'Q1'!$H$3:$H$6,'Q1'!$I$3:$I$6)</f>
        <v>2</v>
      </c>
      <c r="R8">
        <f>_xlfn.XLOOKUP('Form responses 1'!O8,'Q1'!$H$3:$H$6,'Q1'!$I$3:$I$6)</f>
        <v>3</v>
      </c>
      <c r="S8">
        <f>_xlfn.XLOOKUP('Form responses 1'!P8,'Q1'!$H$3:$H$6,'Q1'!$I$3:$I$6)</f>
        <v>2</v>
      </c>
      <c r="U8">
        <f>COUNTIF('Form responses 1'!$Q8,"*"&amp;U$2&amp;"*")</f>
        <v>1</v>
      </c>
      <c r="V8">
        <f>COUNTIF('Form responses 1'!$Q8,"*"&amp;V$2&amp;"*")</f>
        <v>1</v>
      </c>
      <c r="W8">
        <f>COUNTIF('Form responses 1'!$Q8,"*"&amp;W$2&amp;"*")</f>
        <v>1</v>
      </c>
      <c r="X8">
        <f>COUNTIF('Form responses 1'!$Q8,"*"&amp;X$2&amp;"*")</f>
        <v>1</v>
      </c>
      <c r="Y8">
        <f>COUNTIF('Form responses 1'!$Q8,"*"&amp;Y$2&amp;"*")</f>
        <v>1</v>
      </c>
      <c r="Z8">
        <f>COUNTIF('Form responses 1'!$Q8,"*"&amp;Z$2&amp;"*")</f>
        <v>0</v>
      </c>
      <c r="AA8">
        <f>COUNTIF('Form responses 1'!$Q8,"*"&amp;AA$2&amp;"*")</f>
        <v>1</v>
      </c>
      <c r="AB8">
        <f>COUNTIF('Form responses 1'!$Q8,"*"&amp;AB$2&amp;"*")</f>
        <v>0</v>
      </c>
      <c r="AC8">
        <f>COUNTIF('Form responses 1'!$Q8,"*"&amp;AC$2&amp;"*")</f>
        <v>1</v>
      </c>
      <c r="AD8">
        <f>COUNTIF('Form responses 1'!$Q8,"*"&amp;AD$2&amp;"*")</f>
        <v>1</v>
      </c>
      <c r="AE8">
        <f>COUNTIF('Form responses 1'!$Q8,"*"&amp;AE$2&amp;"*")</f>
        <v>1</v>
      </c>
      <c r="AF8">
        <f>COUNTIF('Form responses 1'!$Q8,"*"&amp;AF$2&amp;"*")</f>
        <v>0</v>
      </c>
      <c r="AG8">
        <f>COUNTIF('Form responses 1'!$Q8,"*"&amp;AG$2&amp;"*")</f>
        <v>1</v>
      </c>
    </row>
    <row r="9" spans="1:33" x14ac:dyDescent="0.2">
      <c r="B9" s="7">
        <f>_xlfn.XLOOKUP(F9,'[1]Form responses 1'!$C:$C,'[1]Form responses 1'!$Y:$Y)</f>
        <v>4</v>
      </c>
      <c r="C9" s="8" t="str">
        <f>_xlfn.XLOOKUP(F9,'[1]Form responses 1'!$C:$C,'[1]Form responses 1'!$Z:$Z)</f>
        <v>Less than 3 years</v>
      </c>
      <c r="D9" s="8" t="str">
        <f>_xlfn.XLOOKUP(F9,'[1]Form responses 1'!$C:$C,'[1]Form responses 1'!$AB:$AB)</f>
        <v>Process Owner</v>
      </c>
      <c r="E9" t="str">
        <f>_xlfn.XLOOKUP(F9,'[1]Form responses 1'!$C:$C,'[1]Form responses 1'!$G:$G)</f>
        <v>Other</v>
      </c>
      <c r="F9" s="1" t="s">
        <v>32</v>
      </c>
      <c r="G9">
        <f>_xlfn.XLOOKUP('Form responses 1'!D9,'Q1'!$H$3:$H$6,'Q1'!$I$3:$I$6)</f>
        <v>1</v>
      </c>
      <c r="H9">
        <f>_xlfn.XLOOKUP('Form responses 1'!E9,'Q1'!$H$3:$H$6,'Q1'!$I$3:$I$6)</f>
        <v>1</v>
      </c>
      <c r="I9">
        <f>_xlfn.XLOOKUP('Form responses 1'!F9,'Q1'!$H$3:$H$6,'Q1'!$I$3:$I$6)</f>
        <v>1</v>
      </c>
      <c r="J9">
        <f>_xlfn.XLOOKUP('Form responses 1'!G9,'Q1'!$H$3:$H$6,'Q1'!$I$3:$I$6)</f>
        <v>2</v>
      </c>
      <c r="K9">
        <f>_xlfn.XLOOKUP('Form responses 1'!H9,'Q1'!$H$3:$H$6,'Q1'!$I$3:$I$6)</f>
        <v>1</v>
      </c>
      <c r="L9">
        <f>_xlfn.XLOOKUP('Form responses 1'!I9,'Q1'!$H$3:$H$6,'Q1'!$I$3:$I$6)</f>
        <v>1</v>
      </c>
      <c r="M9">
        <f>_xlfn.XLOOKUP('Form responses 1'!J9,'Q1'!$H$3:$H$6,'Q1'!$I$3:$I$6)</f>
        <v>1</v>
      </c>
      <c r="N9">
        <f>_xlfn.XLOOKUP('Form responses 1'!K9,'Q1'!$H$3:$H$6,'Q1'!$I$3:$I$6)</f>
        <v>3</v>
      </c>
      <c r="O9">
        <f>_xlfn.XLOOKUP('Form responses 1'!L9,'Q1'!$H$3:$H$6,'Q1'!$I$3:$I$6)</f>
        <v>2</v>
      </c>
      <c r="P9">
        <f>_xlfn.XLOOKUP('Form responses 1'!M9,'Q1'!$H$3:$H$6,'Q1'!$I$3:$I$6)</f>
        <v>1</v>
      </c>
      <c r="Q9">
        <f>_xlfn.XLOOKUP('Form responses 1'!N9,'Q1'!$H$3:$H$6,'Q1'!$I$3:$I$6)</f>
        <v>2</v>
      </c>
      <c r="R9">
        <f>_xlfn.XLOOKUP('Form responses 1'!O9,'Q1'!$H$3:$H$6,'Q1'!$I$3:$I$6)</f>
        <v>3</v>
      </c>
      <c r="S9">
        <f>_xlfn.XLOOKUP('Form responses 1'!P9,'Q1'!$H$3:$H$6,'Q1'!$I$3:$I$6)</f>
        <v>3</v>
      </c>
      <c r="U9">
        <f>COUNTIF('Form responses 1'!$Q9,"*"&amp;U$2&amp;"*")</f>
        <v>1</v>
      </c>
      <c r="V9">
        <f>COUNTIF('Form responses 1'!$Q9,"*"&amp;V$2&amp;"*")</f>
        <v>1</v>
      </c>
      <c r="W9">
        <f>COUNTIF('Form responses 1'!$Q9,"*"&amp;W$2&amp;"*")</f>
        <v>1</v>
      </c>
      <c r="X9">
        <f>COUNTIF('Form responses 1'!$Q9,"*"&amp;X$2&amp;"*")</f>
        <v>1</v>
      </c>
      <c r="Y9">
        <f>COUNTIF('Form responses 1'!$Q9,"*"&amp;Y$2&amp;"*")</f>
        <v>0</v>
      </c>
      <c r="Z9">
        <f>COUNTIF('Form responses 1'!$Q9,"*"&amp;Z$2&amp;"*")</f>
        <v>1</v>
      </c>
      <c r="AA9">
        <f>COUNTIF('Form responses 1'!$Q9,"*"&amp;AA$2&amp;"*")</f>
        <v>1</v>
      </c>
      <c r="AB9">
        <f>COUNTIF('Form responses 1'!$Q9,"*"&amp;AB$2&amp;"*")</f>
        <v>0</v>
      </c>
      <c r="AC9">
        <f>COUNTIF('Form responses 1'!$Q9,"*"&amp;AC$2&amp;"*")</f>
        <v>0</v>
      </c>
      <c r="AD9">
        <f>COUNTIF('Form responses 1'!$Q9,"*"&amp;AD$2&amp;"*")</f>
        <v>1</v>
      </c>
      <c r="AE9">
        <f>COUNTIF('Form responses 1'!$Q9,"*"&amp;AE$2&amp;"*")</f>
        <v>1</v>
      </c>
      <c r="AF9">
        <f>COUNTIF('Form responses 1'!$Q9,"*"&amp;AF$2&amp;"*")</f>
        <v>1</v>
      </c>
      <c r="AG9">
        <f>COUNTIF('Form responses 1'!$Q9,"*"&amp;AG$2&amp;"*")</f>
        <v>1</v>
      </c>
    </row>
    <row r="10" spans="1:33" x14ac:dyDescent="0.2">
      <c r="B10" s="7">
        <f>_xlfn.XLOOKUP(F10,'[1]Form responses 1'!$C:$C,'[1]Form responses 1'!$Y:$Y)</f>
        <v>6</v>
      </c>
      <c r="C10" s="8" t="str">
        <f>_xlfn.XLOOKUP(F10,'[1]Form responses 1'!$C:$C,'[1]Form responses 1'!$Z:$Z)</f>
        <v>Less than 3 years</v>
      </c>
      <c r="D10" s="8" t="str">
        <f>_xlfn.XLOOKUP(F10,'[1]Form responses 1'!$C:$C,'[1]Form responses 1'!$AB:$AB)</f>
        <v>Process Participant</v>
      </c>
      <c r="E10" t="str">
        <f>_xlfn.XLOOKUP(F10,'[1]Form responses 1'!$C:$C,'[1]Form responses 1'!$G:$G)</f>
        <v>Broker Services</v>
      </c>
      <c r="F10" s="1" t="s">
        <v>36</v>
      </c>
      <c r="G10">
        <f>_xlfn.XLOOKUP('Form responses 1'!D10,'Q1'!$H$3:$H$6,'Q1'!$I$3:$I$6)</f>
        <v>1</v>
      </c>
      <c r="H10">
        <f>_xlfn.XLOOKUP('Form responses 1'!E10,'Q1'!$H$3:$H$6,'Q1'!$I$3:$I$6)</f>
        <v>1</v>
      </c>
      <c r="I10">
        <f>_xlfn.XLOOKUP('Form responses 1'!F10,'Q1'!$H$3:$H$6,'Q1'!$I$3:$I$6)</f>
        <v>1</v>
      </c>
      <c r="J10">
        <f>_xlfn.XLOOKUP('Form responses 1'!G10,'Q1'!$H$3:$H$6,'Q1'!$I$3:$I$6)</f>
        <v>2</v>
      </c>
      <c r="K10">
        <f>_xlfn.XLOOKUP('Form responses 1'!H10,'Q1'!$H$3:$H$6,'Q1'!$I$3:$I$6)</f>
        <v>4</v>
      </c>
      <c r="L10">
        <f>_xlfn.XLOOKUP('Form responses 1'!I10,'Q1'!$H$3:$H$6,'Q1'!$I$3:$I$6)</f>
        <v>2</v>
      </c>
      <c r="M10">
        <f>_xlfn.XLOOKUP('Form responses 1'!J10,'Q1'!$H$3:$H$6,'Q1'!$I$3:$I$6)</f>
        <v>1</v>
      </c>
      <c r="N10">
        <f>_xlfn.XLOOKUP('Form responses 1'!K10,'Q1'!$H$3:$H$6,'Q1'!$I$3:$I$6)</f>
        <v>4</v>
      </c>
      <c r="O10">
        <f>_xlfn.XLOOKUP('Form responses 1'!L10,'Q1'!$H$3:$H$6,'Q1'!$I$3:$I$6)</f>
        <v>2</v>
      </c>
      <c r="P10">
        <f>_xlfn.XLOOKUP('Form responses 1'!M10,'Q1'!$H$3:$H$6,'Q1'!$I$3:$I$6)</f>
        <v>1</v>
      </c>
      <c r="Q10">
        <f>_xlfn.XLOOKUP('Form responses 1'!N10,'Q1'!$H$3:$H$6,'Q1'!$I$3:$I$6)</f>
        <v>2</v>
      </c>
      <c r="R10">
        <f>_xlfn.XLOOKUP('Form responses 1'!O10,'Q1'!$H$3:$H$6,'Q1'!$I$3:$I$6)</f>
        <v>2</v>
      </c>
      <c r="S10">
        <f>_xlfn.XLOOKUP('Form responses 1'!P10,'Q1'!$H$3:$H$6,'Q1'!$I$3:$I$6)</f>
        <v>2</v>
      </c>
      <c r="U10">
        <f>COUNTIF('Form responses 1'!$Q10,"*"&amp;U$2&amp;"*")</f>
        <v>1</v>
      </c>
      <c r="V10">
        <f>COUNTIF('Form responses 1'!$Q10,"*"&amp;V$2&amp;"*")</f>
        <v>1</v>
      </c>
      <c r="W10">
        <f>COUNTIF('Form responses 1'!$Q10,"*"&amp;W$2&amp;"*")</f>
        <v>1</v>
      </c>
      <c r="X10">
        <f>COUNTIF('Form responses 1'!$Q10,"*"&amp;X$2&amp;"*")</f>
        <v>1</v>
      </c>
      <c r="Y10">
        <f>COUNTIF('Form responses 1'!$Q10,"*"&amp;Y$2&amp;"*")</f>
        <v>1</v>
      </c>
      <c r="Z10">
        <f>COUNTIF('Form responses 1'!$Q10,"*"&amp;Z$2&amp;"*")</f>
        <v>1</v>
      </c>
      <c r="AA10">
        <f>COUNTIF('Form responses 1'!$Q10,"*"&amp;AA$2&amp;"*")</f>
        <v>0</v>
      </c>
      <c r="AB10">
        <f>COUNTIF('Form responses 1'!$Q10,"*"&amp;AB$2&amp;"*")</f>
        <v>1</v>
      </c>
      <c r="AC10">
        <f>COUNTIF('Form responses 1'!$Q10,"*"&amp;AC$2&amp;"*")</f>
        <v>1</v>
      </c>
      <c r="AD10">
        <f>COUNTIF('Form responses 1'!$Q10,"*"&amp;AD$2&amp;"*")</f>
        <v>1</v>
      </c>
      <c r="AE10">
        <f>COUNTIF('Form responses 1'!$Q10,"*"&amp;AE$2&amp;"*")</f>
        <v>1</v>
      </c>
      <c r="AF10">
        <f>COUNTIF('Form responses 1'!$Q10,"*"&amp;AF$2&amp;"*")</f>
        <v>0</v>
      </c>
      <c r="AG10">
        <f>COUNTIF('Form responses 1'!$Q10,"*"&amp;AG$2&amp;"*")</f>
        <v>1</v>
      </c>
    </row>
    <row r="11" spans="1:33" x14ac:dyDescent="0.2">
      <c r="B11" s="7">
        <f>_xlfn.XLOOKUP(F11,'[1]Form responses 1'!$C:$C,'[1]Form responses 1'!$Y:$Y)</f>
        <v>5</v>
      </c>
      <c r="C11" s="8" t="str">
        <f>_xlfn.XLOOKUP(F11,'[1]Form responses 1'!$C:$C,'[1]Form responses 1'!$Z:$Z)</f>
        <v>Less than 3 years</v>
      </c>
      <c r="D11" s="8" t="str">
        <f>_xlfn.XLOOKUP(F11,'[1]Form responses 1'!$C:$C,'[1]Form responses 1'!$AB:$AB)</f>
        <v>Process Owner</v>
      </c>
      <c r="E11" t="str">
        <f>_xlfn.XLOOKUP(F11,'[1]Form responses 1'!$C:$C,'[1]Form responses 1'!$G:$G)</f>
        <v>Finance</v>
      </c>
      <c r="F11" s="3" t="s">
        <v>121</v>
      </c>
      <c r="G11">
        <f>_xlfn.XLOOKUP('Form responses 1'!D11,'Q1'!$H$3:$H$6,'Q1'!$I$3:$I$6)</f>
        <v>4</v>
      </c>
      <c r="H11">
        <f>_xlfn.XLOOKUP('Form responses 1'!E11,'Q1'!$H$3:$H$6,'Q1'!$I$3:$I$6)</f>
        <v>3</v>
      </c>
      <c r="I11">
        <f>_xlfn.XLOOKUP('Form responses 1'!F11,'Q1'!$H$3:$H$6,'Q1'!$I$3:$I$6)</f>
        <v>2</v>
      </c>
      <c r="J11">
        <f>_xlfn.XLOOKUP('Form responses 1'!G11,'Q1'!$H$3:$H$6,'Q1'!$I$3:$I$6)</f>
        <v>3</v>
      </c>
      <c r="K11">
        <f>_xlfn.XLOOKUP('Form responses 1'!H11,'Q1'!$H$3:$H$6,'Q1'!$I$3:$I$6)</f>
        <v>2</v>
      </c>
      <c r="L11">
        <f>_xlfn.XLOOKUP('Form responses 1'!I11,'Q1'!$H$3:$H$6,'Q1'!$I$3:$I$6)</f>
        <v>4</v>
      </c>
      <c r="M11">
        <f>_xlfn.XLOOKUP('Form responses 1'!J11,'Q1'!$H$3:$H$6,'Q1'!$I$3:$I$6)</f>
        <v>4</v>
      </c>
      <c r="N11">
        <f>_xlfn.XLOOKUP('Form responses 1'!K11,'Q1'!$H$3:$H$6,'Q1'!$I$3:$I$6)</f>
        <v>3</v>
      </c>
      <c r="O11">
        <f>_xlfn.XLOOKUP('Form responses 1'!L11,'Q1'!$H$3:$H$6,'Q1'!$I$3:$I$6)</f>
        <v>3</v>
      </c>
      <c r="P11">
        <f>_xlfn.XLOOKUP('Form responses 1'!M11,'Q1'!$H$3:$H$6,'Q1'!$I$3:$I$6)</f>
        <v>1</v>
      </c>
      <c r="Q11">
        <f>_xlfn.XLOOKUP('Form responses 1'!N11,'Q1'!$H$3:$H$6,'Q1'!$I$3:$I$6)</f>
        <v>4</v>
      </c>
      <c r="R11">
        <f>_xlfn.XLOOKUP('Form responses 1'!O11,'Q1'!$H$3:$H$6,'Q1'!$I$3:$I$6)</f>
        <v>3</v>
      </c>
      <c r="S11">
        <f>_xlfn.XLOOKUP('Form responses 1'!P11,'Q1'!$H$3:$H$6,'Q1'!$I$3:$I$6)</f>
        <v>3</v>
      </c>
      <c r="U11">
        <f>COUNTIF('Form responses 1'!$Q11,"*"&amp;U$2&amp;"*")</f>
        <v>1</v>
      </c>
      <c r="V11">
        <f>COUNTIF('Form responses 1'!$Q11,"*"&amp;V$2&amp;"*")</f>
        <v>1</v>
      </c>
      <c r="W11">
        <f>COUNTIF('Form responses 1'!$Q11,"*"&amp;W$2&amp;"*")</f>
        <v>1</v>
      </c>
      <c r="X11">
        <f>COUNTIF('Form responses 1'!$Q11,"*"&amp;X$2&amp;"*")</f>
        <v>1</v>
      </c>
      <c r="Y11">
        <f>COUNTIF('Form responses 1'!$Q11,"*"&amp;Y$2&amp;"*")</f>
        <v>0</v>
      </c>
      <c r="Z11">
        <f>COUNTIF('Form responses 1'!$Q11,"*"&amp;Z$2&amp;"*")</f>
        <v>1</v>
      </c>
      <c r="AA11">
        <f>COUNTIF('Form responses 1'!$Q11,"*"&amp;AA$2&amp;"*")</f>
        <v>1</v>
      </c>
      <c r="AB11">
        <f>COUNTIF('Form responses 1'!$Q11,"*"&amp;AB$2&amp;"*")</f>
        <v>1</v>
      </c>
      <c r="AC11">
        <f>COUNTIF('Form responses 1'!$Q11,"*"&amp;AC$2&amp;"*")</f>
        <v>1</v>
      </c>
      <c r="AD11">
        <f>COUNTIF('Form responses 1'!$Q11,"*"&amp;AD$2&amp;"*")</f>
        <v>0</v>
      </c>
      <c r="AE11">
        <f>COUNTIF('Form responses 1'!$Q11,"*"&amp;AE$2&amp;"*")</f>
        <v>1</v>
      </c>
      <c r="AF11">
        <f>COUNTIF('Form responses 1'!$Q11,"*"&amp;AF$2&amp;"*")</f>
        <v>1</v>
      </c>
      <c r="AG11">
        <f>COUNTIF('Form responses 1'!$Q11,"*"&amp;AG$2&amp;"*")</f>
        <v>1</v>
      </c>
    </row>
    <row r="12" spans="1:33" x14ac:dyDescent="0.2">
      <c r="B12" s="7">
        <v>4</v>
      </c>
      <c r="C12" s="6" t="s">
        <v>127</v>
      </c>
      <c r="D12" s="8" t="s">
        <v>134</v>
      </c>
      <c r="E12" s="2" t="s">
        <v>122</v>
      </c>
      <c r="F12" s="1" t="s">
        <v>44</v>
      </c>
      <c r="G12">
        <f>_xlfn.XLOOKUP('Form responses 1'!D12,'Q1'!$H$3:$H$6,'Q1'!$I$3:$I$6)</f>
        <v>4</v>
      </c>
      <c r="H12">
        <f>_xlfn.XLOOKUP('Form responses 1'!E12,'Q1'!$H$3:$H$6,'Q1'!$I$3:$I$6)</f>
        <v>4</v>
      </c>
      <c r="I12">
        <f>_xlfn.XLOOKUP('Form responses 1'!F12,'Q1'!$H$3:$H$6,'Q1'!$I$3:$I$6)</f>
        <v>4</v>
      </c>
      <c r="J12">
        <f>_xlfn.XLOOKUP('Form responses 1'!G12,'Q1'!$H$3:$H$6,'Q1'!$I$3:$I$6)</f>
        <v>4</v>
      </c>
      <c r="K12">
        <f>_xlfn.XLOOKUP('Form responses 1'!H12,'Q1'!$H$3:$H$6,'Q1'!$I$3:$I$6)</f>
        <v>4</v>
      </c>
      <c r="L12">
        <f>_xlfn.XLOOKUP('Form responses 1'!I12,'Q1'!$H$3:$H$6,'Q1'!$I$3:$I$6)</f>
        <v>4</v>
      </c>
      <c r="M12">
        <f>_xlfn.XLOOKUP('Form responses 1'!J12,'Q1'!$H$3:$H$6,'Q1'!$I$3:$I$6)</f>
        <v>4</v>
      </c>
      <c r="N12">
        <f>_xlfn.XLOOKUP('Form responses 1'!K12,'Q1'!$H$3:$H$6,'Q1'!$I$3:$I$6)</f>
        <v>4</v>
      </c>
      <c r="O12">
        <f>_xlfn.XLOOKUP('Form responses 1'!L12,'Q1'!$H$3:$H$6,'Q1'!$I$3:$I$6)</f>
        <v>4</v>
      </c>
      <c r="P12">
        <f>_xlfn.XLOOKUP('Form responses 1'!M12,'Q1'!$H$3:$H$6,'Q1'!$I$3:$I$6)</f>
        <v>4</v>
      </c>
      <c r="Q12">
        <f>_xlfn.XLOOKUP('Form responses 1'!N12,'Q1'!$H$3:$H$6,'Q1'!$I$3:$I$6)</f>
        <v>4</v>
      </c>
      <c r="R12">
        <f>_xlfn.XLOOKUP('Form responses 1'!O12,'Q1'!$H$3:$H$6,'Q1'!$I$3:$I$6)</f>
        <v>4</v>
      </c>
      <c r="S12">
        <f>_xlfn.XLOOKUP('Form responses 1'!P12,'Q1'!$H$3:$H$6,'Q1'!$I$3:$I$6)</f>
        <v>4</v>
      </c>
      <c r="U12">
        <f>COUNTIF('Form responses 1'!$Q12,"*"&amp;U$2&amp;"*")</f>
        <v>1</v>
      </c>
      <c r="V12">
        <f>COUNTIF('Form responses 1'!$Q12,"*"&amp;V$2&amp;"*")</f>
        <v>1</v>
      </c>
      <c r="W12">
        <f>COUNTIF('Form responses 1'!$Q12,"*"&amp;W$2&amp;"*")</f>
        <v>1</v>
      </c>
      <c r="X12">
        <f>COUNTIF('Form responses 1'!$Q12,"*"&amp;X$2&amp;"*")</f>
        <v>1</v>
      </c>
      <c r="Y12">
        <f>COUNTIF('Form responses 1'!$Q12,"*"&amp;Y$2&amp;"*")</f>
        <v>0</v>
      </c>
      <c r="Z12">
        <f>COUNTIF('Form responses 1'!$Q12,"*"&amp;Z$2&amp;"*")</f>
        <v>0</v>
      </c>
      <c r="AA12">
        <f>COUNTIF('Form responses 1'!$Q12,"*"&amp;AA$2&amp;"*")</f>
        <v>1</v>
      </c>
      <c r="AB12">
        <f>COUNTIF('Form responses 1'!$Q12,"*"&amp;AB$2&amp;"*")</f>
        <v>1</v>
      </c>
      <c r="AC12">
        <f>COUNTIF('Form responses 1'!$Q12,"*"&amp;AC$2&amp;"*")</f>
        <v>1</v>
      </c>
      <c r="AD12">
        <f>COUNTIF('Form responses 1'!$Q12,"*"&amp;AD$2&amp;"*")</f>
        <v>0</v>
      </c>
      <c r="AE12">
        <f>COUNTIF('Form responses 1'!$Q12,"*"&amp;AE$2&amp;"*")</f>
        <v>1</v>
      </c>
      <c r="AF12">
        <f>COUNTIF('Form responses 1'!$Q12,"*"&amp;AF$2&amp;"*")</f>
        <v>1</v>
      </c>
      <c r="AG12">
        <f>COUNTIF('Form responses 1'!$Q12,"*"&amp;AG$2&amp;"*")</f>
        <v>1</v>
      </c>
    </row>
    <row r="13" spans="1:33" x14ac:dyDescent="0.2">
      <c r="A13" s="2" t="s">
        <v>132</v>
      </c>
      <c r="B13" s="7">
        <f>_xlfn.XLOOKUP(F13,'[1]Form responses 1'!$C:$C,'[1]Form responses 1'!$Y:$Y)</f>
        <v>8</v>
      </c>
      <c r="C13" s="8" t="str">
        <f>_xlfn.XLOOKUP(F13,'[1]Form responses 1'!$C:$C,'[1]Form responses 1'!$Z:$Z)</f>
        <v>More than 5 years</v>
      </c>
      <c r="D13" s="8" t="str">
        <f>_xlfn.XLOOKUP(F13,'[1]Form responses 1'!$C:$C,'[1]Form responses 1'!$AB:$AB)</f>
        <v>Process Owner</v>
      </c>
      <c r="E13" t="str">
        <f>_xlfn.XLOOKUP(F13,'[1]Form responses 1'!$C:$C,'[1]Form responses 1'!$G:$G)</f>
        <v>Legal Claims</v>
      </c>
      <c r="F13" s="1" t="s">
        <v>48</v>
      </c>
      <c r="G13">
        <f>_xlfn.XLOOKUP('Form responses 1'!D13,'Q1'!$H$3:$H$6,'Q1'!$I$3:$I$6)</f>
        <v>4</v>
      </c>
      <c r="H13">
        <f>_xlfn.XLOOKUP('Form responses 1'!E13,'Q1'!$H$3:$H$6,'Q1'!$I$3:$I$6)</f>
        <v>3</v>
      </c>
      <c r="I13">
        <f>_xlfn.XLOOKUP('Form responses 1'!F13,'Q1'!$H$3:$H$6,'Q1'!$I$3:$I$6)</f>
        <v>3</v>
      </c>
      <c r="J13">
        <f>_xlfn.XLOOKUP('Form responses 1'!G13,'Q1'!$H$3:$H$6,'Q1'!$I$3:$I$6)</f>
        <v>3</v>
      </c>
      <c r="K13">
        <f>_xlfn.XLOOKUP('Form responses 1'!H13,'Q1'!$H$3:$H$6,'Q1'!$I$3:$I$6)</f>
        <v>3</v>
      </c>
      <c r="L13">
        <f>_xlfn.XLOOKUP('Form responses 1'!I13,'Q1'!$H$3:$H$6,'Q1'!$I$3:$I$6)</f>
        <v>4</v>
      </c>
      <c r="M13">
        <f>_xlfn.XLOOKUP('Form responses 1'!J13,'Q1'!$H$3:$H$6,'Q1'!$I$3:$I$6)</f>
        <v>3</v>
      </c>
      <c r="N13">
        <f>_xlfn.XLOOKUP('Form responses 1'!K13,'Q1'!$H$3:$H$6,'Q1'!$I$3:$I$6)</f>
        <v>4</v>
      </c>
      <c r="O13">
        <f>_xlfn.XLOOKUP('Form responses 1'!L13,'Q1'!$H$3:$H$6,'Q1'!$I$3:$I$6)</f>
        <v>3</v>
      </c>
      <c r="P13">
        <f>_xlfn.XLOOKUP('Form responses 1'!M13,'Q1'!$H$3:$H$6,'Q1'!$I$3:$I$6)</f>
        <v>4</v>
      </c>
      <c r="Q13">
        <f>_xlfn.XLOOKUP('Form responses 1'!N13,'Q1'!$H$3:$H$6,'Q1'!$I$3:$I$6)</f>
        <v>4</v>
      </c>
      <c r="R13">
        <f>_xlfn.XLOOKUP('Form responses 1'!O13,'Q1'!$H$3:$H$6,'Q1'!$I$3:$I$6)</f>
        <v>4</v>
      </c>
      <c r="S13">
        <f>_xlfn.XLOOKUP('Form responses 1'!P13,'Q1'!$H$3:$H$6,'Q1'!$I$3:$I$6)</f>
        <v>2</v>
      </c>
      <c r="U13">
        <f>COUNTIF('Form responses 1'!$Q13,"*"&amp;U$2&amp;"*")</f>
        <v>1</v>
      </c>
      <c r="V13">
        <f>COUNTIF('Form responses 1'!$Q13,"*"&amp;V$2&amp;"*")</f>
        <v>1</v>
      </c>
      <c r="W13">
        <f>COUNTIF('Form responses 1'!$Q13,"*"&amp;W$2&amp;"*")</f>
        <v>1</v>
      </c>
      <c r="X13">
        <f>COUNTIF('Form responses 1'!$Q13,"*"&amp;X$2&amp;"*")</f>
        <v>1</v>
      </c>
      <c r="Y13">
        <f>COUNTIF('Form responses 1'!$Q13,"*"&amp;Y$2&amp;"*")</f>
        <v>1</v>
      </c>
      <c r="Z13">
        <f>COUNTIF('Form responses 1'!$Q13,"*"&amp;Z$2&amp;"*")</f>
        <v>0</v>
      </c>
      <c r="AA13">
        <f>COUNTIF('Form responses 1'!$Q13,"*"&amp;AA$2&amp;"*")</f>
        <v>1</v>
      </c>
      <c r="AB13">
        <f>COUNTIF('Form responses 1'!$Q13,"*"&amp;AB$2&amp;"*")</f>
        <v>1</v>
      </c>
      <c r="AC13">
        <f>COUNTIF('Form responses 1'!$Q13,"*"&amp;AC$2&amp;"*")</f>
        <v>1</v>
      </c>
      <c r="AD13">
        <f>COUNTIF('Form responses 1'!$Q13,"*"&amp;AD$2&amp;"*")</f>
        <v>1</v>
      </c>
      <c r="AE13">
        <f>COUNTIF('Form responses 1'!$Q13,"*"&amp;AE$2&amp;"*")</f>
        <v>0</v>
      </c>
      <c r="AF13">
        <f>COUNTIF('Form responses 1'!$Q13,"*"&amp;AF$2&amp;"*")</f>
        <v>1</v>
      </c>
      <c r="AG13">
        <f>COUNTIF('Form responses 1'!$Q13,"*"&amp;AG$2&amp;"*")</f>
        <v>0</v>
      </c>
    </row>
    <row r="14" spans="1:33" x14ac:dyDescent="0.2">
      <c r="B14" s="7">
        <f>_xlfn.XLOOKUP(F14,'[1]Form responses 1'!$C:$C,'[1]Form responses 1'!$Y:$Y)</f>
        <v>8</v>
      </c>
      <c r="C14" s="8" t="str">
        <f>_xlfn.XLOOKUP(F14,'[1]Form responses 1'!$C:$C,'[1]Form responses 1'!$Z:$Z)</f>
        <v>Less than 3 years</v>
      </c>
      <c r="D14" s="8" t="str">
        <f>_xlfn.XLOOKUP(F14,'[1]Form responses 1'!$C:$C,'[1]Form responses 1'!$AB:$AB)</f>
        <v>Process Participant</v>
      </c>
      <c r="E14" t="str">
        <f>_xlfn.XLOOKUP(F14,'[1]Form responses 1'!$C:$C,'[1]Form responses 1'!$G:$G)</f>
        <v>Broker Services</v>
      </c>
      <c r="F14" s="1" t="s">
        <v>52</v>
      </c>
      <c r="G14">
        <f>_xlfn.XLOOKUP('Form responses 1'!D14,'Q1'!$H$3:$H$6,'Q1'!$I$3:$I$6)</f>
        <v>1</v>
      </c>
      <c r="H14">
        <f>_xlfn.XLOOKUP('Form responses 1'!E14,'Q1'!$H$3:$H$6,'Q1'!$I$3:$I$6)</f>
        <v>1</v>
      </c>
      <c r="I14">
        <f>_xlfn.XLOOKUP('Form responses 1'!F14,'Q1'!$H$3:$H$6,'Q1'!$I$3:$I$6)</f>
        <v>2</v>
      </c>
      <c r="J14">
        <f>_xlfn.XLOOKUP('Form responses 1'!G14,'Q1'!$H$3:$H$6,'Q1'!$I$3:$I$6)</f>
        <v>1</v>
      </c>
      <c r="K14">
        <f>_xlfn.XLOOKUP('Form responses 1'!H14,'Q1'!$H$3:$H$6,'Q1'!$I$3:$I$6)</f>
        <v>1</v>
      </c>
      <c r="L14">
        <f>_xlfn.XLOOKUP('Form responses 1'!I14,'Q1'!$H$3:$H$6,'Q1'!$I$3:$I$6)</f>
        <v>2</v>
      </c>
      <c r="M14">
        <f>_xlfn.XLOOKUP('Form responses 1'!J14,'Q1'!$H$3:$H$6,'Q1'!$I$3:$I$6)</f>
        <v>2</v>
      </c>
      <c r="N14">
        <f>_xlfn.XLOOKUP('Form responses 1'!K14,'Q1'!$H$3:$H$6,'Q1'!$I$3:$I$6)</f>
        <v>4</v>
      </c>
      <c r="O14">
        <f>_xlfn.XLOOKUP('Form responses 1'!L14,'Q1'!$H$3:$H$6,'Q1'!$I$3:$I$6)</f>
        <v>1</v>
      </c>
      <c r="P14">
        <f>_xlfn.XLOOKUP('Form responses 1'!M14,'Q1'!$H$3:$H$6,'Q1'!$I$3:$I$6)</f>
        <v>1</v>
      </c>
      <c r="Q14">
        <f>_xlfn.XLOOKUP('Form responses 1'!N14,'Q1'!$H$3:$H$6,'Q1'!$I$3:$I$6)</f>
        <v>1</v>
      </c>
      <c r="R14">
        <f>_xlfn.XLOOKUP('Form responses 1'!O14,'Q1'!$H$3:$H$6,'Q1'!$I$3:$I$6)</f>
        <v>2</v>
      </c>
      <c r="S14">
        <f>_xlfn.XLOOKUP('Form responses 1'!P14,'Q1'!$H$3:$H$6,'Q1'!$I$3:$I$6)</f>
        <v>1</v>
      </c>
      <c r="U14">
        <f>COUNTIF('Form responses 1'!$Q14,"*"&amp;U$2&amp;"*")</f>
        <v>1</v>
      </c>
      <c r="V14">
        <f>COUNTIF('Form responses 1'!$Q14,"*"&amp;V$2&amp;"*")</f>
        <v>1</v>
      </c>
      <c r="W14">
        <f>COUNTIF('Form responses 1'!$Q14,"*"&amp;W$2&amp;"*")</f>
        <v>1</v>
      </c>
      <c r="X14">
        <f>COUNTIF('Form responses 1'!$Q14,"*"&amp;X$2&amp;"*")</f>
        <v>0</v>
      </c>
      <c r="Y14">
        <f>COUNTIF('Form responses 1'!$Q14,"*"&amp;Y$2&amp;"*")</f>
        <v>0</v>
      </c>
      <c r="Z14">
        <f>COUNTIF('Form responses 1'!$Q14,"*"&amp;Z$2&amp;"*")</f>
        <v>1</v>
      </c>
      <c r="AA14">
        <f>COUNTIF('Form responses 1'!$Q14,"*"&amp;AA$2&amp;"*")</f>
        <v>1</v>
      </c>
      <c r="AB14">
        <f>COUNTIF('Form responses 1'!$Q14,"*"&amp;AB$2&amp;"*")</f>
        <v>1</v>
      </c>
      <c r="AC14">
        <f>COUNTIF('Form responses 1'!$Q14,"*"&amp;AC$2&amp;"*")</f>
        <v>1</v>
      </c>
      <c r="AD14">
        <f>COUNTIF('Form responses 1'!$Q14,"*"&amp;AD$2&amp;"*")</f>
        <v>0</v>
      </c>
      <c r="AE14">
        <f>COUNTIF('Form responses 1'!$Q14,"*"&amp;AE$2&amp;"*")</f>
        <v>1</v>
      </c>
      <c r="AF14">
        <f>COUNTIF('Form responses 1'!$Q14,"*"&amp;AF$2&amp;"*")</f>
        <v>1</v>
      </c>
      <c r="AG14">
        <f>COUNTIF('Form responses 1'!$Q14,"*"&amp;AG$2&amp;"*")</f>
        <v>1</v>
      </c>
    </row>
    <row r="15" spans="1:33" x14ac:dyDescent="0.2">
      <c r="A15" s="2" t="s">
        <v>132</v>
      </c>
      <c r="B15" s="7">
        <f>_xlfn.XLOOKUP(F15,'[1]Form responses 1'!$C:$C,'[1]Form responses 1'!$Y:$Y)</f>
        <v>8</v>
      </c>
      <c r="C15" s="8" t="str">
        <f>_xlfn.XLOOKUP(F15,'[1]Form responses 1'!$C:$C,'[1]Form responses 1'!$Z:$Z)</f>
        <v>Between 3 and 5 years</v>
      </c>
      <c r="D15" s="8" t="str">
        <f>_xlfn.XLOOKUP(F15,'[1]Form responses 1'!$C:$C,'[1]Form responses 1'!$AB:$AB)</f>
        <v>Process Steward</v>
      </c>
      <c r="E15" t="str">
        <f>_xlfn.XLOOKUP(F15,'[1]Form responses 1'!$C:$C,'[1]Form responses 1'!$G:$G)</f>
        <v>Legal Claims</v>
      </c>
      <c r="F15" s="1" t="s">
        <v>56</v>
      </c>
      <c r="G15">
        <f>_xlfn.XLOOKUP('Form responses 1'!D15,'Q1'!$H$3:$H$6,'Q1'!$I$3:$I$6)</f>
        <v>3</v>
      </c>
      <c r="H15">
        <f>_xlfn.XLOOKUP('Form responses 1'!E15,'Q1'!$H$3:$H$6,'Q1'!$I$3:$I$6)</f>
        <v>3</v>
      </c>
      <c r="I15">
        <f>_xlfn.XLOOKUP('Form responses 1'!F15,'Q1'!$H$3:$H$6,'Q1'!$I$3:$I$6)</f>
        <v>4</v>
      </c>
      <c r="J15">
        <f>_xlfn.XLOOKUP('Form responses 1'!G15,'Q1'!$H$3:$H$6,'Q1'!$I$3:$I$6)</f>
        <v>4</v>
      </c>
      <c r="K15">
        <f>_xlfn.XLOOKUP('Form responses 1'!H15,'Q1'!$H$3:$H$6,'Q1'!$I$3:$I$6)</f>
        <v>3</v>
      </c>
      <c r="L15">
        <f>_xlfn.XLOOKUP('Form responses 1'!I15,'Q1'!$H$3:$H$6,'Q1'!$I$3:$I$6)</f>
        <v>3</v>
      </c>
      <c r="M15">
        <f>_xlfn.XLOOKUP('Form responses 1'!J15,'Q1'!$H$3:$H$6,'Q1'!$I$3:$I$6)</f>
        <v>3</v>
      </c>
      <c r="N15">
        <f>_xlfn.XLOOKUP('Form responses 1'!K15,'Q1'!$H$3:$H$6,'Q1'!$I$3:$I$6)</f>
        <v>3</v>
      </c>
      <c r="O15">
        <f>_xlfn.XLOOKUP('Form responses 1'!L15,'Q1'!$H$3:$H$6,'Q1'!$I$3:$I$6)</f>
        <v>3</v>
      </c>
      <c r="P15">
        <f>_xlfn.XLOOKUP('Form responses 1'!M15,'Q1'!$H$3:$H$6,'Q1'!$I$3:$I$6)</f>
        <v>3</v>
      </c>
      <c r="Q15">
        <f>_xlfn.XLOOKUP('Form responses 1'!N15,'Q1'!$H$3:$H$6,'Q1'!$I$3:$I$6)</f>
        <v>4</v>
      </c>
      <c r="R15">
        <f>_xlfn.XLOOKUP('Form responses 1'!O15,'Q1'!$H$3:$H$6,'Q1'!$I$3:$I$6)</f>
        <v>3</v>
      </c>
      <c r="S15">
        <f>_xlfn.XLOOKUP('Form responses 1'!P15,'Q1'!$H$3:$H$6,'Q1'!$I$3:$I$6)</f>
        <v>3</v>
      </c>
      <c r="U15">
        <f>COUNTIF('Form responses 1'!$Q15,"*"&amp;U$2&amp;"*")</f>
        <v>1</v>
      </c>
      <c r="V15">
        <f>COUNTIF('Form responses 1'!$Q15,"*"&amp;V$2&amp;"*")</f>
        <v>1</v>
      </c>
      <c r="W15">
        <f>COUNTIF('Form responses 1'!$Q15,"*"&amp;W$2&amp;"*")</f>
        <v>1</v>
      </c>
      <c r="X15">
        <f>COUNTIF('Form responses 1'!$Q15,"*"&amp;X$2&amp;"*")</f>
        <v>1</v>
      </c>
      <c r="Y15">
        <f>COUNTIF('Form responses 1'!$Q15,"*"&amp;Y$2&amp;"*")</f>
        <v>1</v>
      </c>
      <c r="Z15">
        <f>COUNTIF('Form responses 1'!$Q15,"*"&amp;Z$2&amp;"*")</f>
        <v>1</v>
      </c>
      <c r="AA15">
        <f>COUNTIF('Form responses 1'!$Q15,"*"&amp;AA$2&amp;"*")</f>
        <v>1</v>
      </c>
      <c r="AB15">
        <f>COUNTIF('Form responses 1'!$Q15,"*"&amp;AB$2&amp;"*")</f>
        <v>1</v>
      </c>
      <c r="AC15">
        <f>COUNTIF('Form responses 1'!$Q15,"*"&amp;AC$2&amp;"*")</f>
        <v>1</v>
      </c>
      <c r="AD15">
        <f>COUNTIF('Form responses 1'!$Q15,"*"&amp;AD$2&amp;"*")</f>
        <v>1</v>
      </c>
      <c r="AE15">
        <f>COUNTIF('Form responses 1'!$Q15,"*"&amp;AE$2&amp;"*")</f>
        <v>1</v>
      </c>
      <c r="AF15">
        <f>COUNTIF('Form responses 1'!$Q15,"*"&amp;AF$2&amp;"*")</f>
        <v>1</v>
      </c>
      <c r="AG15">
        <f>COUNTIF('Form responses 1'!$Q15,"*"&amp;AG$2&amp;"*")</f>
        <v>1</v>
      </c>
    </row>
    <row r="16" spans="1:33" x14ac:dyDescent="0.2">
      <c r="A16" s="2" t="s">
        <v>132</v>
      </c>
      <c r="B16" s="7">
        <f>_xlfn.XLOOKUP(F16,'[1]Form responses 1'!$C:$C,'[1]Form responses 1'!$Y:$Y)</f>
        <v>5</v>
      </c>
      <c r="C16" s="8" t="str">
        <f>_xlfn.XLOOKUP(F16,'[1]Form responses 1'!$C:$C,'[1]Form responses 1'!$Z:$Z)</f>
        <v>More than 5 years</v>
      </c>
      <c r="D16" s="8" t="str">
        <f>_xlfn.XLOOKUP(F16,'[1]Form responses 1'!$C:$C,'[1]Form responses 1'!$AB:$AB)</f>
        <v>Process Owner</v>
      </c>
      <c r="E16" t="str">
        <f>_xlfn.XLOOKUP(F16,'[1]Form responses 1'!$C:$C,'[1]Form responses 1'!$G:$G)</f>
        <v>Legal Claims</v>
      </c>
      <c r="F16" s="1" t="s">
        <v>60</v>
      </c>
      <c r="G16">
        <f>_xlfn.XLOOKUP('Form responses 1'!D16,'Q1'!$H$3:$H$6,'Q1'!$I$3:$I$6)</f>
        <v>4</v>
      </c>
      <c r="H16">
        <f>_xlfn.XLOOKUP('Form responses 1'!E16,'Q1'!$H$3:$H$6,'Q1'!$I$3:$I$6)</f>
        <v>3</v>
      </c>
      <c r="I16">
        <f>_xlfn.XLOOKUP('Form responses 1'!F16,'Q1'!$H$3:$H$6,'Q1'!$I$3:$I$6)</f>
        <v>3</v>
      </c>
      <c r="J16">
        <f>_xlfn.XLOOKUP('Form responses 1'!G16,'Q1'!$H$3:$H$6,'Q1'!$I$3:$I$6)</f>
        <v>4</v>
      </c>
      <c r="K16">
        <f>_xlfn.XLOOKUP('Form responses 1'!H16,'Q1'!$H$3:$H$6,'Q1'!$I$3:$I$6)</f>
        <v>4</v>
      </c>
      <c r="L16">
        <f>_xlfn.XLOOKUP('Form responses 1'!I16,'Q1'!$H$3:$H$6,'Q1'!$I$3:$I$6)</f>
        <v>4</v>
      </c>
      <c r="M16">
        <f>_xlfn.XLOOKUP('Form responses 1'!J16,'Q1'!$H$3:$H$6,'Q1'!$I$3:$I$6)</f>
        <v>4</v>
      </c>
      <c r="N16">
        <f>_xlfn.XLOOKUP('Form responses 1'!K16,'Q1'!$H$3:$H$6,'Q1'!$I$3:$I$6)</f>
        <v>4</v>
      </c>
      <c r="O16">
        <f>_xlfn.XLOOKUP('Form responses 1'!L16,'Q1'!$H$3:$H$6,'Q1'!$I$3:$I$6)</f>
        <v>4</v>
      </c>
      <c r="P16">
        <f>_xlfn.XLOOKUP('Form responses 1'!M16,'Q1'!$H$3:$H$6,'Q1'!$I$3:$I$6)</f>
        <v>3</v>
      </c>
      <c r="Q16">
        <f>_xlfn.XLOOKUP('Form responses 1'!N16,'Q1'!$H$3:$H$6,'Q1'!$I$3:$I$6)</f>
        <v>4</v>
      </c>
      <c r="R16">
        <f>_xlfn.XLOOKUP('Form responses 1'!O16,'Q1'!$H$3:$H$6,'Q1'!$I$3:$I$6)</f>
        <v>3</v>
      </c>
      <c r="S16">
        <f>_xlfn.XLOOKUP('Form responses 1'!P16,'Q1'!$H$3:$H$6,'Q1'!$I$3:$I$6)</f>
        <v>4</v>
      </c>
      <c r="U16">
        <f>COUNTIF('Form responses 1'!$Q16,"*"&amp;U$2&amp;"*")</f>
        <v>0</v>
      </c>
      <c r="V16">
        <f>COUNTIF('Form responses 1'!$Q16,"*"&amp;V$2&amp;"*")</f>
        <v>1</v>
      </c>
      <c r="W16">
        <f>COUNTIF('Form responses 1'!$Q16,"*"&amp;W$2&amp;"*")</f>
        <v>1</v>
      </c>
      <c r="X16">
        <f>COUNTIF('Form responses 1'!$Q16,"*"&amp;X$2&amp;"*")</f>
        <v>1</v>
      </c>
      <c r="Y16">
        <f>COUNTIF('Form responses 1'!$Q16,"*"&amp;Y$2&amp;"*")</f>
        <v>1</v>
      </c>
      <c r="Z16">
        <f>COUNTIF('Form responses 1'!$Q16,"*"&amp;Z$2&amp;"*")</f>
        <v>1</v>
      </c>
      <c r="AA16">
        <f>COUNTIF('Form responses 1'!$Q16,"*"&amp;AA$2&amp;"*")</f>
        <v>1</v>
      </c>
      <c r="AB16">
        <f>COUNTIF('Form responses 1'!$Q16,"*"&amp;AB$2&amp;"*")</f>
        <v>1</v>
      </c>
      <c r="AC16">
        <f>COUNTIF('Form responses 1'!$Q16,"*"&amp;AC$2&amp;"*")</f>
        <v>1</v>
      </c>
      <c r="AD16">
        <f>COUNTIF('Form responses 1'!$Q16,"*"&amp;AD$2&amp;"*")</f>
        <v>0</v>
      </c>
      <c r="AE16">
        <f>COUNTIF('Form responses 1'!$Q16,"*"&amp;AE$2&amp;"*")</f>
        <v>1</v>
      </c>
      <c r="AF16">
        <f>COUNTIF('Form responses 1'!$Q16,"*"&amp;AF$2&amp;"*")</f>
        <v>0</v>
      </c>
      <c r="AG16">
        <f>COUNTIF('Form responses 1'!$Q16,"*"&amp;AG$2&amp;"*")</f>
        <v>1</v>
      </c>
    </row>
    <row r="17" spans="1:47" x14ac:dyDescent="0.2">
      <c r="B17" s="7">
        <f>_xlfn.XLOOKUP(F17,'[1]Form responses 1'!$C:$C,'[1]Form responses 1'!$Y:$Y)</f>
        <v>4</v>
      </c>
      <c r="C17" s="8" t="str">
        <f>_xlfn.XLOOKUP(F17,'[1]Form responses 1'!$C:$C,'[1]Form responses 1'!$Z:$Z)</f>
        <v>Less than 3 years</v>
      </c>
      <c r="D17" s="8" t="str">
        <f>_xlfn.XLOOKUP(F17,'[1]Form responses 1'!$C:$C,'[1]Form responses 1'!$AB:$AB)</f>
        <v>Process Owner</v>
      </c>
      <c r="E17" t="str">
        <f>_xlfn.XLOOKUP(F17,'[1]Form responses 1'!$C:$C,'[1]Form responses 1'!$G:$G)</f>
        <v>Legal Claims</v>
      </c>
      <c r="F17" s="1" t="s">
        <v>64</v>
      </c>
      <c r="G17">
        <f>_xlfn.XLOOKUP('Form responses 1'!D17,'Q1'!$H$3:$H$6,'Q1'!$I$3:$I$6)</f>
        <v>4</v>
      </c>
      <c r="H17">
        <f>_xlfn.XLOOKUP('Form responses 1'!E17,'Q1'!$H$3:$H$6,'Q1'!$I$3:$I$6)</f>
        <v>4</v>
      </c>
      <c r="I17">
        <f>_xlfn.XLOOKUP('Form responses 1'!F17,'Q1'!$H$3:$H$6,'Q1'!$I$3:$I$6)</f>
        <v>4</v>
      </c>
      <c r="J17">
        <f>_xlfn.XLOOKUP('Form responses 1'!G17,'Q1'!$H$3:$H$6,'Q1'!$I$3:$I$6)</f>
        <v>4</v>
      </c>
      <c r="K17">
        <f>_xlfn.XLOOKUP('Form responses 1'!H17,'Q1'!$H$3:$H$6,'Q1'!$I$3:$I$6)</f>
        <v>3</v>
      </c>
      <c r="L17">
        <f>_xlfn.XLOOKUP('Form responses 1'!I17,'Q1'!$H$3:$H$6,'Q1'!$I$3:$I$6)</f>
        <v>3</v>
      </c>
      <c r="M17">
        <f>_xlfn.XLOOKUP('Form responses 1'!J17,'Q1'!$H$3:$H$6,'Q1'!$I$3:$I$6)</f>
        <v>3</v>
      </c>
      <c r="N17">
        <f>_xlfn.XLOOKUP('Form responses 1'!K17,'Q1'!$H$3:$H$6,'Q1'!$I$3:$I$6)</f>
        <v>4</v>
      </c>
      <c r="O17">
        <f>_xlfn.XLOOKUP('Form responses 1'!L17,'Q1'!$H$3:$H$6,'Q1'!$I$3:$I$6)</f>
        <v>3</v>
      </c>
      <c r="P17">
        <f>_xlfn.XLOOKUP('Form responses 1'!M17,'Q1'!$H$3:$H$6,'Q1'!$I$3:$I$6)</f>
        <v>2</v>
      </c>
      <c r="Q17">
        <f>_xlfn.XLOOKUP('Form responses 1'!N17,'Q1'!$H$3:$H$6,'Q1'!$I$3:$I$6)</f>
        <v>2</v>
      </c>
      <c r="R17">
        <f>_xlfn.XLOOKUP('Form responses 1'!O17,'Q1'!$H$3:$H$6,'Q1'!$I$3:$I$6)</f>
        <v>4</v>
      </c>
      <c r="S17">
        <f>_xlfn.XLOOKUP('Form responses 1'!P17,'Q1'!$H$3:$H$6,'Q1'!$I$3:$I$6)</f>
        <v>3</v>
      </c>
      <c r="U17">
        <f>COUNTIF('Form responses 1'!$Q17,"*"&amp;U$2&amp;"*")</f>
        <v>1</v>
      </c>
      <c r="V17">
        <f>COUNTIF('Form responses 1'!$Q17,"*"&amp;V$2&amp;"*")</f>
        <v>1</v>
      </c>
      <c r="W17">
        <f>COUNTIF('Form responses 1'!$Q17,"*"&amp;W$2&amp;"*")</f>
        <v>1</v>
      </c>
      <c r="X17">
        <f>COUNTIF('Form responses 1'!$Q17,"*"&amp;X$2&amp;"*")</f>
        <v>1</v>
      </c>
      <c r="Y17">
        <f>COUNTIF('Form responses 1'!$Q17,"*"&amp;Y$2&amp;"*")</f>
        <v>0</v>
      </c>
      <c r="Z17">
        <f>COUNTIF('Form responses 1'!$Q17,"*"&amp;Z$2&amp;"*")</f>
        <v>1</v>
      </c>
      <c r="AA17">
        <f>COUNTIF('Form responses 1'!$Q17,"*"&amp;AA$2&amp;"*")</f>
        <v>1</v>
      </c>
      <c r="AB17">
        <f>COUNTIF('Form responses 1'!$Q17,"*"&amp;AB$2&amp;"*")</f>
        <v>1</v>
      </c>
      <c r="AC17">
        <f>COUNTIF('Form responses 1'!$Q17,"*"&amp;AC$2&amp;"*")</f>
        <v>1</v>
      </c>
      <c r="AD17">
        <f>COUNTIF('Form responses 1'!$Q17,"*"&amp;AD$2&amp;"*")</f>
        <v>1</v>
      </c>
      <c r="AE17">
        <f>COUNTIF('Form responses 1'!$Q17,"*"&amp;AE$2&amp;"*")</f>
        <v>1</v>
      </c>
      <c r="AF17">
        <f>COUNTIF('Form responses 1'!$Q17,"*"&amp;AF$2&amp;"*")</f>
        <v>1</v>
      </c>
      <c r="AG17">
        <f>COUNTIF('Form responses 1'!$Q17,"*"&amp;AG$2&amp;"*")</f>
        <v>1</v>
      </c>
    </row>
    <row r="18" spans="1:47" x14ac:dyDescent="0.2">
      <c r="B18" s="7">
        <f>_xlfn.XLOOKUP(F18,'[1]Form responses 1'!$C:$C,'[1]Form responses 1'!$Y:$Y)</f>
        <v>5</v>
      </c>
      <c r="C18" s="8" t="str">
        <f>_xlfn.XLOOKUP(F18,'[1]Form responses 1'!$C:$C,'[1]Form responses 1'!$Z:$Z)</f>
        <v>Less than 3 years</v>
      </c>
      <c r="D18" s="8" t="str">
        <f>_xlfn.XLOOKUP(F18,'[1]Form responses 1'!$C:$C,'[1]Form responses 1'!$AB:$AB)</f>
        <v>Process Steward</v>
      </c>
      <c r="E18" t="str">
        <f>_xlfn.XLOOKUP(F18,'[1]Form responses 1'!$C:$C,'[1]Form responses 1'!$G:$G)</f>
        <v>Claims</v>
      </c>
      <c r="F18" s="1" t="s">
        <v>67</v>
      </c>
      <c r="G18">
        <f>_xlfn.XLOOKUP('Form responses 1'!D18,'Q1'!$H$3:$H$6,'Q1'!$I$3:$I$6)</f>
        <v>1</v>
      </c>
      <c r="H18">
        <f>_xlfn.XLOOKUP('Form responses 1'!E18,'Q1'!$H$3:$H$6,'Q1'!$I$3:$I$6)</f>
        <v>1</v>
      </c>
      <c r="I18">
        <f>_xlfn.XLOOKUP('Form responses 1'!F18,'Q1'!$H$3:$H$6,'Q1'!$I$3:$I$6)</f>
        <v>2</v>
      </c>
      <c r="J18">
        <f>_xlfn.XLOOKUP('Form responses 1'!G18,'Q1'!$H$3:$H$6,'Q1'!$I$3:$I$6)</f>
        <v>4</v>
      </c>
      <c r="K18">
        <f>_xlfn.XLOOKUP('Form responses 1'!H18,'Q1'!$H$3:$H$6,'Q1'!$I$3:$I$6)</f>
        <v>3</v>
      </c>
      <c r="L18">
        <f>_xlfn.XLOOKUP('Form responses 1'!I18,'Q1'!$H$3:$H$6,'Q1'!$I$3:$I$6)</f>
        <v>3</v>
      </c>
      <c r="M18">
        <f>_xlfn.XLOOKUP('Form responses 1'!J18,'Q1'!$H$3:$H$6,'Q1'!$I$3:$I$6)</f>
        <v>1</v>
      </c>
      <c r="N18">
        <f>_xlfn.XLOOKUP('Form responses 1'!K18,'Q1'!$H$3:$H$6,'Q1'!$I$3:$I$6)</f>
        <v>4</v>
      </c>
      <c r="O18">
        <f>_xlfn.XLOOKUP('Form responses 1'!L18,'Q1'!$H$3:$H$6,'Q1'!$I$3:$I$6)</f>
        <v>3</v>
      </c>
      <c r="P18">
        <f>_xlfn.XLOOKUP('Form responses 1'!M18,'Q1'!$H$3:$H$6,'Q1'!$I$3:$I$6)</f>
        <v>2</v>
      </c>
      <c r="Q18">
        <f>_xlfn.XLOOKUP('Form responses 1'!N18,'Q1'!$H$3:$H$6,'Q1'!$I$3:$I$6)</f>
        <v>1</v>
      </c>
      <c r="R18">
        <f>_xlfn.XLOOKUP('Form responses 1'!O18,'Q1'!$H$3:$H$6,'Q1'!$I$3:$I$6)</f>
        <v>3</v>
      </c>
      <c r="S18">
        <f>_xlfn.XLOOKUP('Form responses 1'!P18,'Q1'!$H$3:$H$6,'Q1'!$I$3:$I$6)</f>
        <v>1</v>
      </c>
      <c r="U18">
        <f>COUNTIF('Form responses 1'!$Q18,"*"&amp;U$2&amp;"*")</f>
        <v>1</v>
      </c>
      <c r="V18">
        <f>COUNTIF('Form responses 1'!$Q18,"*"&amp;V$2&amp;"*")</f>
        <v>1</v>
      </c>
      <c r="W18">
        <f>COUNTIF('Form responses 1'!$Q18,"*"&amp;W$2&amp;"*")</f>
        <v>1</v>
      </c>
      <c r="X18">
        <f>COUNTIF('Form responses 1'!$Q18,"*"&amp;X$2&amp;"*")</f>
        <v>1</v>
      </c>
      <c r="Y18">
        <f>COUNTIF('Form responses 1'!$Q18,"*"&amp;Y$2&amp;"*")</f>
        <v>0</v>
      </c>
      <c r="Z18">
        <f>COUNTIF('Form responses 1'!$Q18,"*"&amp;Z$2&amp;"*")</f>
        <v>1</v>
      </c>
      <c r="AA18">
        <f>COUNTIF('Form responses 1'!$Q18,"*"&amp;AA$2&amp;"*")</f>
        <v>1</v>
      </c>
      <c r="AB18">
        <f>COUNTIF('Form responses 1'!$Q18,"*"&amp;AB$2&amp;"*")</f>
        <v>1</v>
      </c>
      <c r="AC18">
        <f>COUNTIF('Form responses 1'!$Q18,"*"&amp;AC$2&amp;"*")</f>
        <v>0</v>
      </c>
      <c r="AD18">
        <f>COUNTIF('Form responses 1'!$Q18,"*"&amp;AD$2&amp;"*")</f>
        <v>0</v>
      </c>
      <c r="AE18">
        <f>COUNTIF('Form responses 1'!$Q18,"*"&amp;AE$2&amp;"*")</f>
        <v>1</v>
      </c>
      <c r="AF18">
        <f>COUNTIF('Form responses 1'!$Q18,"*"&amp;AF$2&amp;"*")</f>
        <v>1</v>
      </c>
      <c r="AG18">
        <f>COUNTIF('Form responses 1'!$Q18,"*"&amp;AG$2&amp;"*")</f>
        <v>1</v>
      </c>
    </row>
    <row r="19" spans="1:47" x14ac:dyDescent="0.2">
      <c r="B19" s="7">
        <f>_xlfn.XLOOKUP(F19,'[1]Form responses 1'!$C:$C,'[1]Form responses 1'!$Y:$Y)</f>
        <v>3</v>
      </c>
      <c r="C19" s="8" t="str">
        <f>_xlfn.XLOOKUP(F19,'[1]Form responses 1'!$C:$C,'[1]Form responses 1'!$Z:$Z)</f>
        <v>Between 3 and 5 years</v>
      </c>
      <c r="D19" s="8" t="str">
        <f>_xlfn.XLOOKUP(F19,'[1]Form responses 1'!$C:$C,'[1]Form responses 1'!$AB:$AB)</f>
        <v>Process Participant</v>
      </c>
      <c r="E19" t="str">
        <f>_xlfn.XLOOKUP(F19,'[1]Form responses 1'!$C:$C,'[1]Form responses 1'!$G:$G)</f>
        <v>OPS</v>
      </c>
      <c r="F19" s="1" t="s">
        <v>71</v>
      </c>
      <c r="G19">
        <f>_xlfn.XLOOKUP('Form responses 1'!D19,'Q1'!$H$3:$H$6,'Q1'!$I$3:$I$6)</f>
        <v>4</v>
      </c>
      <c r="H19">
        <f>_xlfn.XLOOKUP('Form responses 1'!E19,'Q1'!$H$3:$H$6,'Q1'!$I$3:$I$6)</f>
        <v>2</v>
      </c>
      <c r="I19">
        <f>_xlfn.XLOOKUP('Form responses 1'!F19,'Q1'!$H$3:$H$6,'Q1'!$I$3:$I$6)</f>
        <v>4</v>
      </c>
      <c r="J19">
        <f>_xlfn.XLOOKUP('Form responses 1'!G19,'Q1'!$H$3:$H$6,'Q1'!$I$3:$I$6)</f>
        <v>4</v>
      </c>
      <c r="K19">
        <f>_xlfn.XLOOKUP('Form responses 1'!H19,'Q1'!$H$3:$H$6,'Q1'!$I$3:$I$6)</f>
        <v>2</v>
      </c>
      <c r="L19">
        <f>_xlfn.XLOOKUP('Form responses 1'!I19,'Q1'!$H$3:$H$6,'Q1'!$I$3:$I$6)</f>
        <v>2</v>
      </c>
      <c r="M19">
        <f>_xlfn.XLOOKUP('Form responses 1'!J19,'Q1'!$H$3:$H$6,'Q1'!$I$3:$I$6)</f>
        <v>4</v>
      </c>
      <c r="N19">
        <f>_xlfn.XLOOKUP('Form responses 1'!K19,'Q1'!$H$3:$H$6,'Q1'!$I$3:$I$6)</f>
        <v>4</v>
      </c>
      <c r="O19">
        <f>_xlfn.XLOOKUP('Form responses 1'!L19,'Q1'!$H$3:$H$6,'Q1'!$I$3:$I$6)</f>
        <v>1</v>
      </c>
      <c r="P19">
        <f>_xlfn.XLOOKUP('Form responses 1'!M19,'Q1'!$H$3:$H$6,'Q1'!$I$3:$I$6)</f>
        <v>2</v>
      </c>
      <c r="Q19">
        <f>_xlfn.XLOOKUP('Form responses 1'!N19,'Q1'!$H$3:$H$6,'Q1'!$I$3:$I$6)</f>
        <v>2</v>
      </c>
      <c r="R19">
        <f>_xlfn.XLOOKUP('Form responses 1'!O19,'Q1'!$H$3:$H$6,'Q1'!$I$3:$I$6)</f>
        <v>2</v>
      </c>
      <c r="S19">
        <f>_xlfn.XLOOKUP('Form responses 1'!P19,'Q1'!$H$3:$H$6,'Q1'!$I$3:$I$6)</f>
        <v>4</v>
      </c>
      <c r="U19">
        <f>COUNTIF('Form responses 1'!$Q19,"*"&amp;U$2&amp;"*")</f>
        <v>0</v>
      </c>
      <c r="V19">
        <f>COUNTIF('Form responses 1'!$Q19,"*"&amp;V$2&amp;"*")</f>
        <v>1</v>
      </c>
      <c r="W19">
        <f>COUNTIF('Form responses 1'!$Q19,"*"&amp;W$2&amp;"*")</f>
        <v>1</v>
      </c>
      <c r="X19">
        <f>COUNTIF('Form responses 1'!$Q19,"*"&amp;X$2&amp;"*")</f>
        <v>1</v>
      </c>
      <c r="Y19">
        <f>COUNTIF('Form responses 1'!$Q19,"*"&amp;Y$2&amp;"*")</f>
        <v>1</v>
      </c>
      <c r="Z19">
        <f>COUNTIF('Form responses 1'!$Q19,"*"&amp;Z$2&amp;"*")</f>
        <v>0</v>
      </c>
      <c r="AA19">
        <f>COUNTIF('Form responses 1'!$Q19,"*"&amp;AA$2&amp;"*")</f>
        <v>1</v>
      </c>
      <c r="AB19">
        <f>COUNTIF('Form responses 1'!$Q19,"*"&amp;AB$2&amp;"*")</f>
        <v>1</v>
      </c>
      <c r="AC19">
        <f>COUNTIF('Form responses 1'!$Q19,"*"&amp;AC$2&amp;"*")</f>
        <v>0</v>
      </c>
      <c r="AD19">
        <f>COUNTIF('Form responses 1'!$Q19,"*"&amp;AD$2&amp;"*")</f>
        <v>1</v>
      </c>
      <c r="AE19">
        <f>COUNTIF('Form responses 1'!$Q19,"*"&amp;AE$2&amp;"*")</f>
        <v>1</v>
      </c>
      <c r="AF19">
        <f>COUNTIF('Form responses 1'!$Q19,"*"&amp;AF$2&amp;"*")</f>
        <v>1</v>
      </c>
      <c r="AG19">
        <f>COUNTIF('Form responses 1'!$Q19,"*"&amp;AG$2&amp;"*")</f>
        <v>1</v>
      </c>
    </row>
    <row r="20" spans="1:47" x14ac:dyDescent="0.2">
      <c r="A20" s="2" t="s">
        <v>132</v>
      </c>
      <c r="B20" s="7">
        <v>7</v>
      </c>
      <c r="C20" s="6" t="s">
        <v>128</v>
      </c>
      <c r="D20" s="6" t="s">
        <v>133</v>
      </c>
      <c r="E20" s="8" t="s">
        <v>123</v>
      </c>
      <c r="F20" s="1" t="s">
        <v>75</v>
      </c>
      <c r="G20">
        <f>_xlfn.XLOOKUP('Form responses 1'!D20,'Q1'!$H$3:$H$6,'Q1'!$I$3:$I$6)</f>
        <v>4</v>
      </c>
      <c r="H20">
        <f>_xlfn.XLOOKUP('Form responses 1'!E20,'Q1'!$H$3:$H$6,'Q1'!$I$3:$I$6)</f>
        <v>4</v>
      </c>
      <c r="I20">
        <f>_xlfn.XLOOKUP('Form responses 1'!F20,'Q1'!$H$3:$H$6,'Q1'!$I$3:$I$6)</f>
        <v>4</v>
      </c>
      <c r="J20">
        <f>_xlfn.XLOOKUP('Form responses 1'!G20,'Q1'!$H$3:$H$6,'Q1'!$I$3:$I$6)</f>
        <v>4</v>
      </c>
      <c r="K20">
        <f>_xlfn.XLOOKUP('Form responses 1'!H20,'Q1'!$H$3:$H$6,'Q1'!$I$3:$I$6)</f>
        <v>4</v>
      </c>
      <c r="L20">
        <f>_xlfn.XLOOKUP('Form responses 1'!I20,'Q1'!$H$3:$H$6,'Q1'!$I$3:$I$6)</f>
        <v>4</v>
      </c>
      <c r="M20">
        <f>_xlfn.XLOOKUP('Form responses 1'!J20,'Q1'!$H$3:$H$6,'Q1'!$I$3:$I$6)</f>
        <v>4</v>
      </c>
      <c r="N20">
        <f>_xlfn.XLOOKUP('Form responses 1'!K20,'Q1'!$H$3:$H$6,'Q1'!$I$3:$I$6)</f>
        <v>4</v>
      </c>
      <c r="O20">
        <f>_xlfn.XLOOKUP('Form responses 1'!L20,'Q1'!$H$3:$H$6,'Q1'!$I$3:$I$6)</f>
        <v>3</v>
      </c>
      <c r="P20">
        <f>_xlfn.XLOOKUP('Form responses 1'!M20,'Q1'!$H$3:$H$6,'Q1'!$I$3:$I$6)</f>
        <v>4</v>
      </c>
      <c r="Q20">
        <f>_xlfn.XLOOKUP('Form responses 1'!N20,'Q1'!$H$3:$H$6,'Q1'!$I$3:$I$6)</f>
        <v>4</v>
      </c>
      <c r="R20">
        <f>_xlfn.XLOOKUP('Form responses 1'!O20,'Q1'!$H$3:$H$6,'Q1'!$I$3:$I$6)</f>
        <v>4</v>
      </c>
      <c r="S20">
        <f>_xlfn.XLOOKUP('Form responses 1'!P20,'Q1'!$H$3:$H$6,'Q1'!$I$3:$I$6)</f>
        <v>3</v>
      </c>
      <c r="U20">
        <f>COUNTIF('Form responses 1'!$Q20,"*"&amp;U$2&amp;"*")</f>
        <v>1</v>
      </c>
      <c r="V20">
        <f>COUNTIF('Form responses 1'!$Q20,"*"&amp;V$2&amp;"*")</f>
        <v>0</v>
      </c>
      <c r="W20">
        <f>COUNTIF('Form responses 1'!$Q20,"*"&amp;W$2&amp;"*")</f>
        <v>0</v>
      </c>
      <c r="X20">
        <f>COUNTIF('Form responses 1'!$Q20,"*"&amp;X$2&amp;"*")</f>
        <v>1</v>
      </c>
      <c r="Y20">
        <f>COUNTIF('Form responses 1'!$Q20,"*"&amp;Y$2&amp;"*")</f>
        <v>1</v>
      </c>
      <c r="Z20">
        <f>COUNTIF('Form responses 1'!$Q20,"*"&amp;Z$2&amp;"*")</f>
        <v>1</v>
      </c>
      <c r="AA20">
        <f>COUNTIF('Form responses 1'!$Q20,"*"&amp;AA$2&amp;"*")</f>
        <v>1</v>
      </c>
      <c r="AB20">
        <f>COUNTIF('Form responses 1'!$Q20,"*"&amp;AB$2&amp;"*")</f>
        <v>1</v>
      </c>
      <c r="AC20">
        <f>COUNTIF('Form responses 1'!$Q20,"*"&amp;AC$2&amp;"*")</f>
        <v>1</v>
      </c>
      <c r="AD20">
        <f>COUNTIF('Form responses 1'!$Q20,"*"&amp;AD$2&amp;"*")</f>
        <v>1</v>
      </c>
      <c r="AE20">
        <f>COUNTIF('Form responses 1'!$Q20,"*"&amp;AE$2&amp;"*")</f>
        <v>0</v>
      </c>
      <c r="AF20">
        <f>COUNTIF('Form responses 1'!$Q20,"*"&amp;AF$2&amp;"*")</f>
        <v>1</v>
      </c>
      <c r="AG20">
        <f>COUNTIF('Form responses 1'!$Q20,"*"&amp;AG$2&amp;"*")</f>
        <v>1</v>
      </c>
    </row>
    <row r="21" spans="1:47" x14ac:dyDescent="0.2">
      <c r="B21" s="7">
        <f>_xlfn.XLOOKUP(F21,'[1]Form responses 1'!$C:$C,'[1]Form responses 1'!$Y:$Y)</f>
        <v>1</v>
      </c>
      <c r="C21" s="8" t="str">
        <f>_xlfn.XLOOKUP(F21,'[1]Form responses 1'!$C:$C,'[1]Form responses 1'!$Z:$Z)</f>
        <v>Less than 3 years</v>
      </c>
      <c r="D21" s="8" t="str">
        <f>_xlfn.XLOOKUP(F21,'[1]Form responses 1'!$C:$C,'[1]Form responses 1'!$AB:$AB)</f>
        <v>Process Steward</v>
      </c>
      <c r="E21" t="str">
        <f>_xlfn.XLOOKUP(F21,'[1]Form responses 1'!$C:$C,'[1]Form responses 1'!$G:$G)</f>
        <v>OPS</v>
      </c>
      <c r="F21" s="1" t="s">
        <v>79</v>
      </c>
      <c r="G21">
        <f>_xlfn.XLOOKUP('Form responses 1'!D21,'Q1'!$H$3:$H$6,'Q1'!$I$3:$I$6)</f>
        <v>3</v>
      </c>
      <c r="H21">
        <f>_xlfn.XLOOKUP('Form responses 1'!E21,'Q1'!$H$3:$H$6,'Q1'!$I$3:$I$6)</f>
        <v>3</v>
      </c>
      <c r="I21">
        <f>_xlfn.XLOOKUP('Form responses 1'!F21,'Q1'!$H$3:$H$6,'Q1'!$I$3:$I$6)</f>
        <v>3</v>
      </c>
      <c r="J21">
        <f>_xlfn.XLOOKUP('Form responses 1'!G21,'Q1'!$H$3:$H$6,'Q1'!$I$3:$I$6)</f>
        <v>4</v>
      </c>
      <c r="K21">
        <f>_xlfn.XLOOKUP('Form responses 1'!H21,'Q1'!$H$3:$H$6,'Q1'!$I$3:$I$6)</f>
        <v>3</v>
      </c>
      <c r="L21">
        <f>_xlfn.XLOOKUP('Form responses 1'!I21,'Q1'!$H$3:$H$6,'Q1'!$I$3:$I$6)</f>
        <v>3</v>
      </c>
      <c r="M21">
        <f>_xlfn.XLOOKUP('Form responses 1'!J21,'Q1'!$H$3:$H$6,'Q1'!$I$3:$I$6)</f>
        <v>3</v>
      </c>
      <c r="N21">
        <f>_xlfn.XLOOKUP('Form responses 1'!K21,'Q1'!$H$3:$H$6,'Q1'!$I$3:$I$6)</f>
        <v>3</v>
      </c>
      <c r="O21">
        <f>_xlfn.XLOOKUP('Form responses 1'!L21,'Q1'!$H$3:$H$6,'Q1'!$I$3:$I$6)</f>
        <v>3</v>
      </c>
      <c r="P21">
        <f>_xlfn.XLOOKUP('Form responses 1'!M21,'Q1'!$H$3:$H$6,'Q1'!$I$3:$I$6)</f>
        <v>3</v>
      </c>
      <c r="Q21">
        <f>_xlfn.XLOOKUP('Form responses 1'!N21,'Q1'!$H$3:$H$6,'Q1'!$I$3:$I$6)</f>
        <v>4</v>
      </c>
      <c r="R21">
        <f>_xlfn.XLOOKUP('Form responses 1'!O21,'Q1'!$H$3:$H$6,'Q1'!$I$3:$I$6)</f>
        <v>4</v>
      </c>
      <c r="S21">
        <f>_xlfn.XLOOKUP('Form responses 1'!P21,'Q1'!$H$3:$H$6,'Q1'!$I$3:$I$6)</f>
        <v>3</v>
      </c>
      <c r="U21">
        <f>COUNTIF('Form responses 1'!$Q21,"*"&amp;U$2&amp;"*")</f>
        <v>1</v>
      </c>
      <c r="V21">
        <f>COUNTIF('Form responses 1'!$Q21,"*"&amp;V$2&amp;"*")</f>
        <v>1</v>
      </c>
      <c r="W21">
        <f>COUNTIF('Form responses 1'!$Q21,"*"&amp;W$2&amp;"*")</f>
        <v>1</v>
      </c>
      <c r="X21">
        <f>COUNTIF('Form responses 1'!$Q21,"*"&amp;X$2&amp;"*")</f>
        <v>1</v>
      </c>
      <c r="Y21">
        <f>COUNTIF('Form responses 1'!$Q21,"*"&amp;Y$2&amp;"*")</f>
        <v>0</v>
      </c>
      <c r="Z21">
        <f>COUNTIF('Form responses 1'!$Q21,"*"&amp;Z$2&amp;"*")</f>
        <v>1</v>
      </c>
      <c r="AA21">
        <f>COUNTIF('Form responses 1'!$Q21,"*"&amp;AA$2&amp;"*")</f>
        <v>1</v>
      </c>
      <c r="AB21">
        <f>COUNTIF('Form responses 1'!$Q21,"*"&amp;AB$2&amp;"*")</f>
        <v>0</v>
      </c>
      <c r="AC21">
        <f>COUNTIF('Form responses 1'!$Q21,"*"&amp;AC$2&amp;"*")</f>
        <v>1</v>
      </c>
      <c r="AD21">
        <f>COUNTIF('Form responses 1'!$Q21,"*"&amp;AD$2&amp;"*")</f>
        <v>1</v>
      </c>
      <c r="AE21">
        <f>COUNTIF('Form responses 1'!$Q21,"*"&amp;AE$2&amp;"*")</f>
        <v>1</v>
      </c>
      <c r="AF21">
        <f>COUNTIF('Form responses 1'!$Q21,"*"&amp;AF$2&amp;"*")</f>
        <v>0</v>
      </c>
      <c r="AG21">
        <f>COUNTIF('Form responses 1'!$Q21,"*"&amp;AG$2&amp;"*")</f>
        <v>1</v>
      </c>
    </row>
    <row r="22" spans="1:47" x14ac:dyDescent="0.2">
      <c r="B22" s="7">
        <f>_xlfn.XLOOKUP(F22,'[1]Form responses 1'!$C:$C,'[1]Form responses 1'!$Y:$Y)</f>
        <v>1</v>
      </c>
      <c r="C22" s="8" t="str">
        <f>_xlfn.XLOOKUP(F22,'[1]Form responses 1'!$C:$C,'[1]Form responses 1'!$Z:$Z)</f>
        <v>Less than 3 years</v>
      </c>
      <c r="D22" s="8" t="str">
        <f>_xlfn.XLOOKUP(F22,'[1]Form responses 1'!$C:$C,'[1]Form responses 1'!$AB:$AB)</f>
        <v>Process Steward</v>
      </c>
      <c r="E22" t="str">
        <f>_xlfn.XLOOKUP(F22,'[1]Form responses 1'!$C:$C,'[1]Form responses 1'!$G:$G)</f>
        <v>Finance</v>
      </c>
      <c r="F22" s="1" t="s">
        <v>83</v>
      </c>
      <c r="G22">
        <f>_xlfn.XLOOKUP('Form responses 1'!D22,'Q1'!$H$3:$H$6,'Q1'!$I$3:$I$6)</f>
        <v>2</v>
      </c>
      <c r="H22">
        <f>_xlfn.XLOOKUP('Form responses 1'!E22,'Q1'!$H$3:$H$6,'Q1'!$I$3:$I$6)</f>
        <v>3</v>
      </c>
      <c r="I22">
        <f>_xlfn.XLOOKUP('Form responses 1'!F22,'Q1'!$H$3:$H$6,'Q1'!$I$3:$I$6)</f>
        <v>3</v>
      </c>
      <c r="J22">
        <f>_xlfn.XLOOKUP('Form responses 1'!G22,'Q1'!$H$3:$H$6,'Q1'!$I$3:$I$6)</f>
        <v>1</v>
      </c>
      <c r="K22">
        <f>_xlfn.XLOOKUP('Form responses 1'!H22,'Q1'!$H$3:$H$6,'Q1'!$I$3:$I$6)</f>
        <v>4</v>
      </c>
      <c r="L22">
        <f>_xlfn.XLOOKUP('Form responses 1'!I22,'Q1'!$H$3:$H$6,'Q1'!$I$3:$I$6)</f>
        <v>4</v>
      </c>
      <c r="M22">
        <f>_xlfn.XLOOKUP('Form responses 1'!J22,'Q1'!$H$3:$H$6,'Q1'!$I$3:$I$6)</f>
        <v>3</v>
      </c>
      <c r="N22">
        <f>_xlfn.XLOOKUP('Form responses 1'!K22,'Q1'!$H$3:$H$6,'Q1'!$I$3:$I$6)</f>
        <v>4</v>
      </c>
      <c r="O22">
        <f>_xlfn.XLOOKUP('Form responses 1'!L22,'Q1'!$H$3:$H$6,'Q1'!$I$3:$I$6)</f>
        <v>4</v>
      </c>
      <c r="P22">
        <f>_xlfn.XLOOKUP('Form responses 1'!M22,'Q1'!$H$3:$H$6,'Q1'!$I$3:$I$6)</f>
        <v>3</v>
      </c>
      <c r="Q22">
        <f>_xlfn.XLOOKUP('Form responses 1'!N22,'Q1'!$H$3:$H$6,'Q1'!$I$3:$I$6)</f>
        <v>4</v>
      </c>
      <c r="R22">
        <f>_xlfn.XLOOKUP('Form responses 1'!O22,'Q1'!$H$3:$H$6,'Q1'!$I$3:$I$6)</f>
        <v>3</v>
      </c>
      <c r="S22">
        <f>_xlfn.XLOOKUP('Form responses 1'!P22,'Q1'!$H$3:$H$6,'Q1'!$I$3:$I$6)</f>
        <v>3</v>
      </c>
      <c r="U22">
        <f>COUNTIF('Form responses 1'!$Q22,"*"&amp;U$2&amp;"*")</f>
        <v>1</v>
      </c>
      <c r="V22">
        <f>COUNTIF('Form responses 1'!$Q22,"*"&amp;V$2&amp;"*")</f>
        <v>1</v>
      </c>
      <c r="W22">
        <f>COUNTIF('Form responses 1'!$Q22,"*"&amp;W$2&amp;"*")</f>
        <v>1</v>
      </c>
      <c r="X22">
        <f>COUNTIF('Form responses 1'!$Q22,"*"&amp;X$2&amp;"*")</f>
        <v>1</v>
      </c>
      <c r="Y22">
        <f>COUNTIF('Form responses 1'!$Q22,"*"&amp;Y$2&amp;"*")</f>
        <v>1</v>
      </c>
      <c r="Z22">
        <f>COUNTIF('Form responses 1'!$Q22,"*"&amp;Z$2&amp;"*")</f>
        <v>1</v>
      </c>
      <c r="AA22">
        <f>COUNTIF('Form responses 1'!$Q22,"*"&amp;AA$2&amp;"*")</f>
        <v>1</v>
      </c>
      <c r="AB22">
        <f>COUNTIF('Form responses 1'!$Q22,"*"&amp;AB$2&amp;"*")</f>
        <v>0</v>
      </c>
      <c r="AC22">
        <f>COUNTIF('Form responses 1'!$Q22,"*"&amp;AC$2&amp;"*")</f>
        <v>0</v>
      </c>
      <c r="AD22">
        <f>COUNTIF('Form responses 1'!$Q22,"*"&amp;AD$2&amp;"*")</f>
        <v>1</v>
      </c>
      <c r="AE22">
        <f>COUNTIF('Form responses 1'!$Q22,"*"&amp;AE$2&amp;"*")</f>
        <v>1</v>
      </c>
      <c r="AF22">
        <f>COUNTIF('Form responses 1'!$Q22,"*"&amp;AF$2&amp;"*")</f>
        <v>0</v>
      </c>
      <c r="AG22">
        <f>COUNTIF('Form responses 1'!$Q22,"*"&amp;AG$2&amp;"*")</f>
        <v>1</v>
      </c>
      <c r="AI22">
        <v>0.72727272727272729</v>
      </c>
      <c r="AJ22">
        <v>0.90909090909090906</v>
      </c>
      <c r="AK22">
        <v>0.81818181818181823</v>
      </c>
      <c r="AL22">
        <v>0.63636363636363635</v>
      </c>
      <c r="AM22">
        <v>1</v>
      </c>
      <c r="AN22">
        <v>0.81818181818181823</v>
      </c>
      <c r="AO22">
        <v>0.81818181818181823</v>
      </c>
      <c r="AP22">
        <v>0.72727272727272729</v>
      </c>
      <c r="AQ22">
        <v>0.90909090909090906</v>
      </c>
      <c r="AR22">
        <v>0.90909090909090906</v>
      </c>
      <c r="AS22">
        <v>0.72727272727272729</v>
      </c>
      <c r="AT22">
        <v>0.72727272727272729</v>
      </c>
      <c r="AU22">
        <v>0.72727272727272729</v>
      </c>
    </row>
    <row r="23" spans="1:47" x14ac:dyDescent="0.2">
      <c r="B23" s="7">
        <f>_xlfn.XLOOKUP(F23,'[1]Form responses 1'!$C:$C,'[1]Form responses 1'!$Y:$Y)</f>
        <v>5</v>
      </c>
      <c r="C23" s="8" t="str">
        <f>_xlfn.XLOOKUP(F23,'[1]Form responses 1'!$C:$C,'[1]Form responses 1'!$Z:$Z)</f>
        <v>Between 3 and 5 years</v>
      </c>
      <c r="D23" s="8" t="str">
        <f>_xlfn.XLOOKUP(F23,'[1]Form responses 1'!$C:$C,'[1]Form responses 1'!$AB:$AB)</f>
        <v>None of the above</v>
      </c>
      <c r="E23" t="str">
        <f>_xlfn.XLOOKUP(F23,'[1]Form responses 1'!$C:$C,'[1]Form responses 1'!$G:$G)</f>
        <v>OPS</v>
      </c>
      <c r="F23" s="1" t="s">
        <v>87</v>
      </c>
      <c r="G23">
        <f>_xlfn.XLOOKUP('Form responses 1'!D23,'Q1'!$H$3:$H$6,'Q1'!$I$3:$I$6)</f>
        <v>3</v>
      </c>
      <c r="H23">
        <f>_xlfn.XLOOKUP('Form responses 1'!E23,'Q1'!$H$3:$H$6,'Q1'!$I$3:$I$6)</f>
        <v>2</v>
      </c>
      <c r="I23">
        <f>_xlfn.XLOOKUP('Form responses 1'!F23,'Q1'!$H$3:$H$6,'Q1'!$I$3:$I$6)</f>
        <v>3</v>
      </c>
      <c r="J23">
        <f>_xlfn.XLOOKUP('Form responses 1'!G23,'Q1'!$H$3:$H$6,'Q1'!$I$3:$I$6)</f>
        <v>3</v>
      </c>
      <c r="K23">
        <f>_xlfn.XLOOKUP('Form responses 1'!H23,'Q1'!$H$3:$H$6,'Q1'!$I$3:$I$6)</f>
        <v>4</v>
      </c>
      <c r="L23">
        <f>_xlfn.XLOOKUP('Form responses 1'!I23,'Q1'!$H$3:$H$6,'Q1'!$I$3:$I$6)</f>
        <v>2</v>
      </c>
      <c r="M23">
        <f>_xlfn.XLOOKUP('Form responses 1'!J23,'Q1'!$H$3:$H$6,'Q1'!$I$3:$I$6)</f>
        <v>2</v>
      </c>
      <c r="N23">
        <f>_xlfn.XLOOKUP('Form responses 1'!K23,'Q1'!$H$3:$H$6,'Q1'!$I$3:$I$6)</f>
        <v>4</v>
      </c>
      <c r="O23">
        <f>_xlfn.XLOOKUP('Form responses 1'!L23,'Q1'!$H$3:$H$6,'Q1'!$I$3:$I$6)</f>
        <v>2</v>
      </c>
      <c r="P23">
        <f>_xlfn.XLOOKUP('Form responses 1'!M23,'Q1'!$H$3:$H$6,'Q1'!$I$3:$I$6)</f>
        <v>2</v>
      </c>
      <c r="Q23">
        <f>_xlfn.XLOOKUP('Form responses 1'!N23,'Q1'!$H$3:$H$6,'Q1'!$I$3:$I$6)</f>
        <v>3</v>
      </c>
      <c r="R23">
        <f>_xlfn.XLOOKUP('Form responses 1'!O23,'Q1'!$H$3:$H$6,'Q1'!$I$3:$I$6)</f>
        <v>2</v>
      </c>
      <c r="S23">
        <f>_xlfn.XLOOKUP('Form responses 1'!P23,'Q1'!$H$3:$H$6,'Q1'!$I$3:$I$6)</f>
        <v>3</v>
      </c>
      <c r="U23">
        <f>COUNTIF('Form responses 1'!$Q23,"*"&amp;U$2&amp;"*")</f>
        <v>1</v>
      </c>
      <c r="V23">
        <f>COUNTIF('Form responses 1'!$Q23,"*"&amp;V$2&amp;"*")</f>
        <v>1</v>
      </c>
      <c r="W23">
        <f>COUNTIF('Form responses 1'!$Q23,"*"&amp;W$2&amp;"*")</f>
        <v>1</v>
      </c>
      <c r="X23">
        <f>COUNTIF('Form responses 1'!$Q23,"*"&amp;X$2&amp;"*")</f>
        <v>1</v>
      </c>
      <c r="Y23">
        <f>COUNTIF('Form responses 1'!$Q23,"*"&amp;Y$2&amp;"*")</f>
        <v>1</v>
      </c>
      <c r="Z23">
        <f>COUNTIF('Form responses 1'!$Q23,"*"&amp;Z$2&amp;"*")</f>
        <v>1</v>
      </c>
      <c r="AA23">
        <f>COUNTIF('Form responses 1'!$Q23,"*"&amp;AA$2&amp;"*")</f>
        <v>1</v>
      </c>
      <c r="AB23">
        <f>COUNTIF('Form responses 1'!$Q23,"*"&amp;AB$2&amp;"*")</f>
        <v>1</v>
      </c>
      <c r="AC23">
        <f>COUNTIF('Form responses 1'!$Q23,"*"&amp;AC$2&amp;"*")</f>
        <v>0</v>
      </c>
      <c r="AD23">
        <f>COUNTIF('Form responses 1'!$Q23,"*"&amp;AD$2&amp;"*")</f>
        <v>0</v>
      </c>
      <c r="AE23">
        <f>COUNTIF('Form responses 1'!$Q23,"*"&amp;AE$2&amp;"*")</f>
        <v>1</v>
      </c>
      <c r="AF23">
        <f>COUNTIF('Form responses 1'!$Q23,"*"&amp;AF$2&amp;"*")</f>
        <v>0</v>
      </c>
      <c r="AG23">
        <f>COUNTIF('Form responses 1'!$Q23,"*"&amp;AG$2&amp;"*")</f>
        <v>1</v>
      </c>
    </row>
    <row r="24" spans="1:47" x14ac:dyDescent="0.2">
      <c r="A24" s="2" t="s">
        <v>132</v>
      </c>
      <c r="B24" s="7">
        <f>_xlfn.XLOOKUP(F24,'[1]Form responses 1'!$C:$C,'[1]Form responses 1'!$Y:$Y)</f>
        <v>9</v>
      </c>
      <c r="C24" s="8" t="str">
        <f>_xlfn.XLOOKUP(F24,'[1]Form responses 1'!$C:$C,'[1]Form responses 1'!$Z:$Z)</f>
        <v>More than 5 years</v>
      </c>
      <c r="D24" s="8" t="str">
        <f>_xlfn.XLOOKUP(F24,'[1]Form responses 1'!$C:$C,'[1]Form responses 1'!$AB:$AB)</f>
        <v>Process Owner</v>
      </c>
      <c r="E24" t="str">
        <f>_xlfn.XLOOKUP(F24,'[1]Form responses 1'!$C:$C,'[1]Form responses 1'!$G:$G)</f>
        <v>OPS</v>
      </c>
      <c r="F24" s="1" t="s">
        <v>91</v>
      </c>
      <c r="G24">
        <f>_xlfn.XLOOKUP('Form responses 1'!D24,'Q1'!$H$3:$H$6,'Q1'!$I$3:$I$6)</f>
        <v>4</v>
      </c>
      <c r="H24">
        <f>_xlfn.XLOOKUP('Form responses 1'!E24,'Q1'!$H$3:$H$6,'Q1'!$I$3:$I$6)</f>
        <v>4</v>
      </c>
      <c r="I24">
        <f>_xlfn.XLOOKUP('Form responses 1'!F24,'Q1'!$H$3:$H$6,'Q1'!$I$3:$I$6)</f>
        <v>4</v>
      </c>
      <c r="J24">
        <f>_xlfn.XLOOKUP('Form responses 1'!G24,'Q1'!$H$3:$H$6,'Q1'!$I$3:$I$6)</f>
        <v>3</v>
      </c>
      <c r="K24">
        <f>_xlfn.XLOOKUP('Form responses 1'!H24,'Q1'!$H$3:$H$6,'Q1'!$I$3:$I$6)</f>
        <v>3</v>
      </c>
      <c r="L24">
        <f>_xlfn.XLOOKUP('Form responses 1'!I24,'Q1'!$H$3:$H$6,'Q1'!$I$3:$I$6)</f>
        <v>4</v>
      </c>
      <c r="M24">
        <f>_xlfn.XLOOKUP('Form responses 1'!J24,'Q1'!$H$3:$H$6,'Q1'!$I$3:$I$6)</f>
        <v>3</v>
      </c>
      <c r="N24">
        <f>_xlfn.XLOOKUP('Form responses 1'!K24,'Q1'!$H$3:$H$6,'Q1'!$I$3:$I$6)</f>
        <v>3</v>
      </c>
      <c r="O24">
        <f>_xlfn.XLOOKUP('Form responses 1'!L24,'Q1'!$H$3:$H$6,'Q1'!$I$3:$I$6)</f>
        <v>3</v>
      </c>
      <c r="P24">
        <f>_xlfn.XLOOKUP('Form responses 1'!M24,'Q1'!$H$3:$H$6,'Q1'!$I$3:$I$6)</f>
        <v>3</v>
      </c>
      <c r="Q24">
        <f>_xlfn.XLOOKUP('Form responses 1'!N24,'Q1'!$H$3:$H$6,'Q1'!$I$3:$I$6)</f>
        <v>3</v>
      </c>
      <c r="R24">
        <f>_xlfn.XLOOKUP('Form responses 1'!O24,'Q1'!$H$3:$H$6,'Q1'!$I$3:$I$6)</f>
        <v>2</v>
      </c>
      <c r="S24">
        <f>_xlfn.XLOOKUP('Form responses 1'!P24,'Q1'!$H$3:$H$6,'Q1'!$I$3:$I$6)</f>
        <v>3</v>
      </c>
      <c r="U24">
        <f>COUNTIF('Form responses 1'!$Q24,"*"&amp;U$2&amp;"*")</f>
        <v>1</v>
      </c>
      <c r="V24">
        <f>COUNTIF('Form responses 1'!$Q24,"*"&amp;V$2&amp;"*")</f>
        <v>1</v>
      </c>
      <c r="W24">
        <f>COUNTIF('Form responses 1'!$Q24,"*"&amp;W$2&amp;"*")</f>
        <v>1</v>
      </c>
      <c r="X24">
        <f>COUNTIF('Form responses 1'!$Q24,"*"&amp;X$2&amp;"*")</f>
        <v>1</v>
      </c>
      <c r="Y24">
        <f>COUNTIF('Form responses 1'!$Q24,"*"&amp;Y$2&amp;"*")</f>
        <v>1</v>
      </c>
      <c r="Z24">
        <f>COUNTIF('Form responses 1'!$Q24,"*"&amp;Z$2&amp;"*")</f>
        <v>1</v>
      </c>
      <c r="AA24">
        <f>COUNTIF('Form responses 1'!$Q24,"*"&amp;AA$2&amp;"*")</f>
        <v>0</v>
      </c>
      <c r="AB24">
        <f>COUNTIF('Form responses 1'!$Q24,"*"&amp;AB$2&amp;"*")</f>
        <v>0</v>
      </c>
      <c r="AC24">
        <f>COUNTIF('Form responses 1'!$Q24,"*"&amp;AC$2&amp;"*")</f>
        <v>1</v>
      </c>
      <c r="AD24">
        <f>COUNTIF('Form responses 1'!$Q24,"*"&amp;AD$2&amp;"*")</f>
        <v>1</v>
      </c>
      <c r="AE24">
        <f>COUNTIF('Form responses 1'!$Q24,"*"&amp;AE$2&amp;"*")</f>
        <v>1</v>
      </c>
      <c r="AF24">
        <f>COUNTIF('Form responses 1'!$Q24,"*"&amp;AF$2&amp;"*")</f>
        <v>0</v>
      </c>
      <c r="AG24">
        <f>COUNTIF('Form responses 1'!$Q24,"*"&amp;AG$2&amp;"*")</f>
        <v>1</v>
      </c>
    </row>
    <row r="25" spans="1:47" x14ac:dyDescent="0.2">
      <c r="B25" s="7">
        <f>_xlfn.XLOOKUP(F25,'[1]Form responses 1'!$C:$C,'[1]Form responses 1'!$Y:$Y)</f>
        <v>6</v>
      </c>
      <c r="C25" s="8" t="str">
        <f>_xlfn.XLOOKUP(F25,'[1]Form responses 1'!$C:$C,'[1]Form responses 1'!$Z:$Z)</f>
        <v>Less than 3 years</v>
      </c>
      <c r="D25" s="8" t="str">
        <f>_xlfn.XLOOKUP(F25,'[1]Form responses 1'!$C:$C,'[1]Form responses 1'!$AB:$AB)</f>
        <v>Process Participant</v>
      </c>
      <c r="E25" t="str">
        <f>_xlfn.XLOOKUP(F25,'[1]Form responses 1'!$C:$C,'[1]Form responses 1'!$G:$G)</f>
        <v>OPS</v>
      </c>
      <c r="F25" s="1" t="s">
        <v>17</v>
      </c>
      <c r="G25">
        <f>_xlfn.XLOOKUP('Form responses 1'!D25,'Q1'!$H$3:$H$6,'Q1'!$I$3:$I$6)</f>
        <v>4</v>
      </c>
      <c r="H25">
        <f>_xlfn.XLOOKUP('Form responses 1'!E25,'Q1'!$H$3:$H$6,'Q1'!$I$3:$I$6)</f>
        <v>4</v>
      </c>
      <c r="I25">
        <f>_xlfn.XLOOKUP('Form responses 1'!F25,'Q1'!$H$3:$H$6,'Q1'!$I$3:$I$6)</f>
        <v>4</v>
      </c>
      <c r="J25">
        <f>_xlfn.XLOOKUP('Form responses 1'!G25,'Q1'!$H$3:$H$6,'Q1'!$I$3:$I$6)</f>
        <v>4</v>
      </c>
      <c r="K25">
        <f>_xlfn.XLOOKUP('Form responses 1'!H25,'Q1'!$H$3:$H$6,'Q1'!$I$3:$I$6)</f>
        <v>2</v>
      </c>
      <c r="L25">
        <f>_xlfn.XLOOKUP('Form responses 1'!I25,'Q1'!$H$3:$H$6,'Q1'!$I$3:$I$6)</f>
        <v>4</v>
      </c>
      <c r="M25">
        <f>_xlfn.XLOOKUP('Form responses 1'!J25,'Q1'!$H$3:$H$6,'Q1'!$I$3:$I$6)</f>
        <v>4</v>
      </c>
      <c r="N25">
        <f>_xlfn.XLOOKUP('Form responses 1'!K25,'Q1'!$H$3:$H$6,'Q1'!$I$3:$I$6)</f>
        <v>4</v>
      </c>
      <c r="O25">
        <f>_xlfn.XLOOKUP('Form responses 1'!L25,'Q1'!$H$3:$H$6,'Q1'!$I$3:$I$6)</f>
        <v>4</v>
      </c>
      <c r="P25">
        <f>_xlfn.XLOOKUP('Form responses 1'!M25,'Q1'!$H$3:$H$6,'Q1'!$I$3:$I$6)</f>
        <v>3</v>
      </c>
      <c r="Q25">
        <f>_xlfn.XLOOKUP('Form responses 1'!N25,'Q1'!$H$3:$H$6,'Q1'!$I$3:$I$6)</f>
        <v>3</v>
      </c>
      <c r="R25">
        <f>_xlfn.XLOOKUP('Form responses 1'!O25,'Q1'!$H$3:$H$6,'Q1'!$I$3:$I$6)</f>
        <v>3</v>
      </c>
      <c r="S25">
        <f>_xlfn.XLOOKUP('Form responses 1'!P25,'Q1'!$H$3:$H$6,'Q1'!$I$3:$I$6)</f>
        <v>3</v>
      </c>
      <c r="U25">
        <f>COUNTIF('Form responses 1'!$Q25,"*"&amp;U$2&amp;"*")</f>
        <v>1</v>
      </c>
      <c r="V25">
        <f>COUNTIF('Form responses 1'!$Q25,"*"&amp;V$2&amp;"*")</f>
        <v>1</v>
      </c>
      <c r="W25">
        <f>COUNTIF('Form responses 1'!$Q25,"*"&amp;W$2&amp;"*")</f>
        <v>1</v>
      </c>
      <c r="X25">
        <f>COUNTIF('Form responses 1'!$Q25,"*"&amp;X$2&amp;"*")</f>
        <v>1</v>
      </c>
      <c r="Y25">
        <f>COUNTIF('Form responses 1'!$Q25,"*"&amp;Y$2&amp;"*")</f>
        <v>1</v>
      </c>
      <c r="Z25">
        <f>COUNTIF('Form responses 1'!$Q25,"*"&amp;Z$2&amp;"*")</f>
        <v>1</v>
      </c>
      <c r="AA25">
        <f>COUNTIF('Form responses 1'!$Q25,"*"&amp;AA$2&amp;"*")</f>
        <v>1</v>
      </c>
      <c r="AB25">
        <f>COUNTIF('Form responses 1'!$Q25,"*"&amp;AB$2&amp;"*")</f>
        <v>1</v>
      </c>
      <c r="AC25">
        <f>COUNTIF('Form responses 1'!$Q25,"*"&amp;AC$2&amp;"*")</f>
        <v>1</v>
      </c>
      <c r="AD25">
        <f>COUNTIF('Form responses 1'!$Q25,"*"&amp;AD$2&amp;"*")</f>
        <v>1</v>
      </c>
      <c r="AE25">
        <f>COUNTIF('Form responses 1'!$Q25,"*"&amp;AE$2&amp;"*")</f>
        <v>1</v>
      </c>
      <c r="AF25">
        <f>COUNTIF('Form responses 1'!$Q25,"*"&amp;AF$2&amp;"*")</f>
        <v>1</v>
      </c>
      <c r="AG25">
        <f>COUNTIF('Form responses 1'!$Q25,"*"&amp;AG$2&amp;"*")</f>
        <v>1</v>
      </c>
    </row>
    <row r="26" spans="1:47" x14ac:dyDescent="0.2">
      <c r="A26" s="2" t="s">
        <v>132</v>
      </c>
      <c r="B26" s="7">
        <f>_xlfn.XLOOKUP(F26,'[1]Form responses 1'!$C:$C,'[1]Form responses 1'!$Y:$Y)</f>
        <v>8</v>
      </c>
      <c r="C26" s="8" t="str">
        <f>_xlfn.XLOOKUP(F26,'[1]Form responses 1'!$C:$C,'[1]Form responses 1'!$Z:$Z)</f>
        <v>More than 5 years</v>
      </c>
      <c r="D26" s="8" t="str">
        <f>_xlfn.XLOOKUP(F26,'[1]Form responses 1'!$C:$C,'[1]Form responses 1'!$AB:$AB)</f>
        <v>Process Owner</v>
      </c>
      <c r="E26" t="str">
        <f>_xlfn.XLOOKUP(F26,'[1]Form responses 1'!$C:$C,'[1]Form responses 1'!$G:$G)</f>
        <v>Finance</v>
      </c>
      <c r="F26" s="1" t="s">
        <v>96</v>
      </c>
      <c r="G26">
        <f>_xlfn.XLOOKUP('Form responses 1'!D26,'Q1'!$H$3:$H$6,'Q1'!$I$3:$I$6)</f>
        <v>2</v>
      </c>
      <c r="H26">
        <f>_xlfn.XLOOKUP('Form responses 1'!E26,'Q1'!$H$3:$H$6,'Q1'!$I$3:$I$6)</f>
        <v>3</v>
      </c>
      <c r="I26">
        <f>_xlfn.XLOOKUP('Form responses 1'!F26,'Q1'!$H$3:$H$6,'Q1'!$I$3:$I$6)</f>
        <v>4</v>
      </c>
      <c r="J26">
        <f>_xlfn.XLOOKUP('Form responses 1'!G26,'Q1'!$H$3:$H$6,'Q1'!$I$3:$I$6)</f>
        <v>4</v>
      </c>
      <c r="K26">
        <f>_xlfn.XLOOKUP('Form responses 1'!H26,'Q1'!$H$3:$H$6,'Q1'!$I$3:$I$6)</f>
        <v>4</v>
      </c>
      <c r="L26">
        <f>_xlfn.XLOOKUP('Form responses 1'!I26,'Q1'!$H$3:$H$6,'Q1'!$I$3:$I$6)</f>
        <v>4</v>
      </c>
      <c r="M26">
        <f>_xlfn.XLOOKUP('Form responses 1'!J26,'Q1'!$H$3:$H$6,'Q1'!$I$3:$I$6)</f>
        <v>4</v>
      </c>
      <c r="N26">
        <f>_xlfn.XLOOKUP('Form responses 1'!K26,'Q1'!$H$3:$H$6,'Q1'!$I$3:$I$6)</f>
        <v>3</v>
      </c>
      <c r="O26">
        <f>_xlfn.XLOOKUP('Form responses 1'!L26,'Q1'!$H$3:$H$6,'Q1'!$I$3:$I$6)</f>
        <v>2</v>
      </c>
      <c r="P26">
        <f>_xlfn.XLOOKUP('Form responses 1'!M26,'Q1'!$H$3:$H$6,'Q1'!$I$3:$I$6)</f>
        <v>3</v>
      </c>
      <c r="Q26">
        <f>_xlfn.XLOOKUP('Form responses 1'!N26,'Q1'!$H$3:$H$6,'Q1'!$I$3:$I$6)</f>
        <v>4</v>
      </c>
      <c r="R26">
        <f>_xlfn.XLOOKUP('Form responses 1'!O26,'Q1'!$H$3:$H$6,'Q1'!$I$3:$I$6)</f>
        <v>3</v>
      </c>
      <c r="S26">
        <f>_xlfn.XLOOKUP('Form responses 1'!P26,'Q1'!$H$3:$H$6,'Q1'!$I$3:$I$6)</f>
        <v>2</v>
      </c>
      <c r="U26">
        <f>COUNTIF('Form responses 1'!$Q26,"*"&amp;U$2&amp;"*")</f>
        <v>0</v>
      </c>
      <c r="V26">
        <f>COUNTIF('Form responses 1'!$Q26,"*"&amp;V$2&amp;"*")</f>
        <v>1</v>
      </c>
      <c r="W26">
        <f>COUNTIF('Form responses 1'!$Q26,"*"&amp;W$2&amp;"*")</f>
        <v>1</v>
      </c>
      <c r="X26">
        <f>COUNTIF('Form responses 1'!$Q26,"*"&amp;X$2&amp;"*")</f>
        <v>1</v>
      </c>
      <c r="Y26">
        <f>COUNTIF('Form responses 1'!$Q26,"*"&amp;Y$2&amp;"*")</f>
        <v>1</v>
      </c>
      <c r="Z26">
        <f>COUNTIF('Form responses 1'!$Q26,"*"&amp;Z$2&amp;"*")</f>
        <v>1</v>
      </c>
      <c r="AA26">
        <f>COUNTIF('Form responses 1'!$Q26,"*"&amp;AA$2&amp;"*")</f>
        <v>1</v>
      </c>
      <c r="AB26">
        <f>COUNTIF('Form responses 1'!$Q26,"*"&amp;AB$2&amp;"*")</f>
        <v>1</v>
      </c>
      <c r="AC26">
        <f>COUNTIF('Form responses 1'!$Q26,"*"&amp;AC$2&amp;"*")</f>
        <v>0</v>
      </c>
      <c r="AD26">
        <f>COUNTIF('Form responses 1'!$Q26,"*"&amp;AD$2&amp;"*")</f>
        <v>1</v>
      </c>
      <c r="AE26">
        <f>COUNTIF('Form responses 1'!$Q26,"*"&amp;AE$2&amp;"*")</f>
        <v>1</v>
      </c>
      <c r="AF26">
        <f>COUNTIF('Form responses 1'!$Q26,"*"&amp;AF$2&amp;"*")</f>
        <v>1</v>
      </c>
      <c r="AG26">
        <f>COUNTIF('Form responses 1'!$Q26,"*"&amp;AG$2&amp;"*")</f>
        <v>1</v>
      </c>
    </row>
    <row r="27" spans="1:47" x14ac:dyDescent="0.2">
      <c r="A27" s="2" t="s">
        <v>132</v>
      </c>
      <c r="B27" s="7">
        <f>_xlfn.XLOOKUP(F27,'[1]Form responses 1'!$C:$C,'[1]Form responses 1'!$Y:$Y)</f>
        <v>10</v>
      </c>
      <c r="C27" s="8" t="str">
        <f>_xlfn.XLOOKUP(F27,'[1]Form responses 1'!$C:$C,'[1]Form responses 1'!$Z:$Z)</f>
        <v>More than 5 years</v>
      </c>
      <c r="D27" s="8" t="str">
        <f>_xlfn.XLOOKUP(F27,'[1]Form responses 1'!$C:$C,'[1]Form responses 1'!$AB:$AB)</f>
        <v>Process Steward</v>
      </c>
      <c r="E27" t="str">
        <f>_xlfn.XLOOKUP(F27,'[1]Form responses 1'!$C:$C,'[1]Form responses 1'!$G:$G)</f>
        <v>OPS</v>
      </c>
      <c r="F27" s="1" t="s">
        <v>100</v>
      </c>
      <c r="G27">
        <f>_xlfn.XLOOKUP('Form responses 1'!D27,'Q1'!$H$3:$H$6,'Q1'!$I$3:$I$6)</f>
        <v>1</v>
      </c>
      <c r="H27">
        <f>_xlfn.XLOOKUP('Form responses 1'!E27,'Q1'!$H$3:$H$6,'Q1'!$I$3:$I$6)</f>
        <v>1</v>
      </c>
      <c r="I27">
        <f>_xlfn.XLOOKUP('Form responses 1'!F27,'Q1'!$H$3:$H$6,'Q1'!$I$3:$I$6)</f>
        <v>1</v>
      </c>
      <c r="J27">
        <f>_xlfn.XLOOKUP('Form responses 1'!G27,'Q1'!$H$3:$H$6,'Q1'!$I$3:$I$6)</f>
        <v>2</v>
      </c>
      <c r="K27">
        <f>_xlfn.XLOOKUP('Form responses 1'!H27,'Q1'!$H$3:$H$6,'Q1'!$I$3:$I$6)</f>
        <v>1</v>
      </c>
      <c r="L27">
        <f>_xlfn.XLOOKUP('Form responses 1'!I27,'Q1'!$H$3:$H$6,'Q1'!$I$3:$I$6)</f>
        <v>1</v>
      </c>
      <c r="M27">
        <f>_xlfn.XLOOKUP('Form responses 1'!J27,'Q1'!$H$3:$H$6,'Q1'!$I$3:$I$6)</f>
        <v>1</v>
      </c>
      <c r="N27">
        <f>_xlfn.XLOOKUP('Form responses 1'!K27,'Q1'!$H$3:$H$6,'Q1'!$I$3:$I$6)</f>
        <v>2</v>
      </c>
      <c r="O27">
        <f>_xlfn.XLOOKUP('Form responses 1'!L27,'Q1'!$H$3:$H$6,'Q1'!$I$3:$I$6)</f>
        <v>1</v>
      </c>
      <c r="P27">
        <f>_xlfn.XLOOKUP('Form responses 1'!M27,'Q1'!$H$3:$H$6,'Q1'!$I$3:$I$6)</f>
        <v>1</v>
      </c>
      <c r="Q27">
        <f>_xlfn.XLOOKUP('Form responses 1'!N27,'Q1'!$H$3:$H$6,'Q1'!$I$3:$I$6)</f>
        <v>1</v>
      </c>
      <c r="R27">
        <f>_xlfn.XLOOKUP('Form responses 1'!O27,'Q1'!$H$3:$H$6,'Q1'!$I$3:$I$6)</f>
        <v>1</v>
      </c>
      <c r="S27">
        <f>_xlfn.XLOOKUP('Form responses 1'!P27,'Q1'!$H$3:$H$6,'Q1'!$I$3:$I$6)</f>
        <v>1</v>
      </c>
      <c r="U27">
        <f>COUNTIF('Form responses 1'!$Q27,"*"&amp;U$2&amp;"*")</f>
        <v>1</v>
      </c>
      <c r="V27">
        <f>COUNTIF('Form responses 1'!$Q27,"*"&amp;V$2&amp;"*")</f>
        <v>1</v>
      </c>
      <c r="W27">
        <f>COUNTIF('Form responses 1'!$Q27,"*"&amp;W$2&amp;"*")</f>
        <v>1</v>
      </c>
      <c r="X27">
        <f>COUNTIF('Form responses 1'!$Q27,"*"&amp;X$2&amp;"*")</f>
        <v>0</v>
      </c>
      <c r="Y27">
        <f>COUNTIF('Form responses 1'!$Q27,"*"&amp;Y$2&amp;"*")</f>
        <v>1</v>
      </c>
      <c r="Z27">
        <f>COUNTIF('Form responses 1'!$Q27,"*"&amp;Z$2&amp;"*")</f>
        <v>1</v>
      </c>
      <c r="AA27">
        <f>COUNTIF('Form responses 1'!$Q27,"*"&amp;AA$2&amp;"*")</f>
        <v>1</v>
      </c>
      <c r="AB27">
        <f>COUNTIF('Form responses 1'!$Q27,"*"&amp;AB$2&amp;"*")</f>
        <v>0</v>
      </c>
      <c r="AC27">
        <f>COUNTIF('Form responses 1'!$Q27,"*"&amp;AC$2&amp;"*")</f>
        <v>1</v>
      </c>
      <c r="AD27">
        <f>COUNTIF('Form responses 1'!$Q27,"*"&amp;AD$2&amp;"*")</f>
        <v>1</v>
      </c>
      <c r="AE27">
        <f>COUNTIF('Form responses 1'!$Q27,"*"&amp;AE$2&amp;"*")</f>
        <v>1</v>
      </c>
      <c r="AF27">
        <f>COUNTIF('Form responses 1'!$Q27,"*"&amp;AF$2&amp;"*")</f>
        <v>1</v>
      </c>
      <c r="AG27">
        <f>COUNTIF('Form responses 1'!$Q27,"*"&amp;AG$2&amp;"*")</f>
        <v>0</v>
      </c>
    </row>
    <row r="30" spans="1:47" x14ac:dyDescent="0.2">
      <c r="E30">
        <f>COUNTA(E3:E27)</f>
        <v>25</v>
      </c>
      <c r="F30" s="1" t="s">
        <v>119</v>
      </c>
      <c r="G30">
        <f>AVERAGE(G3:G27)</f>
        <v>2.84</v>
      </c>
      <c r="H30">
        <f t="shared" ref="H30:S30" si="0">AVERAGE(H3:H27)</f>
        <v>2.6</v>
      </c>
      <c r="I30">
        <f t="shared" si="0"/>
        <v>2.96</v>
      </c>
      <c r="J30">
        <f t="shared" si="0"/>
        <v>3.16</v>
      </c>
      <c r="K30">
        <f t="shared" si="0"/>
        <v>2.96</v>
      </c>
      <c r="L30">
        <f t="shared" si="0"/>
        <v>3.04</v>
      </c>
      <c r="M30">
        <f t="shared" si="0"/>
        <v>2.84</v>
      </c>
      <c r="N30">
        <f t="shared" si="0"/>
        <v>3.48</v>
      </c>
      <c r="O30">
        <f t="shared" si="0"/>
        <v>2.68</v>
      </c>
      <c r="P30">
        <f t="shared" si="0"/>
        <v>2.44</v>
      </c>
      <c r="Q30">
        <f t="shared" si="0"/>
        <v>2.8</v>
      </c>
      <c r="R30">
        <f t="shared" si="0"/>
        <v>2.8</v>
      </c>
      <c r="S30">
        <f t="shared" si="0"/>
        <v>2.6</v>
      </c>
      <c r="U30" s="5">
        <f>SUM(U3:U27)</f>
        <v>21</v>
      </c>
      <c r="V30" s="5">
        <f t="shared" ref="V30:AG30" si="1">SUM(V3:V27)</f>
        <v>24</v>
      </c>
      <c r="W30" s="5">
        <f t="shared" si="1"/>
        <v>22</v>
      </c>
      <c r="X30" s="5">
        <f t="shared" si="1"/>
        <v>20</v>
      </c>
      <c r="Y30" s="5">
        <f t="shared" si="1"/>
        <v>17</v>
      </c>
      <c r="Z30" s="5">
        <f t="shared" si="1"/>
        <v>21</v>
      </c>
      <c r="AA30" s="5">
        <f t="shared" si="1"/>
        <v>21</v>
      </c>
      <c r="AB30" s="5">
        <f t="shared" si="1"/>
        <v>19</v>
      </c>
      <c r="AC30" s="5">
        <f t="shared" si="1"/>
        <v>18</v>
      </c>
      <c r="AD30" s="5">
        <f t="shared" si="1"/>
        <v>18</v>
      </c>
      <c r="AE30" s="5">
        <f t="shared" si="1"/>
        <v>22</v>
      </c>
      <c r="AF30" s="5">
        <f t="shared" si="1"/>
        <v>18</v>
      </c>
      <c r="AG30" s="5">
        <f t="shared" si="1"/>
        <v>21</v>
      </c>
      <c r="AI30" s="23">
        <f>U30/$E30</f>
        <v>0.84</v>
      </c>
      <c r="AJ30" s="23">
        <f t="shared" ref="AJ30:AU30" si="2">V30/$E30</f>
        <v>0.96</v>
      </c>
      <c r="AK30" s="23">
        <f t="shared" si="2"/>
        <v>0.88</v>
      </c>
      <c r="AL30" s="23">
        <f t="shared" si="2"/>
        <v>0.8</v>
      </c>
      <c r="AM30" s="23">
        <f t="shared" si="2"/>
        <v>0.68</v>
      </c>
      <c r="AN30" s="23">
        <f t="shared" si="2"/>
        <v>0.84</v>
      </c>
      <c r="AO30" s="23">
        <f t="shared" si="2"/>
        <v>0.84</v>
      </c>
      <c r="AP30" s="23">
        <f t="shared" si="2"/>
        <v>0.76</v>
      </c>
      <c r="AQ30" s="23">
        <f t="shared" si="2"/>
        <v>0.72</v>
      </c>
      <c r="AR30" s="23">
        <f t="shared" si="2"/>
        <v>0.72</v>
      </c>
      <c r="AS30" s="23">
        <f t="shared" si="2"/>
        <v>0.88</v>
      </c>
      <c r="AT30" s="23">
        <f t="shared" si="2"/>
        <v>0.72</v>
      </c>
      <c r="AU30" s="23">
        <f t="shared" si="2"/>
        <v>0.84</v>
      </c>
    </row>
    <row r="31" spans="1:47" x14ac:dyDescent="0.2">
      <c r="E31">
        <f>COUNTIF(E1:E28,F31)</f>
        <v>7</v>
      </c>
      <c r="F31" s="1" t="s">
        <v>124</v>
      </c>
      <c r="G31" s="4">
        <f>AVERAGEIF($E$3:$E$27,$F31,G$3:G$27)</f>
        <v>3.1428571428571428</v>
      </c>
      <c r="H31" s="4">
        <f>AVERAGEIF($E$3:$E$27,$F31,H$3:H$27)</f>
        <v>2.4285714285714284</v>
      </c>
      <c r="I31" s="4">
        <f t="shared" ref="H31:S34" si="3">AVERAGEIF($E$3:$E$27,$F31,I$3:I$27)</f>
        <v>3.1428571428571428</v>
      </c>
      <c r="J31" s="4">
        <f t="shared" si="3"/>
        <v>3.2857142857142856</v>
      </c>
      <c r="K31" s="4">
        <f t="shared" si="3"/>
        <v>2.5714285714285716</v>
      </c>
      <c r="L31" s="4">
        <f t="shared" si="3"/>
        <v>2.7142857142857144</v>
      </c>
      <c r="M31" s="4">
        <f t="shared" si="3"/>
        <v>2.7142857142857144</v>
      </c>
      <c r="N31" s="4">
        <f t="shared" si="3"/>
        <v>3.4285714285714284</v>
      </c>
      <c r="O31" s="4">
        <f t="shared" si="3"/>
        <v>2.4285714285714284</v>
      </c>
      <c r="P31" s="4">
        <f t="shared" si="3"/>
        <v>2.2857142857142856</v>
      </c>
      <c r="Q31" s="4">
        <f t="shared" si="3"/>
        <v>2.4285714285714284</v>
      </c>
      <c r="R31" s="4">
        <f t="shared" si="3"/>
        <v>2.1428571428571428</v>
      </c>
      <c r="S31" s="4">
        <f t="shared" si="3"/>
        <v>2.7142857142857144</v>
      </c>
      <c r="U31" s="5">
        <f>SUMIF($E$3:$E$27,$F31,U$3:U$27)</f>
        <v>6</v>
      </c>
      <c r="V31" s="5">
        <f t="shared" ref="V31:AG31" si="4">SUMIF($E$3:$E$27,$F31,V$3:V$27)</f>
        <v>7</v>
      </c>
      <c r="W31" s="5">
        <f t="shared" si="4"/>
        <v>6</v>
      </c>
      <c r="X31" s="5">
        <f t="shared" si="4"/>
        <v>6</v>
      </c>
      <c r="Y31" s="5">
        <f t="shared" si="4"/>
        <v>5</v>
      </c>
      <c r="Z31" s="5">
        <f t="shared" si="4"/>
        <v>6</v>
      </c>
      <c r="AA31" s="5">
        <f t="shared" si="4"/>
        <v>5</v>
      </c>
      <c r="AB31" s="5">
        <f t="shared" si="4"/>
        <v>4</v>
      </c>
      <c r="AC31" s="5">
        <f t="shared" si="4"/>
        <v>5</v>
      </c>
      <c r="AD31" s="5">
        <f t="shared" si="4"/>
        <v>6</v>
      </c>
      <c r="AE31" s="5">
        <f t="shared" si="4"/>
        <v>7</v>
      </c>
      <c r="AF31" s="5">
        <f t="shared" si="4"/>
        <v>4</v>
      </c>
      <c r="AG31" s="5">
        <f t="shared" si="4"/>
        <v>6</v>
      </c>
      <c r="AI31" s="23">
        <f>U31/$E31</f>
        <v>0.8571428571428571</v>
      </c>
      <c r="AJ31" s="23">
        <f t="shared" ref="AJ31:AJ34" si="5">V31/$E31</f>
        <v>1</v>
      </c>
      <c r="AK31" s="23">
        <f t="shared" ref="AK31:AK34" si="6">W31/$E31</f>
        <v>0.8571428571428571</v>
      </c>
      <c r="AL31" s="23">
        <f t="shared" ref="AL31:AL34" si="7">X31/$E31</f>
        <v>0.8571428571428571</v>
      </c>
      <c r="AM31" s="23">
        <f t="shared" ref="AM31:AM34" si="8">Y31/$E31</f>
        <v>0.7142857142857143</v>
      </c>
      <c r="AN31" s="23">
        <f t="shared" ref="AN31:AN34" si="9">Z31/$E31</f>
        <v>0.8571428571428571</v>
      </c>
      <c r="AO31" s="23">
        <f t="shared" ref="AO31:AO34" si="10">AA31/$E31</f>
        <v>0.7142857142857143</v>
      </c>
      <c r="AP31" s="23">
        <f t="shared" ref="AP31:AP34" si="11">AB31/$E31</f>
        <v>0.5714285714285714</v>
      </c>
      <c r="AQ31" s="23">
        <f t="shared" ref="AQ31:AQ34" si="12">AC31/$E31</f>
        <v>0.7142857142857143</v>
      </c>
      <c r="AR31" s="23">
        <f t="shared" ref="AR31:AR34" si="13">AD31/$E31</f>
        <v>0.8571428571428571</v>
      </c>
      <c r="AS31" s="23">
        <f t="shared" ref="AS31:AS34" si="14">AE31/$E31</f>
        <v>1</v>
      </c>
      <c r="AT31" s="23">
        <f t="shared" ref="AT31:AT34" si="15">AF31/$E31</f>
        <v>0.5714285714285714</v>
      </c>
      <c r="AU31" s="23">
        <f t="shared" ref="AU31:AU34" si="16">AG31/$E31</f>
        <v>0.8571428571428571</v>
      </c>
    </row>
    <row r="32" spans="1:47" x14ac:dyDescent="0.2">
      <c r="E32">
        <f t="shared" ref="E32" si="17">COUNTIF(E2:E29,F32)</f>
        <v>6</v>
      </c>
      <c r="F32" s="1" t="s">
        <v>123</v>
      </c>
      <c r="G32" s="4">
        <f>AVERAGEIF($E$3:$E$27,$F32,G$3:G$27)</f>
        <v>3.6666666666666665</v>
      </c>
      <c r="H32" s="4">
        <f t="shared" si="3"/>
        <v>3.3333333333333335</v>
      </c>
      <c r="I32" s="4">
        <f t="shared" si="3"/>
        <v>3.5</v>
      </c>
      <c r="J32" s="4">
        <f t="shared" si="3"/>
        <v>3.6666666666666665</v>
      </c>
      <c r="K32" s="4">
        <f t="shared" si="3"/>
        <v>3.3333333333333335</v>
      </c>
      <c r="L32" s="4">
        <f t="shared" si="3"/>
        <v>3.6666666666666665</v>
      </c>
      <c r="M32" s="4">
        <f t="shared" si="3"/>
        <v>3.3333333333333335</v>
      </c>
      <c r="N32" s="4">
        <f t="shared" si="3"/>
        <v>3.8333333333333335</v>
      </c>
      <c r="O32" s="4">
        <f t="shared" si="3"/>
        <v>3.1666666666666665</v>
      </c>
      <c r="P32" s="4">
        <f t="shared" si="3"/>
        <v>3</v>
      </c>
      <c r="Q32" s="4">
        <f t="shared" si="3"/>
        <v>3.3333333333333335</v>
      </c>
      <c r="R32" s="4">
        <f t="shared" si="3"/>
        <v>3.5</v>
      </c>
      <c r="S32" s="4">
        <f t="shared" si="3"/>
        <v>2.8333333333333335</v>
      </c>
      <c r="U32" s="5">
        <f t="shared" ref="U32:AG34" si="18">SUMIF($E$3:$E$27,$F32,U$3:U$27)</f>
        <v>5</v>
      </c>
      <c r="V32" s="5">
        <f t="shared" si="18"/>
        <v>5</v>
      </c>
      <c r="W32" s="5">
        <f t="shared" si="18"/>
        <v>5</v>
      </c>
      <c r="X32" s="5">
        <f t="shared" si="18"/>
        <v>6</v>
      </c>
      <c r="Y32" s="5">
        <f t="shared" si="18"/>
        <v>5</v>
      </c>
      <c r="Z32" s="5">
        <f t="shared" si="18"/>
        <v>4</v>
      </c>
      <c r="AA32" s="5">
        <f t="shared" si="18"/>
        <v>6</v>
      </c>
      <c r="AB32" s="5">
        <f t="shared" si="18"/>
        <v>5</v>
      </c>
      <c r="AC32" s="5">
        <f t="shared" si="18"/>
        <v>6</v>
      </c>
      <c r="AD32" s="5">
        <f t="shared" si="18"/>
        <v>5</v>
      </c>
      <c r="AE32" s="5">
        <f t="shared" si="18"/>
        <v>4</v>
      </c>
      <c r="AF32" s="5">
        <f t="shared" si="18"/>
        <v>4</v>
      </c>
      <c r="AG32" s="5">
        <f t="shared" si="18"/>
        <v>5</v>
      </c>
      <c r="AI32" s="23">
        <f>U32/$E32</f>
        <v>0.83333333333333337</v>
      </c>
      <c r="AJ32" s="23">
        <f t="shared" si="5"/>
        <v>0.83333333333333337</v>
      </c>
      <c r="AK32" s="23">
        <f t="shared" si="6"/>
        <v>0.83333333333333337</v>
      </c>
      <c r="AL32" s="23">
        <f t="shared" si="7"/>
        <v>1</v>
      </c>
      <c r="AM32" s="23">
        <f t="shared" si="8"/>
        <v>0.83333333333333337</v>
      </c>
      <c r="AN32" s="23">
        <f t="shared" si="9"/>
        <v>0.66666666666666663</v>
      </c>
      <c r="AO32" s="23">
        <f t="shared" si="10"/>
        <v>1</v>
      </c>
      <c r="AP32" s="23">
        <f t="shared" si="11"/>
        <v>0.83333333333333337</v>
      </c>
      <c r="AQ32" s="23">
        <f t="shared" si="12"/>
        <v>1</v>
      </c>
      <c r="AR32" s="23">
        <f t="shared" si="13"/>
        <v>0.83333333333333337</v>
      </c>
      <c r="AS32" s="23">
        <f t="shared" si="14"/>
        <v>0.66666666666666663</v>
      </c>
      <c r="AT32" s="23">
        <f t="shared" si="15"/>
        <v>0.66666666666666663</v>
      </c>
      <c r="AU32" s="23">
        <f t="shared" si="16"/>
        <v>0.83333333333333337</v>
      </c>
    </row>
    <row r="33" spans="1:47" x14ac:dyDescent="0.2">
      <c r="A33" s="22" t="s">
        <v>138</v>
      </c>
      <c r="C33" s="22"/>
      <c r="E33">
        <f>COUNTIF(E2:E29,F33)</f>
        <v>3</v>
      </c>
      <c r="F33" s="1" t="s">
        <v>125</v>
      </c>
      <c r="G33" s="4">
        <f>AVERAGEIF($E$3:$E$27,$F33,G$3:G$27)</f>
        <v>2.6666666666666665</v>
      </c>
      <c r="H33" s="4">
        <f t="shared" si="3"/>
        <v>3</v>
      </c>
      <c r="I33" s="4">
        <f t="shared" si="3"/>
        <v>3</v>
      </c>
      <c r="J33" s="4">
        <f t="shared" si="3"/>
        <v>2.6666666666666665</v>
      </c>
      <c r="K33" s="4">
        <f t="shared" si="3"/>
        <v>3.3333333333333335</v>
      </c>
      <c r="L33" s="4">
        <f t="shared" si="3"/>
        <v>4</v>
      </c>
      <c r="M33" s="4">
        <f t="shared" si="3"/>
        <v>3.6666666666666665</v>
      </c>
      <c r="N33" s="4">
        <f t="shared" si="3"/>
        <v>3.3333333333333335</v>
      </c>
      <c r="O33" s="4">
        <f t="shared" si="3"/>
        <v>3</v>
      </c>
      <c r="P33" s="4">
        <f t="shared" si="3"/>
        <v>2.3333333333333335</v>
      </c>
      <c r="Q33" s="4">
        <f t="shared" si="3"/>
        <v>4</v>
      </c>
      <c r="R33" s="4">
        <f t="shared" si="3"/>
        <v>3</v>
      </c>
      <c r="S33" s="4">
        <f t="shared" si="3"/>
        <v>2.6666666666666665</v>
      </c>
      <c r="U33" s="5">
        <f t="shared" si="18"/>
        <v>2</v>
      </c>
      <c r="V33" s="5">
        <f t="shared" si="18"/>
        <v>3</v>
      </c>
      <c r="W33" s="5">
        <f t="shared" si="18"/>
        <v>3</v>
      </c>
      <c r="X33" s="5">
        <f t="shared" si="18"/>
        <v>3</v>
      </c>
      <c r="Y33" s="5">
        <f t="shared" si="18"/>
        <v>2</v>
      </c>
      <c r="Z33" s="5">
        <f t="shared" si="18"/>
        <v>3</v>
      </c>
      <c r="AA33" s="5">
        <f t="shared" si="18"/>
        <v>3</v>
      </c>
      <c r="AB33" s="5">
        <f t="shared" si="18"/>
        <v>2</v>
      </c>
      <c r="AC33" s="5">
        <f t="shared" si="18"/>
        <v>1</v>
      </c>
      <c r="AD33" s="5">
        <f t="shared" si="18"/>
        <v>2</v>
      </c>
      <c r="AE33" s="5">
        <f t="shared" si="18"/>
        <v>3</v>
      </c>
      <c r="AF33" s="5">
        <f t="shared" si="18"/>
        <v>2</v>
      </c>
      <c r="AG33" s="5">
        <f t="shared" si="18"/>
        <v>3</v>
      </c>
      <c r="AI33" s="23">
        <f>U33/$E33</f>
        <v>0.66666666666666663</v>
      </c>
      <c r="AJ33" s="23">
        <f t="shared" si="5"/>
        <v>1</v>
      </c>
      <c r="AK33" s="23">
        <f t="shared" si="6"/>
        <v>1</v>
      </c>
      <c r="AL33" s="23">
        <f t="shared" si="7"/>
        <v>1</v>
      </c>
      <c r="AM33" s="23">
        <f t="shared" si="8"/>
        <v>0.66666666666666663</v>
      </c>
      <c r="AN33" s="23">
        <f t="shared" si="9"/>
        <v>1</v>
      </c>
      <c r="AO33" s="23">
        <f t="shared" si="10"/>
        <v>1</v>
      </c>
      <c r="AP33" s="23">
        <f t="shared" si="11"/>
        <v>0.66666666666666663</v>
      </c>
      <c r="AQ33" s="23">
        <f t="shared" si="12"/>
        <v>0.33333333333333331</v>
      </c>
      <c r="AR33" s="23">
        <f t="shared" si="13"/>
        <v>0.66666666666666663</v>
      </c>
      <c r="AS33" s="23">
        <f t="shared" si="14"/>
        <v>1</v>
      </c>
      <c r="AT33" s="23">
        <f t="shared" si="15"/>
        <v>0.66666666666666663</v>
      </c>
      <c r="AU33" s="23">
        <f t="shared" si="16"/>
        <v>1</v>
      </c>
    </row>
    <row r="34" spans="1:47" x14ac:dyDescent="0.2">
      <c r="E34">
        <f>COUNTIF(E1:E28,F34)</f>
        <v>3</v>
      </c>
      <c r="F34" s="1" t="s">
        <v>122</v>
      </c>
      <c r="G34" s="4">
        <f>AVERAGEIF($E$3:$E$27,$F34,G$3:G$27)</f>
        <v>4</v>
      </c>
      <c r="H34" s="4">
        <f t="shared" si="3"/>
        <v>3.3333333333333335</v>
      </c>
      <c r="I34" s="4">
        <f t="shared" si="3"/>
        <v>4</v>
      </c>
      <c r="J34" s="4">
        <f t="shared" si="3"/>
        <v>4</v>
      </c>
      <c r="K34" s="4">
        <f t="shared" si="3"/>
        <v>4</v>
      </c>
      <c r="L34" s="4">
        <f t="shared" si="3"/>
        <v>4</v>
      </c>
      <c r="M34" s="4">
        <f t="shared" si="3"/>
        <v>4</v>
      </c>
      <c r="N34" s="4">
        <f t="shared" si="3"/>
        <v>3.3333333333333335</v>
      </c>
      <c r="O34" s="4">
        <f t="shared" si="3"/>
        <v>3.3333333333333335</v>
      </c>
      <c r="P34" s="4">
        <f t="shared" si="3"/>
        <v>3.6666666666666665</v>
      </c>
      <c r="Q34" s="4">
        <f t="shared" si="3"/>
        <v>3.6666666666666665</v>
      </c>
      <c r="R34" s="4">
        <f t="shared" si="3"/>
        <v>3.3333333333333335</v>
      </c>
      <c r="S34" s="4">
        <f t="shared" si="3"/>
        <v>3.3333333333333335</v>
      </c>
      <c r="U34" s="5">
        <f t="shared" si="18"/>
        <v>2</v>
      </c>
      <c r="V34" s="5">
        <f t="shared" si="18"/>
        <v>3</v>
      </c>
      <c r="W34" s="5">
        <f t="shared" si="18"/>
        <v>2</v>
      </c>
      <c r="X34" s="5">
        <f t="shared" si="18"/>
        <v>1</v>
      </c>
      <c r="Y34" s="5">
        <f t="shared" si="18"/>
        <v>2</v>
      </c>
      <c r="Z34" s="5">
        <f t="shared" si="18"/>
        <v>2</v>
      </c>
      <c r="AA34" s="5">
        <f t="shared" si="18"/>
        <v>2</v>
      </c>
      <c r="AB34" s="5">
        <f t="shared" si="18"/>
        <v>3</v>
      </c>
      <c r="AC34" s="5">
        <f t="shared" si="18"/>
        <v>3</v>
      </c>
      <c r="AD34" s="5">
        <f t="shared" si="18"/>
        <v>2</v>
      </c>
      <c r="AE34" s="5">
        <f t="shared" si="18"/>
        <v>3</v>
      </c>
      <c r="AF34" s="5">
        <f t="shared" si="18"/>
        <v>3</v>
      </c>
      <c r="AG34" s="5">
        <f t="shared" si="18"/>
        <v>2</v>
      </c>
      <c r="AI34" s="23">
        <f>U34/$E34</f>
        <v>0.66666666666666663</v>
      </c>
      <c r="AJ34" s="23">
        <f t="shared" si="5"/>
        <v>1</v>
      </c>
      <c r="AK34" s="23">
        <f t="shared" si="6"/>
        <v>0.66666666666666663</v>
      </c>
      <c r="AL34" s="23">
        <f t="shared" si="7"/>
        <v>0.33333333333333331</v>
      </c>
      <c r="AM34" s="23">
        <f t="shared" si="8"/>
        <v>0.66666666666666663</v>
      </c>
      <c r="AN34" s="23">
        <f t="shared" si="9"/>
        <v>0.66666666666666663</v>
      </c>
      <c r="AO34" s="23">
        <f t="shared" si="10"/>
        <v>0.66666666666666663</v>
      </c>
      <c r="AP34" s="23">
        <f t="shared" si="11"/>
        <v>1</v>
      </c>
      <c r="AQ34" s="23">
        <f t="shared" si="12"/>
        <v>1</v>
      </c>
      <c r="AR34" s="23">
        <f t="shared" si="13"/>
        <v>0.66666666666666663</v>
      </c>
      <c r="AS34" s="23">
        <f t="shared" si="14"/>
        <v>1</v>
      </c>
      <c r="AT34" s="23">
        <f t="shared" si="15"/>
        <v>1</v>
      </c>
      <c r="AU34" s="23">
        <f t="shared" si="16"/>
        <v>0.66666666666666663</v>
      </c>
    </row>
    <row r="35" spans="1:47" x14ac:dyDescent="0.2">
      <c r="A35" s="24" t="s">
        <v>139</v>
      </c>
      <c r="B35" s="25"/>
      <c r="C35" s="25"/>
      <c r="D35" s="25"/>
    </row>
    <row r="36" spans="1:47" x14ac:dyDescent="0.2">
      <c r="A36" s="24" t="s">
        <v>140</v>
      </c>
      <c r="B36" s="25"/>
      <c r="C36" s="25"/>
      <c r="D36" s="25"/>
      <c r="E36">
        <f>COUNTA(A3:A27)</f>
        <v>11</v>
      </c>
      <c r="F36" s="1" t="s">
        <v>129</v>
      </c>
      <c r="G36" s="4">
        <f>AVERAGEIF($A$3:$A$27,"x",G$3:G$27)</f>
        <v>3.1818181818181817</v>
      </c>
      <c r="H36" s="4">
        <f t="shared" ref="H36:S36" si="19">AVERAGEIF($A$3:$A$27,"x",H$3:H$27)</f>
        <v>3</v>
      </c>
      <c r="I36" s="4">
        <f t="shared" si="19"/>
        <v>3.2727272727272729</v>
      </c>
      <c r="J36" s="4">
        <f t="shared" si="19"/>
        <v>3.4545454545454546</v>
      </c>
      <c r="K36" s="4">
        <f t="shared" si="19"/>
        <v>3.2727272727272729</v>
      </c>
      <c r="L36" s="4">
        <f t="shared" si="19"/>
        <v>3.4545454545454546</v>
      </c>
      <c r="M36" s="4">
        <f t="shared" si="19"/>
        <v>3.2727272727272729</v>
      </c>
      <c r="N36" s="4">
        <f t="shared" si="19"/>
        <v>3.3636363636363638</v>
      </c>
      <c r="O36" s="4">
        <f t="shared" si="19"/>
        <v>2.8181818181818183</v>
      </c>
      <c r="P36" s="4">
        <f t="shared" si="19"/>
        <v>3</v>
      </c>
      <c r="Q36" s="4">
        <f t="shared" si="19"/>
        <v>3.2727272727272729</v>
      </c>
      <c r="R36" s="4">
        <f t="shared" si="19"/>
        <v>3</v>
      </c>
      <c r="S36" s="4">
        <f t="shared" si="19"/>
        <v>2.6363636363636362</v>
      </c>
      <c r="U36" s="5">
        <f>SUMIF($A$3:$A$27,"x",U$3:U$27)</f>
        <v>8</v>
      </c>
      <c r="V36" s="5">
        <f t="shared" ref="V36:AG36" si="20">SUMIF($A$3:$A$27,"x",V$3:V$27)</f>
        <v>10</v>
      </c>
      <c r="W36" s="5">
        <f t="shared" si="20"/>
        <v>9</v>
      </c>
      <c r="X36" s="5">
        <f t="shared" si="20"/>
        <v>7</v>
      </c>
      <c r="Y36" s="5">
        <f t="shared" si="20"/>
        <v>11</v>
      </c>
      <c r="Z36" s="5">
        <f t="shared" si="20"/>
        <v>9</v>
      </c>
      <c r="AA36" s="5">
        <f t="shared" si="20"/>
        <v>9</v>
      </c>
      <c r="AB36" s="5">
        <f t="shared" si="20"/>
        <v>8</v>
      </c>
      <c r="AC36" s="5">
        <f t="shared" si="20"/>
        <v>10</v>
      </c>
      <c r="AD36" s="5">
        <f t="shared" si="20"/>
        <v>10</v>
      </c>
      <c r="AE36" s="5">
        <f t="shared" si="20"/>
        <v>8</v>
      </c>
      <c r="AF36" s="5">
        <f t="shared" si="20"/>
        <v>8</v>
      </c>
      <c r="AG36" s="5">
        <f t="shared" si="20"/>
        <v>8</v>
      </c>
      <c r="AI36" s="23">
        <f>U36/$E36</f>
        <v>0.72727272727272729</v>
      </c>
      <c r="AJ36" s="23">
        <f t="shared" ref="AJ36" si="21">V36/$E36</f>
        <v>0.90909090909090906</v>
      </c>
      <c r="AK36" s="23">
        <f t="shared" ref="AK36" si="22">W36/$E36</f>
        <v>0.81818181818181823</v>
      </c>
      <c r="AL36" s="23">
        <f t="shared" ref="AL36" si="23">X36/$E36</f>
        <v>0.63636363636363635</v>
      </c>
      <c r="AM36" s="23">
        <f t="shared" ref="AM36" si="24">Y36/$E36</f>
        <v>1</v>
      </c>
      <c r="AN36" s="23">
        <f t="shared" ref="AN36" si="25">Z36/$E36</f>
        <v>0.81818181818181823</v>
      </c>
      <c r="AO36" s="23">
        <f t="shared" ref="AO36" si="26">AA36/$E36</f>
        <v>0.81818181818181823</v>
      </c>
      <c r="AP36" s="23">
        <f t="shared" ref="AP36" si="27">AB36/$E36</f>
        <v>0.72727272727272729</v>
      </c>
      <c r="AQ36" s="23">
        <f t="shared" ref="AQ36" si="28">AC36/$E36</f>
        <v>0.90909090909090906</v>
      </c>
      <c r="AR36" s="23">
        <f t="shared" ref="AR36" si="29">AD36/$E36</f>
        <v>0.90909090909090906</v>
      </c>
      <c r="AS36" s="23">
        <f t="shared" ref="AS36" si="30">AE36/$E36</f>
        <v>0.72727272727272729</v>
      </c>
      <c r="AT36" s="23">
        <f t="shared" ref="AT36" si="31">AF36/$E36</f>
        <v>0.72727272727272729</v>
      </c>
      <c r="AU36" s="23">
        <f t="shared" ref="AU36" si="32">AG36/$E36</f>
        <v>0.72727272727272729</v>
      </c>
    </row>
    <row r="40" spans="1:47" x14ac:dyDescent="0.2">
      <c r="E40" s="28">
        <v>1</v>
      </c>
      <c r="F40" s="20" t="s">
        <v>109</v>
      </c>
    </row>
    <row r="41" spans="1:47" ht="25.5" x14ac:dyDescent="0.2">
      <c r="E41" s="28">
        <v>0.90909090909090906</v>
      </c>
      <c r="F41" s="20" t="s">
        <v>106</v>
      </c>
    </row>
    <row r="42" spans="1:47" ht="25.5" x14ac:dyDescent="0.2">
      <c r="E42" s="28">
        <v>0.90909090909090906</v>
      </c>
      <c r="F42" s="20" t="s">
        <v>113</v>
      </c>
    </row>
    <row r="43" spans="1:47" ht="25.5" x14ac:dyDescent="0.2">
      <c r="E43" s="28">
        <v>0.90909090909090906</v>
      </c>
      <c r="F43" s="20" t="s">
        <v>114</v>
      </c>
    </row>
    <row r="44" spans="1:47" ht="25.5" x14ac:dyDescent="0.2">
      <c r="E44" s="28">
        <v>0.81818181818181823</v>
      </c>
      <c r="F44" s="20" t="s">
        <v>107</v>
      </c>
    </row>
    <row r="45" spans="1:47" ht="25.5" x14ac:dyDescent="0.2">
      <c r="E45" s="28">
        <v>0.81818181818181823</v>
      </c>
      <c r="F45" s="20" t="s">
        <v>110</v>
      </c>
    </row>
    <row r="46" spans="1:47" ht="25.5" x14ac:dyDescent="0.2">
      <c r="E46" s="28">
        <v>0.81818181818181823</v>
      </c>
      <c r="F46" s="20" t="s">
        <v>111</v>
      </c>
    </row>
    <row r="47" spans="1:47" ht="25.5" x14ac:dyDescent="0.2">
      <c r="E47" s="28">
        <v>0.72727272727272729</v>
      </c>
      <c r="F47" s="20" t="s">
        <v>105</v>
      </c>
    </row>
    <row r="48" spans="1:47" ht="25.5" x14ac:dyDescent="0.2">
      <c r="E48" s="28">
        <v>0.72727272727272729</v>
      </c>
      <c r="F48" s="20" t="s">
        <v>112</v>
      </c>
    </row>
    <row r="49" spans="5:6" x14ac:dyDescent="0.2">
      <c r="E49" s="28">
        <v>0.72727272727272729</v>
      </c>
      <c r="F49" s="20" t="s">
        <v>115</v>
      </c>
    </row>
    <row r="50" spans="5:6" ht="25.5" x14ac:dyDescent="0.2">
      <c r="E50" s="28">
        <v>0.72727272727272729</v>
      </c>
      <c r="F50" s="20" t="s">
        <v>116</v>
      </c>
    </row>
    <row r="51" spans="5:6" ht="25.5" x14ac:dyDescent="0.2">
      <c r="E51" s="28">
        <v>0.72727272727272729</v>
      </c>
      <c r="F51" s="20" t="s">
        <v>117</v>
      </c>
    </row>
    <row r="52" spans="5:6" ht="25.5" x14ac:dyDescent="0.2">
      <c r="E52" s="28">
        <v>0.63636363636363635</v>
      </c>
      <c r="F52" s="20" t="s">
        <v>108</v>
      </c>
    </row>
  </sheetData>
  <sortState xmlns:xlrd2="http://schemas.microsoft.com/office/spreadsheetml/2017/richdata2" ref="E40:F52">
    <sortCondition descending="1" ref="E40:E52"/>
  </sortState>
  <mergeCells count="2">
    <mergeCell ref="G1:S1"/>
    <mergeCell ref="U1:AG1"/>
  </mergeCells>
  <conditionalFormatting sqref="B3:B27">
    <cfRule type="cellIs" dxfId="1" priority="2" operator="greaterThanOrEqual">
      <formula>7</formula>
    </cfRule>
  </conditionalFormatting>
  <conditionalFormatting sqref="C3:C27">
    <cfRule type="cellIs" dxfId="0" priority="1" operator="equal">
      <formula>"More than 5 years"</formula>
    </cfRule>
  </conditionalFormatting>
  <hyperlinks>
    <hyperlink ref="F11" r:id="rId1" xr:uid="{BEAC3B12-2A11-4F95-8B2F-23B2E3D9EE42}"/>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responses 1</vt:lpstr>
      <vt:lpstr>Picture</vt:lpstr>
      <vt:lpstr>Q1</vt:lpstr>
      <vt:lpstr>Q2</vt:lpstr>
      <vt:lpstr>Analysis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Maryka Erasmus  (Santam)</cp:lastModifiedBy>
  <dcterms:modified xsi:type="dcterms:W3CDTF">2024-11-30T15:12:16Z</dcterms:modified>
</cp:coreProperties>
</file>