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etrich\Documents\Dietrich Meesters\"/>
    </mc:Choice>
  </mc:AlternateContent>
  <xr:revisionPtr revIDLastSave="0" documentId="8_{BE42973F-5362-4112-9483-F6C6061F00D7}" xr6:coauthVersionLast="47" xr6:coauthVersionMax="47" xr10:uidLastSave="{00000000-0000-0000-0000-000000000000}"/>
  <bookViews>
    <workbookView xWindow="-110" yWindow="-110" windowWidth="19420" windowHeight="10420" activeTab="3" xr2:uid="{0E238017-339A-4BFE-A2FC-A748142972A7}"/>
  </bookViews>
  <sheets>
    <sheet name="Trial 1 HI" sheetId="1" r:id="rId1"/>
    <sheet name="Trial 2 HI" sheetId="2" r:id="rId2"/>
    <sheet name="Harvest Index 1" sheetId="3" r:id="rId3"/>
    <sheet name="Harvest Index 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" i="2" l="1"/>
  <c r="V7" i="2"/>
  <c r="W7" i="2"/>
  <c r="X7" i="2"/>
  <c r="Y7" i="2"/>
  <c r="Z7" i="2"/>
  <c r="T7" i="2"/>
  <c r="U6" i="2"/>
  <c r="V6" i="2"/>
  <c r="W6" i="2"/>
  <c r="X6" i="2"/>
  <c r="Y6" i="2"/>
  <c r="Z6" i="2"/>
  <c r="T6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" i="2"/>
  <c r="I8" i="2"/>
  <c r="I16" i="2"/>
  <c r="H3" i="2"/>
  <c r="I3" i="2" s="1"/>
  <c r="H4" i="2"/>
  <c r="I4" i="2" s="1"/>
  <c r="H5" i="2"/>
  <c r="I5" i="2" s="1"/>
  <c r="H6" i="2"/>
  <c r="I6" i="2" s="1"/>
  <c r="H7" i="2"/>
  <c r="I7" i="2" s="1"/>
  <c r="H8" i="2"/>
  <c r="H9" i="2"/>
  <c r="I9" i="2" s="1"/>
  <c r="H10" i="2"/>
  <c r="H11" i="2"/>
  <c r="I11" i="2" s="1"/>
  <c r="H12" i="2"/>
  <c r="I12" i="2" s="1"/>
  <c r="H13" i="2"/>
  <c r="I13" i="2" s="1"/>
  <c r="H14" i="2"/>
  <c r="I14" i="2" s="1"/>
  <c r="H15" i="2"/>
  <c r="I15" i="2" s="1"/>
  <c r="H16" i="2"/>
  <c r="H17" i="2"/>
  <c r="I17" i="2" s="1"/>
  <c r="H18" i="2"/>
  <c r="H19" i="2"/>
  <c r="I19" i="2" s="1"/>
  <c r="H20" i="2"/>
  <c r="I20" i="2" s="1"/>
  <c r="H21" i="2"/>
  <c r="I21" i="2" s="1"/>
  <c r="H22" i="2"/>
  <c r="I22" i="2" s="1"/>
  <c r="H2" i="2"/>
  <c r="I2" i="2" s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" i="2"/>
  <c r="G4" i="2"/>
  <c r="G5" i="2"/>
  <c r="G6" i="2"/>
  <c r="G7" i="2"/>
  <c r="G8" i="2"/>
  <c r="G9" i="2"/>
  <c r="G10" i="2"/>
  <c r="I10" i="2" s="1"/>
  <c r="G11" i="2"/>
  <c r="G12" i="2"/>
  <c r="G13" i="2"/>
  <c r="G14" i="2"/>
  <c r="G15" i="2"/>
  <c r="G16" i="2"/>
  <c r="G17" i="2"/>
  <c r="G18" i="2"/>
  <c r="I18" i="2" s="1"/>
  <c r="G19" i="2"/>
  <c r="G20" i="2"/>
  <c r="G21" i="2"/>
  <c r="G22" i="2"/>
  <c r="G3" i="2"/>
  <c r="G2" i="2"/>
  <c r="X7" i="1"/>
  <c r="Y7" i="1"/>
  <c r="Z7" i="1"/>
  <c r="AA7" i="1"/>
  <c r="AB7" i="1"/>
  <c r="AC7" i="1"/>
  <c r="W7" i="1"/>
  <c r="X6" i="1"/>
  <c r="Y6" i="1"/>
  <c r="Z6" i="1"/>
  <c r="AA6" i="1"/>
  <c r="AB6" i="1"/>
  <c r="AC6" i="1"/>
  <c r="W6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" i="1"/>
  <c r="L2" i="1"/>
  <c r="N2" i="1" s="1"/>
  <c r="L3" i="1" l="1"/>
  <c r="N3" i="1" s="1"/>
  <c r="L4" i="1"/>
  <c r="N4" i="1" s="1"/>
  <c r="L5" i="1"/>
  <c r="N5" i="1" s="1"/>
  <c r="L6" i="1"/>
  <c r="N6" i="1" s="1"/>
  <c r="L7" i="1"/>
  <c r="N7" i="1" s="1"/>
  <c r="L8" i="1"/>
  <c r="N8" i="1" s="1"/>
  <c r="L9" i="1"/>
  <c r="N9" i="1" s="1"/>
  <c r="L10" i="1"/>
  <c r="N10" i="1" s="1"/>
  <c r="L11" i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8" i="1"/>
  <c r="N18" i="1" s="1"/>
  <c r="L19" i="1"/>
  <c r="N19" i="1" s="1"/>
  <c r="L20" i="1"/>
  <c r="N20" i="1" s="1"/>
  <c r="L21" i="1"/>
  <c r="N21" i="1" s="1"/>
  <c r="L22" i="1"/>
  <c r="N22" i="1" s="1"/>
  <c r="F22" i="1"/>
  <c r="H22" i="1" s="1"/>
  <c r="T22" i="1" s="1"/>
  <c r="F21" i="1"/>
  <c r="H21" i="1" s="1"/>
  <c r="F20" i="1"/>
  <c r="H20" i="1" s="1"/>
  <c r="F19" i="1"/>
  <c r="H19" i="1" s="1"/>
  <c r="T19" i="1" s="1"/>
  <c r="F18" i="1"/>
  <c r="H18" i="1" s="1"/>
  <c r="T18" i="1" s="1"/>
  <c r="F17" i="1"/>
  <c r="H17" i="1" s="1"/>
  <c r="T17" i="1" s="1"/>
  <c r="F16" i="1"/>
  <c r="H16" i="1" s="1"/>
  <c r="T16" i="1" s="1"/>
  <c r="F15" i="1"/>
  <c r="H15" i="1" s="1"/>
  <c r="F14" i="1"/>
  <c r="H14" i="1" s="1"/>
  <c r="T14" i="1" s="1"/>
  <c r="F13" i="1"/>
  <c r="H13" i="1" s="1"/>
  <c r="T13" i="1" s="1"/>
  <c r="F12" i="1"/>
  <c r="H12" i="1" s="1"/>
  <c r="F11" i="1"/>
  <c r="H11" i="1" s="1"/>
  <c r="T11" i="1" s="1"/>
  <c r="F10" i="1"/>
  <c r="H10" i="1" s="1"/>
  <c r="T10" i="1" s="1"/>
  <c r="F9" i="1"/>
  <c r="H9" i="1" s="1"/>
  <c r="T9" i="1" s="1"/>
  <c r="F8" i="1"/>
  <c r="H8" i="1" s="1"/>
  <c r="T8" i="1" s="1"/>
  <c r="F7" i="1"/>
  <c r="H7" i="1" s="1"/>
  <c r="T7" i="1" s="1"/>
  <c r="F6" i="1"/>
  <c r="H6" i="1" s="1"/>
  <c r="T6" i="1" s="1"/>
  <c r="F5" i="1"/>
  <c r="H5" i="1" s="1"/>
  <c r="T5" i="1" s="1"/>
  <c r="F4" i="1"/>
  <c r="H4" i="1" s="1"/>
  <c r="F3" i="1"/>
  <c r="H3" i="1" s="1"/>
  <c r="T3" i="1" s="1"/>
  <c r="F2" i="1"/>
  <c r="H2" i="1" s="1"/>
  <c r="T2" i="1" s="1"/>
  <c r="W15" i="2"/>
  <c r="U14" i="2"/>
  <c r="U15" i="2" s="1"/>
  <c r="V14" i="2"/>
  <c r="V15" i="2" s="1"/>
  <c r="W14" i="2"/>
  <c r="X14" i="2"/>
  <c r="X15" i="2" s="1"/>
  <c r="Y14" i="2"/>
  <c r="Y15" i="2" s="1"/>
  <c r="Z14" i="2"/>
  <c r="Z15" i="2" s="1"/>
  <c r="T14" i="2"/>
  <c r="T15" i="2" s="1"/>
  <c r="X14" i="1"/>
  <c r="X15" i="1" s="1"/>
  <c r="Y14" i="1"/>
  <c r="Y15" i="1" s="1"/>
  <c r="Z14" i="1"/>
  <c r="Z15" i="1" s="1"/>
  <c r="AA14" i="1"/>
  <c r="AA15" i="1" s="1"/>
  <c r="AB14" i="1"/>
  <c r="AB15" i="1" s="1"/>
  <c r="AC14" i="1"/>
  <c r="AC15" i="1" s="1"/>
  <c r="W14" i="1"/>
  <c r="W15" i="1" s="1"/>
  <c r="T15" i="1" l="1"/>
  <c r="T4" i="1"/>
  <c r="T12" i="1"/>
  <c r="T20" i="1"/>
  <c r="T21" i="1"/>
</calcChain>
</file>

<file path=xl/sharedStrings.xml><?xml version="1.0" encoding="utf-8"?>
<sst xmlns="http://schemas.openxmlformats.org/spreadsheetml/2006/main" count="137" uniqueCount="45">
  <si>
    <t>Treatment 1</t>
  </si>
  <si>
    <t>Treatment 2</t>
  </si>
  <si>
    <t>Treatment 3</t>
  </si>
  <si>
    <t>Treatment 4</t>
  </si>
  <si>
    <t>Treatment 5</t>
  </si>
  <si>
    <t>Treatment 6</t>
  </si>
  <si>
    <t>Treatment 7</t>
  </si>
  <si>
    <t>Rep 2</t>
  </si>
  <si>
    <t>Rep 1</t>
  </si>
  <si>
    <t xml:space="preserve">Rep 3 </t>
  </si>
  <si>
    <t>leaf dry (g)</t>
  </si>
  <si>
    <t>Fresh leaf subsample (g)</t>
  </si>
  <si>
    <t>Stems fresh (g)</t>
  </si>
  <si>
    <t>Fresh leaf (g)</t>
  </si>
  <si>
    <t>Stems fresh subsample (g)</t>
  </si>
  <si>
    <t>Stems dry (g)</t>
  </si>
  <si>
    <t>Tubers fresh (g)</t>
  </si>
  <si>
    <t>Tubers fresh subsample (g)</t>
  </si>
  <si>
    <t>Tubers dry (g)</t>
  </si>
  <si>
    <t>HI</t>
  </si>
  <si>
    <t>Rep</t>
  </si>
  <si>
    <t>Treatment</t>
  </si>
  <si>
    <t>average</t>
  </si>
  <si>
    <t>leaves fresh (g)</t>
  </si>
  <si>
    <t>Average</t>
  </si>
  <si>
    <t>Leaves dry (g) corrected</t>
  </si>
  <si>
    <t>Stems dry (g) corrected</t>
  </si>
  <si>
    <t>Tubers dry (g) corrected</t>
  </si>
  <si>
    <t xml:space="preserve"> Stem DM %</t>
  </si>
  <si>
    <t>Leaf DM %</t>
  </si>
  <si>
    <t>DM per plant x4</t>
  </si>
  <si>
    <t>DM tubers per plant x4</t>
  </si>
  <si>
    <t>Leaves DM %</t>
  </si>
  <si>
    <t>DM% per plant x4</t>
  </si>
  <si>
    <t>Stems DM %</t>
  </si>
  <si>
    <t>Dry mass x4</t>
  </si>
  <si>
    <t>Replicate</t>
  </si>
  <si>
    <t xml:space="preserve">HI </t>
  </si>
  <si>
    <t>CIF</t>
  </si>
  <si>
    <t>COF</t>
  </si>
  <si>
    <t>LDC</t>
  </si>
  <si>
    <t>HDC</t>
  </si>
  <si>
    <t>C</t>
  </si>
  <si>
    <t>SOC</t>
  </si>
  <si>
    <t>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</si>
</sst>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1" fontId="0" fillId="0" borderId="0" xfId="0" applyNumberForma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numRef>
              <c:f>'Trial 1 HI'!$W$10:$AC$10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'Trial 1 HI'!$W$15:$AC$15</c:f>
              <c:numCache>
                <c:formatCode>0</c:formatCode>
                <c:ptCount val="7"/>
                <c:pt idx="0">
                  <c:v>38.609180619549875</c:v>
                </c:pt>
                <c:pt idx="1">
                  <c:v>36.834119580613184</c:v>
                </c:pt>
                <c:pt idx="2">
                  <c:v>36.44803441208829</c:v>
                </c:pt>
                <c:pt idx="3">
                  <c:v>38.11650858087409</c:v>
                </c:pt>
                <c:pt idx="4">
                  <c:v>35.926524845111643</c:v>
                </c:pt>
                <c:pt idx="5">
                  <c:v>37.467342798680129</c:v>
                </c:pt>
                <c:pt idx="6">
                  <c:v>37.336571195017257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3F-4831-9237-FCCC91A30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097583087"/>
        <c:axId val="1097582127"/>
      </c:barChart>
      <c:catAx>
        <c:axId val="10975830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7582127"/>
        <c:crosses val="autoZero"/>
        <c:auto val="1"/>
        <c:lblAlgn val="ctr"/>
        <c:lblOffset val="100"/>
        <c:noMultiLvlLbl val="0"/>
      </c:catAx>
      <c:valAx>
        <c:axId val="1097582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HI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7583087"/>
        <c:crosses val="autoZero"/>
        <c:crossBetween val="between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'Trial 1 HI'!$W$2:$AC$2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'Trial 1 HI'!$W$6:$AC$6</c:f>
              <c:numCache>
                <c:formatCode>General</c:formatCode>
                <c:ptCount val="7"/>
                <c:pt idx="0">
                  <c:v>0.76954382573293334</c:v>
                </c:pt>
                <c:pt idx="1">
                  <c:v>0.9084962976163572</c:v>
                </c:pt>
                <c:pt idx="2">
                  <c:v>0.89447614361460837</c:v>
                </c:pt>
                <c:pt idx="3">
                  <c:v>0.93434133268738329</c:v>
                </c:pt>
                <c:pt idx="4">
                  <c:v>0.89273257704360309</c:v>
                </c:pt>
                <c:pt idx="5">
                  <c:v>0.9156824539167957</c:v>
                </c:pt>
                <c:pt idx="6">
                  <c:v>0.92909095324923918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0-4A77-BBE4-D4C2E02F7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7726383"/>
        <c:axId val="1827725423"/>
      </c:barChart>
      <c:catAx>
        <c:axId val="18277263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725423"/>
        <c:crosses val="autoZero"/>
        <c:auto val="1"/>
        <c:lblAlgn val="ctr"/>
        <c:lblOffset val="100"/>
        <c:noMultiLvlLbl val="0"/>
      </c:catAx>
      <c:valAx>
        <c:axId val="182772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HI</a:t>
                </a:r>
                <a:r>
                  <a:rPr lang="en-ZA" baseline="0"/>
                  <a:t> (g/g)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726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numRef>
              <c:f>'Trial 2 HI'!$T$10:$Z$10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'Trial 2 HI'!$T$15:$Z$15</c:f>
              <c:numCache>
                <c:formatCode>General</c:formatCode>
                <c:ptCount val="7"/>
                <c:pt idx="0">
                  <c:v>42.79945548196693</c:v>
                </c:pt>
                <c:pt idx="1">
                  <c:v>39.421617152216335</c:v>
                </c:pt>
                <c:pt idx="2">
                  <c:v>39.571895511451899</c:v>
                </c:pt>
                <c:pt idx="3">
                  <c:v>39.459886541230368</c:v>
                </c:pt>
                <c:pt idx="4">
                  <c:v>37.658740090122684</c:v>
                </c:pt>
                <c:pt idx="5">
                  <c:v>38.164106525400079</c:v>
                </c:pt>
                <c:pt idx="6">
                  <c:v>38.175283669647378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3B-405F-B296-247B28DC5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080135135"/>
        <c:axId val="1118066863"/>
      </c:barChart>
      <c:catAx>
        <c:axId val="10801351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8066863"/>
        <c:crosses val="autoZero"/>
        <c:auto val="1"/>
        <c:lblAlgn val="ctr"/>
        <c:lblOffset val="100"/>
        <c:noMultiLvlLbl val="0"/>
      </c:catAx>
      <c:valAx>
        <c:axId val="1118066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HI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135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'Trial 2 HI'!$T$2:$Z$2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'Trial 2 HI'!$T$6:$Z$6</c:f>
              <c:numCache>
                <c:formatCode>General</c:formatCode>
                <c:ptCount val="7"/>
                <c:pt idx="0">
                  <c:v>0.7139810572134353</c:v>
                </c:pt>
                <c:pt idx="1">
                  <c:v>0.87742561042464384</c:v>
                </c:pt>
                <c:pt idx="2">
                  <c:v>0.8399809703634743</c:v>
                </c:pt>
                <c:pt idx="3">
                  <c:v>0.88343977921731265</c:v>
                </c:pt>
                <c:pt idx="4">
                  <c:v>0.82143349866067827</c:v>
                </c:pt>
                <c:pt idx="5">
                  <c:v>0.87127165810456553</c:v>
                </c:pt>
                <c:pt idx="6">
                  <c:v>0.79571386288302881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6-49CA-83ED-269086BDA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5294543"/>
        <c:axId val="1755295503"/>
      </c:barChart>
      <c:catAx>
        <c:axId val="17552945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295503"/>
        <c:crosses val="autoZero"/>
        <c:auto val="1"/>
        <c:lblAlgn val="ctr"/>
        <c:lblOffset val="100"/>
        <c:noMultiLvlLbl val="0"/>
      </c:catAx>
      <c:valAx>
        <c:axId val="175529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HI</a:t>
                </a:r>
                <a:r>
                  <a:rPr lang="en-ZA" baseline="0"/>
                  <a:t> (g/g)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5294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485775</xdr:colOff>
      <xdr:row>16</xdr:row>
      <xdr:rowOff>114300</xdr:rowOff>
    </xdr:from>
    <xdr:to>
      <xdr:col>32</xdr:col>
      <xdr:colOff>28575</xdr:colOff>
      <xdr:row>35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457D66-CA7B-66D5-E476-E03CAC21FA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352425</xdr:colOff>
      <xdr:row>5</xdr:row>
      <xdr:rowOff>122237</xdr:rowOff>
    </xdr:from>
    <xdr:to>
      <xdr:col>34</xdr:col>
      <xdr:colOff>47625</xdr:colOff>
      <xdr:row>20</xdr:row>
      <xdr:rowOff>144462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37CAC5-890A-7793-0EDB-B90A67C87D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57150</xdr:colOff>
      <xdr:row>15</xdr:row>
      <xdr:rowOff>146050</xdr:rowOff>
    </xdr:from>
    <xdr:to>
      <xdr:col>28</xdr:col>
      <xdr:colOff>292100</xdr:colOff>
      <xdr:row>32</xdr:row>
      <xdr:rowOff>174625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6ECA51-ECBF-A8DB-91B5-C3B1A6D57C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396875</xdr:colOff>
      <xdr:row>25</xdr:row>
      <xdr:rowOff>179387</xdr:rowOff>
    </xdr:from>
    <xdr:to>
      <xdr:col>19</xdr:col>
      <xdr:colOff>149225</xdr:colOff>
      <xdr:row>41</xdr:row>
      <xdr:rowOff>20637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381B3D-88BF-8FF1-FA11-65B662AB62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3BFAE-BBA8-4D91-A757-CB604CB85C0C}">
  <dimension ref="A1:AC22"/>
  <sheetViews>
    <sheetView topLeftCell="O1" workbookViewId="0">
      <selection activeCell="U16" sqref="U16:U22"/>
    </sheetView>
  </sheetViews>
  <sheetFormatPr defaultRowHeight="14.5" x14ac:dyDescent="0.35"/>
  <cols>
    <col min="2" max="2" width="11" bestFit="1" customWidth="1"/>
    <col min="3" max="3" width="11.54296875" bestFit="1" customWidth="1"/>
    <col min="4" max="4" width="21.26953125" bestFit="1" customWidth="1"/>
    <col min="5" max="5" width="9.7265625" bestFit="1" customWidth="1"/>
    <col min="6" max="8" width="9.7265625" customWidth="1"/>
    <col min="9" max="9" width="13.26953125" bestFit="1" customWidth="1"/>
    <col min="10" max="10" width="22.90625" bestFit="1" customWidth="1"/>
    <col min="11" max="11" width="11.6328125" bestFit="1" customWidth="1"/>
    <col min="12" max="14" width="11.6328125" customWidth="1"/>
    <col min="15" max="15" width="14" bestFit="1" customWidth="1"/>
    <col min="16" max="16" width="23.6328125" bestFit="1" customWidth="1"/>
    <col min="17" max="17" width="12.36328125" bestFit="1" customWidth="1"/>
    <col min="18" max="18" width="20.90625" bestFit="1" customWidth="1"/>
  </cols>
  <sheetData>
    <row r="1" spans="1:29" x14ac:dyDescent="0.35">
      <c r="C1" t="s">
        <v>13</v>
      </c>
      <c r="D1" t="s">
        <v>11</v>
      </c>
      <c r="E1" t="s">
        <v>10</v>
      </c>
      <c r="F1" t="s">
        <v>29</v>
      </c>
      <c r="H1" t="s">
        <v>30</v>
      </c>
      <c r="I1" t="s">
        <v>12</v>
      </c>
      <c r="J1" t="s">
        <v>14</v>
      </c>
      <c r="K1" t="s">
        <v>15</v>
      </c>
      <c r="L1" t="s">
        <v>28</v>
      </c>
      <c r="N1" t="s">
        <v>30</v>
      </c>
      <c r="O1" t="s">
        <v>16</v>
      </c>
      <c r="P1" t="s">
        <v>17</v>
      </c>
      <c r="Q1" t="s">
        <v>18</v>
      </c>
      <c r="R1" t="s">
        <v>27</v>
      </c>
      <c r="S1" t="s">
        <v>31</v>
      </c>
      <c r="T1" t="s">
        <v>19</v>
      </c>
      <c r="W1" t="s">
        <v>20</v>
      </c>
      <c r="X1" t="s">
        <v>21</v>
      </c>
    </row>
    <row r="2" spans="1:29" x14ac:dyDescent="0.35">
      <c r="A2" s="8" t="s">
        <v>8</v>
      </c>
      <c r="B2" s="1" t="s">
        <v>0</v>
      </c>
      <c r="C2" s="2">
        <v>443.4</v>
      </c>
      <c r="D2" s="2">
        <v>411.3</v>
      </c>
      <c r="E2" s="2">
        <v>83.2</v>
      </c>
      <c r="F2" s="2">
        <f>E2/D2*100</f>
        <v>20.228543642110385</v>
      </c>
      <c r="G2" s="2">
        <f>E2*4</f>
        <v>332.8</v>
      </c>
      <c r="H2" s="2">
        <f>G2*(F2/100)</f>
        <v>67.320593240943367</v>
      </c>
      <c r="I2" s="2">
        <v>428.3</v>
      </c>
      <c r="J2" s="2">
        <v>412.2</v>
      </c>
      <c r="K2" s="2">
        <v>56.1</v>
      </c>
      <c r="L2" s="2">
        <f>K2/J2*100</f>
        <v>13.609898107714702</v>
      </c>
      <c r="M2" s="2">
        <f>K2*4</f>
        <v>224.4</v>
      </c>
      <c r="N2" s="2">
        <f>M2*(L2/100)</f>
        <v>30.540611353711792</v>
      </c>
      <c r="O2" s="2">
        <v>4600.1000000000004</v>
      </c>
      <c r="P2" s="2">
        <v>500.6</v>
      </c>
      <c r="Q2" s="2">
        <v>79.400000000000006</v>
      </c>
      <c r="R2" s="2">
        <v>79.7</v>
      </c>
      <c r="S2" s="2">
        <v>366.72247018553367</v>
      </c>
      <c r="T2">
        <f>S2/(H2+N2+S2)</f>
        <v>0.78935720321865199</v>
      </c>
      <c r="U2">
        <v>0.78935720321865199</v>
      </c>
      <c r="W2">
        <v>1</v>
      </c>
      <c r="X2">
        <v>2</v>
      </c>
      <c r="Y2">
        <v>3</v>
      </c>
      <c r="Z2">
        <v>4</v>
      </c>
      <c r="AA2">
        <v>5</v>
      </c>
      <c r="AB2">
        <v>6</v>
      </c>
      <c r="AC2">
        <v>7</v>
      </c>
    </row>
    <row r="3" spans="1:29" x14ac:dyDescent="0.35">
      <c r="A3" s="8"/>
      <c r="B3" s="3" t="s">
        <v>1</v>
      </c>
      <c r="C3" s="4">
        <v>2308.5</v>
      </c>
      <c r="D3" s="4">
        <v>501.1</v>
      </c>
      <c r="E3" s="4">
        <v>72</v>
      </c>
      <c r="F3" s="2">
        <f t="shared" ref="F3:F22" si="0">E3/D3*100</f>
        <v>14.368389543005389</v>
      </c>
      <c r="G3" s="2">
        <f t="shared" ref="G3:G22" si="1">E3*4</f>
        <v>288</v>
      </c>
      <c r="H3" s="2">
        <f t="shared" ref="H3:H22" si="2">G3*(F3/100)</f>
        <v>41.38096188385552</v>
      </c>
      <c r="I3" s="4">
        <v>2808.4</v>
      </c>
      <c r="J3" s="4">
        <v>500.1</v>
      </c>
      <c r="K3" s="4">
        <v>75</v>
      </c>
      <c r="L3" s="2">
        <f t="shared" ref="L3:L22" si="3">K3/J3*100</f>
        <v>14.997000599880023</v>
      </c>
      <c r="M3" s="2">
        <f t="shared" ref="M3:M22" si="4">K3*4</f>
        <v>300</v>
      </c>
      <c r="N3" s="2">
        <f t="shared" ref="N3:N22" si="5">M3*(L3/100)</f>
        <v>44.991001799640067</v>
      </c>
      <c r="O3" s="4">
        <v>6474.9</v>
      </c>
      <c r="P3" s="4">
        <v>504.8</v>
      </c>
      <c r="Q3" s="4">
        <v>73.900000000000006</v>
      </c>
      <c r="R3" s="4">
        <v>77.900000000000006</v>
      </c>
      <c r="S3" s="4">
        <v>745.52200900260607</v>
      </c>
      <c r="T3">
        <f t="shared" ref="T3:T22" si="6">S3/(H3+N3+S3)</f>
        <v>0.89617431244920642</v>
      </c>
      <c r="U3">
        <v>0.89617431244920642</v>
      </c>
      <c r="V3">
        <v>1</v>
      </c>
      <c r="W3">
        <v>0.78935720321865199</v>
      </c>
      <c r="X3">
        <v>0.89617431244920642</v>
      </c>
      <c r="Y3">
        <v>0.9070896725968437</v>
      </c>
      <c r="Z3">
        <v>0.94161943618359611</v>
      </c>
      <c r="AA3">
        <v>0.89923129305249971</v>
      </c>
      <c r="AB3">
        <v>0.92710454976681456</v>
      </c>
      <c r="AC3">
        <v>0.91778278883098308</v>
      </c>
    </row>
    <row r="4" spans="1:29" x14ac:dyDescent="0.35">
      <c r="A4" s="8"/>
      <c r="B4" s="3" t="s">
        <v>2</v>
      </c>
      <c r="C4" s="4">
        <v>962.3</v>
      </c>
      <c r="D4" s="4">
        <v>497.3</v>
      </c>
      <c r="E4" s="4">
        <v>82.5</v>
      </c>
      <c r="F4" s="2">
        <f t="shared" si="0"/>
        <v>16.589583752262214</v>
      </c>
      <c r="G4" s="2">
        <f t="shared" si="1"/>
        <v>330</v>
      </c>
      <c r="H4" s="2">
        <f t="shared" si="2"/>
        <v>54.745626382465311</v>
      </c>
      <c r="I4" s="4">
        <v>1166.5999999999999</v>
      </c>
      <c r="J4" s="4">
        <v>499.3</v>
      </c>
      <c r="K4" s="4">
        <v>62.1</v>
      </c>
      <c r="L4" s="2">
        <f t="shared" si="3"/>
        <v>12.437412377328259</v>
      </c>
      <c r="M4" s="2">
        <f t="shared" si="4"/>
        <v>248.4</v>
      </c>
      <c r="N4" s="2">
        <f t="shared" si="5"/>
        <v>30.894532345283398</v>
      </c>
      <c r="O4" s="4">
        <v>8392.2999999999993</v>
      </c>
      <c r="P4" s="4">
        <v>499.8</v>
      </c>
      <c r="Q4" s="4">
        <v>89.1</v>
      </c>
      <c r="R4" s="4">
        <v>89.9</v>
      </c>
      <c r="S4" s="4">
        <v>836.11053488609559</v>
      </c>
      <c r="T4">
        <f t="shared" si="6"/>
        <v>0.9070896725968437</v>
      </c>
      <c r="U4">
        <v>0.9070896725968437</v>
      </c>
      <c r="V4">
        <v>2</v>
      </c>
      <c r="W4">
        <v>0.8339146940635358</v>
      </c>
      <c r="X4">
        <v>0.92420817116524501</v>
      </c>
      <c r="Y4">
        <v>0.89836592505923207</v>
      </c>
      <c r="Z4">
        <v>0.94119033945144337</v>
      </c>
      <c r="AA4">
        <v>0.904279934087026</v>
      </c>
      <c r="AB4">
        <v>0.9236450335709615</v>
      </c>
      <c r="AC4">
        <v>0.92950826902120276</v>
      </c>
    </row>
    <row r="5" spans="1:29" x14ac:dyDescent="0.35">
      <c r="A5" s="8"/>
      <c r="B5" s="3" t="s">
        <v>3</v>
      </c>
      <c r="C5" s="4">
        <v>1051.5999999999999</v>
      </c>
      <c r="D5" s="4">
        <v>500.4</v>
      </c>
      <c r="E5" s="4">
        <v>82.7</v>
      </c>
      <c r="F5" s="2">
        <f t="shared" si="0"/>
        <v>16.526778577138291</v>
      </c>
      <c r="G5" s="2">
        <f t="shared" si="1"/>
        <v>330.8</v>
      </c>
      <c r="H5" s="2">
        <f t="shared" si="2"/>
        <v>54.670583533173463</v>
      </c>
      <c r="I5" s="4">
        <v>1777.9</v>
      </c>
      <c r="J5" s="4">
        <v>494.9</v>
      </c>
      <c r="K5" s="4">
        <v>50.5</v>
      </c>
      <c r="L5" s="2">
        <f t="shared" si="3"/>
        <v>10.204081632653061</v>
      </c>
      <c r="M5" s="2">
        <f t="shared" si="4"/>
        <v>202</v>
      </c>
      <c r="N5" s="2">
        <f t="shared" si="5"/>
        <v>20.612244897959183</v>
      </c>
      <c r="O5" s="4">
        <v>10155.4</v>
      </c>
      <c r="P5" s="4">
        <v>501.6</v>
      </c>
      <c r="Q5" s="4">
        <v>80.2</v>
      </c>
      <c r="R5" s="4">
        <v>80.099999999999994</v>
      </c>
      <c r="S5" s="4">
        <v>1214.2358659734518</v>
      </c>
      <c r="T5">
        <f t="shared" si="6"/>
        <v>0.94161943618359611</v>
      </c>
      <c r="U5">
        <v>0.94161943618359611</v>
      </c>
      <c r="V5">
        <v>3</v>
      </c>
      <c r="W5">
        <v>0.68535957991661245</v>
      </c>
      <c r="X5">
        <v>0.90510640923461982</v>
      </c>
      <c r="Y5">
        <v>0.87797283318774932</v>
      </c>
      <c r="Z5">
        <v>0.9202142224271106</v>
      </c>
      <c r="AA5">
        <v>0.87468650399128356</v>
      </c>
      <c r="AB5">
        <v>0.89629777841261093</v>
      </c>
      <c r="AC5">
        <v>0.9399818018955316</v>
      </c>
    </row>
    <row r="6" spans="1:29" x14ac:dyDescent="0.35">
      <c r="A6" s="8"/>
      <c r="B6" s="3" t="s">
        <v>4</v>
      </c>
      <c r="C6" s="4">
        <v>1212.3</v>
      </c>
      <c r="D6" s="4">
        <v>499.2</v>
      </c>
      <c r="E6" s="4">
        <v>76.3</v>
      </c>
      <c r="F6" s="2">
        <f t="shared" si="0"/>
        <v>15.284455128205126</v>
      </c>
      <c r="G6" s="2">
        <f t="shared" si="1"/>
        <v>305.2</v>
      </c>
      <c r="H6" s="2">
        <f t="shared" si="2"/>
        <v>46.648157051282048</v>
      </c>
      <c r="I6" s="4">
        <v>1290.9000000000001</v>
      </c>
      <c r="J6" s="4">
        <v>499.7</v>
      </c>
      <c r="K6" s="4">
        <v>52.3</v>
      </c>
      <c r="L6" s="2">
        <f t="shared" si="3"/>
        <v>10.466279767860716</v>
      </c>
      <c r="M6" s="2">
        <f t="shared" si="4"/>
        <v>209.2</v>
      </c>
      <c r="N6" s="2">
        <f t="shared" si="5"/>
        <v>21.895457274364617</v>
      </c>
      <c r="O6" s="4">
        <v>5122</v>
      </c>
      <c r="P6" s="4">
        <v>498.6</v>
      </c>
      <c r="Q6" s="4">
        <v>72.2</v>
      </c>
      <c r="R6" s="4">
        <v>69.099999999999994</v>
      </c>
      <c r="S6" s="4">
        <v>611.66372783423003</v>
      </c>
      <c r="T6">
        <f t="shared" si="6"/>
        <v>0.89923129305249971</v>
      </c>
      <c r="U6">
        <v>0.89923129305249971</v>
      </c>
      <c r="V6" t="s">
        <v>22</v>
      </c>
      <c r="W6">
        <f>AVERAGE(W3:W5)</f>
        <v>0.76954382573293334</v>
      </c>
      <c r="X6">
        <f t="shared" ref="X6:AC6" si="7">AVERAGE(X3:X5)</f>
        <v>0.9084962976163572</v>
      </c>
      <c r="Y6">
        <f t="shared" si="7"/>
        <v>0.89447614361460837</v>
      </c>
      <c r="Z6">
        <f t="shared" si="7"/>
        <v>0.93434133268738329</v>
      </c>
      <c r="AA6">
        <f t="shared" si="7"/>
        <v>0.89273257704360309</v>
      </c>
      <c r="AB6">
        <f t="shared" si="7"/>
        <v>0.9156824539167957</v>
      </c>
      <c r="AC6">
        <f t="shared" si="7"/>
        <v>0.92909095324923918</v>
      </c>
    </row>
    <row r="7" spans="1:29" x14ac:dyDescent="0.35">
      <c r="A7" s="8"/>
      <c r="B7" s="3" t="s">
        <v>5</v>
      </c>
      <c r="C7" s="4">
        <v>1093.8</v>
      </c>
      <c r="D7" s="4">
        <v>501.6</v>
      </c>
      <c r="E7" s="4">
        <v>72.599999999999994</v>
      </c>
      <c r="F7" s="2">
        <f t="shared" si="0"/>
        <v>14.473684210526313</v>
      </c>
      <c r="G7" s="2">
        <f t="shared" si="1"/>
        <v>290.39999999999998</v>
      </c>
      <c r="H7" s="2">
        <f t="shared" si="2"/>
        <v>42.031578947368409</v>
      </c>
      <c r="I7" s="4">
        <v>1015.6</v>
      </c>
      <c r="J7" s="4">
        <v>502.9</v>
      </c>
      <c r="K7" s="4">
        <v>58.5</v>
      </c>
      <c r="L7" s="2">
        <f t="shared" si="3"/>
        <v>11.63253131835355</v>
      </c>
      <c r="M7" s="2">
        <f t="shared" si="4"/>
        <v>234</v>
      </c>
      <c r="N7" s="2">
        <f t="shared" si="5"/>
        <v>27.220123284947309</v>
      </c>
      <c r="O7" s="4">
        <v>6847.2</v>
      </c>
      <c r="P7" s="4">
        <v>504.2</v>
      </c>
      <c r="Q7" s="4">
        <v>82.7</v>
      </c>
      <c r="R7" s="4">
        <v>81</v>
      </c>
      <c r="S7" s="4">
        <v>880.76235229078839</v>
      </c>
      <c r="T7">
        <f t="shared" si="6"/>
        <v>0.92710454976681456</v>
      </c>
      <c r="U7">
        <v>0.92710454976681456</v>
      </c>
      <c r="W7">
        <f>W6*100</f>
        <v>76.95438257329333</v>
      </c>
      <c r="X7">
        <f t="shared" ref="X7:AC7" si="8">X6*100</f>
        <v>90.849629761635725</v>
      </c>
      <c r="Y7">
        <f t="shared" si="8"/>
        <v>89.447614361460836</v>
      </c>
      <c r="Z7">
        <f t="shared" si="8"/>
        <v>93.434133268738321</v>
      </c>
      <c r="AA7">
        <f t="shared" si="8"/>
        <v>89.273257704360304</v>
      </c>
      <c r="AB7">
        <f t="shared" si="8"/>
        <v>91.568245391679568</v>
      </c>
      <c r="AC7">
        <f t="shared" si="8"/>
        <v>92.909095324923925</v>
      </c>
    </row>
    <row r="8" spans="1:29" x14ac:dyDescent="0.35">
      <c r="A8" s="8"/>
      <c r="B8" s="5" t="s">
        <v>6</v>
      </c>
      <c r="C8" s="6">
        <v>1218.5</v>
      </c>
      <c r="D8" s="6">
        <v>497.3</v>
      </c>
      <c r="E8" s="6">
        <v>67.3</v>
      </c>
      <c r="F8" s="2">
        <f t="shared" si="0"/>
        <v>13.533078624572692</v>
      </c>
      <c r="G8" s="2">
        <f t="shared" si="1"/>
        <v>269.2</v>
      </c>
      <c r="H8" s="2">
        <f t="shared" si="2"/>
        <v>36.431047657349687</v>
      </c>
      <c r="I8" s="6">
        <v>1418.5</v>
      </c>
      <c r="J8" s="6">
        <v>499.5</v>
      </c>
      <c r="K8" s="6">
        <v>51.9</v>
      </c>
      <c r="L8" s="2">
        <f t="shared" si="3"/>
        <v>10.39039039039039</v>
      </c>
      <c r="M8" s="2">
        <f t="shared" si="4"/>
        <v>207.6</v>
      </c>
      <c r="N8" s="2">
        <f t="shared" si="5"/>
        <v>21.570450450450448</v>
      </c>
      <c r="O8" s="6">
        <v>6445.6</v>
      </c>
      <c r="P8" s="6">
        <v>512.70000000000005</v>
      </c>
      <c r="Q8" s="6">
        <v>74.3</v>
      </c>
      <c r="R8" s="6">
        <v>74.7</v>
      </c>
      <c r="S8" s="6">
        <v>647.46512236129274</v>
      </c>
      <c r="T8">
        <f t="shared" si="6"/>
        <v>0.91778278883098308</v>
      </c>
      <c r="U8">
        <v>0.91778278883098308</v>
      </c>
    </row>
    <row r="9" spans="1:29" x14ac:dyDescent="0.35">
      <c r="A9" s="8" t="s">
        <v>7</v>
      </c>
      <c r="B9" s="1" t="s">
        <v>0</v>
      </c>
      <c r="C9" s="2">
        <v>408.9</v>
      </c>
      <c r="D9" s="2">
        <v>408.9</v>
      </c>
      <c r="E9" s="2">
        <v>67.400000000000006</v>
      </c>
      <c r="F9" s="2">
        <f t="shared" si="0"/>
        <v>16.483247737833214</v>
      </c>
      <c r="G9" s="2">
        <f t="shared" si="1"/>
        <v>269.60000000000002</v>
      </c>
      <c r="H9" s="2">
        <f t="shared" si="2"/>
        <v>44.438835901198352</v>
      </c>
      <c r="I9" s="2">
        <v>210.8</v>
      </c>
      <c r="J9" s="2">
        <v>210.8</v>
      </c>
      <c r="K9" s="2">
        <v>46.7</v>
      </c>
      <c r="L9" s="2">
        <f t="shared" si="3"/>
        <v>22.153700189753319</v>
      </c>
      <c r="M9" s="2">
        <f t="shared" si="4"/>
        <v>186.8</v>
      </c>
      <c r="N9" s="2">
        <f t="shared" si="5"/>
        <v>41.383111954459203</v>
      </c>
      <c r="O9" s="2">
        <v>3440</v>
      </c>
      <c r="P9" s="2">
        <v>497.5</v>
      </c>
      <c r="Q9" s="2">
        <v>77.8</v>
      </c>
      <c r="R9" s="2">
        <v>81.3</v>
      </c>
      <c r="S9" s="2">
        <v>430.91219290263876</v>
      </c>
      <c r="T9">
        <f t="shared" si="6"/>
        <v>0.8339146940635358</v>
      </c>
      <c r="U9">
        <v>0.8339146940635358</v>
      </c>
      <c r="W9" t="s">
        <v>21</v>
      </c>
    </row>
    <row r="10" spans="1:29" x14ac:dyDescent="0.35">
      <c r="A10" s="8"/>
      <c r="B10" s="3" t="s">
        <v>1</v>
      </c>
      <c r="C10" s="4">
        <v>681.3</v>
      </c>
      <c r="D10" s="4">
        <v>496.2</v>
      </c>
      <c r="E10" s="4">
        <v>69.400000000000006</v>
      </c>
      <c r="F10" s="2">
        <f t="shared" si="0"/>
        <v>13.986295848448208</v>
      </c>
      <c r="G10" s="2">
        <f t="shared" si="1"/>
        <v>277.60000000000002</v>
      </c>
      <c r="H10" s="2">
        <f t="shared" si="2"/>
        <v>38.825957275292225</v>
      </c>
      <c r="I10" s="4">
        <v>638.1</v>
      </c>
      <c r="J10" s="4">
        <v>491.9</v>
      </c>
      <c r="K10" s="4">
        <v>57.8</v>
      </c>
      <c r="L10" s="2">
        <f t="shared" si="3"/>
        <v>11.750355763366539</v>
      </c>
      <c r="M10" s="2">
        <f t="shared" si="4"/>
        <v>231.2</v>
      </c>
      <c r="N10" s="2">
        <f t="shared" si="5"/>
        <v>27.166822524903438</v>
      </c>
      <c r="O10" s="4">
        <v>6300.4</v>
      </c>
      <c r="P10" s="4">
        <v>496.4</v>
      </c>
      <c r="Q10" s="4">
        <v>81.3</v>
      </c>
      <c r="R10" s="4">
        <v>80.5</v>
      </c>
      <c r="S10" s="4">
        <v>804.71822974776308</v>
      </c>
      <c r="T10">
        <f t="shared" si="6"/>
        <v>0.92420817116524501</v>
      </c>
      <c r="U10">
        <v>0.92420817116524501</v>
      </c>
      <c r="V10" t="s">
        <v>20</v>
      </c>
      <c r="W10">
        <v>1</v>
      </c>
      <c r="X10">
        <v>2</v>
      </c>
      <c r="Y10">
        <v>3</v>
      </c>
      <c r="Z10">
        <v>4</v>
      </c>
      <c r="AA10">
        <v>5</v>
      </c>
      <c r="AB10">
        <v>6</v>
      </c>
      <c r="AC10">
        <v>7</v>
      </c>
    </row>
    <row r="11" spans="1:29" x14ac:dyDescent="0.35">
      <c r="A11" s="8"/>
      <c r="B11" s="3" t="s">
        <v>2</v>
      </c>
      <c r="C11" s="4">
        <v>535.1</v>
      </c>
      <c r="D11" s="4">
        <v>491.4</v>
      </c>
      <c r="E11" s="4">
        <v>92.4</v>
      </c>
      <c r="F11" s="2">
        <f t="shared" si="0"/>
        <v>18.803418803418808</v>
      </c>
      <c r="G11" s="2">
        <f t="shared" si="1"/>
        <v>369.6</v>
      </c>
      <c r="H11" s="2">
        <f t="shared" si="2"/>
        <v>69.497435897435921</v>
      </c>
      <c r="I11" s="4">
        <v>785.4</v>
      </c>
      <c r="J11" s="4">
        <v>497.5</v>
      </c>
      <c r="K11" s="4">
        <v>50.9</v>
      </c>
      <c r="L11" s="2">
        <f t="shared" si="3"/>
        <v>10.231155778894472</v>
      </c>
      <c r="M11" s="2">
        <f t="shared" si="4"/>
        <v>203.6</v>
      </c>
      <c r="N11" s="2">
        <f t="shared" si="5"/>
        <v>20.830633165829141</v>
      </c>
      <c r="O11" s="4">
        <v>5022</v>
      </c>
      <c r="P11" s="4">
        <v>499.8</v>
      </c>
      <c r="Q11" s="4">
        <v>88.5</v>
      </c>
      <c r="R11" s="4">
        <v>80.7</v>
      </c>
      <c r="S11" s="4">
        <v>798.42965432732035</v>
      </c>
      <c r="T11">
        <f t="shared" si="6"/>
        <v>0.89836592505923207</v>
      </c>
      <c r="U11">
        <v>0.89836592505923207</v>
      </c>
      <c r="V11">
        <v>1</v>
      </c>
      <c r="W11">
        <v>0.36392694063926939</v>
      </c>
      <c r="X11">
        <v>0.34637616718541575</v>
      </c>
      <c r="Y11">
        <v>0.38336886993603414</v>
      </c>
      <c r="Z11">
        <v>0.37552742616033757</v>
      </c>
      <c r="AA11">
        <v>0.34951947395042993</v>
      </c>
      <c r="AB11">
        <v>0.38189533239038193</v>
      </c>
      <c r="AC11">
        <v>0.38525012893243948</v>
      </c>
    </row>
    <row r="12" spans="1:29" x14ac:dyDescent="0.35">
      <c r="A12" s="8"/>
      <c r="B12" s="3" t="s">
        <v>3</v>
      </c>
      <c r="C12" s="4">
        <v>1697.9</v>
      </c>
      <c r="D12" s="4">
        <v>498.4</v>
      </c>
      <c r="E12" s="4">
        <v>71.5</v>
      </c>
      <c r="F12" s="2">
        <f t="shared" si="0"/>
        <v>14.345906902086677</v>
      </c>
      <c r="G12" s="2">
        <f t="shared" si="1"/>
        <v>286</v>
      </c>
      <c r="H12" s="2">
        <f t="shared" si="2"/>
        <v>41.029293739967898</v>
      </c>
      <c r="I12" s="4">
        <v>2277.5</v>
      </c>
      <c r="J12" s="4">
        <v>499.4</v>
      </c>
      <c r="K12" s="4">
        <v>55.3</v>
      </c>
      <c r="L12" s="2">
        <f t="shared" si="3"/>
        <v>11.073287945534641</v>
      </c>
      <c r="M12" s="2">
        <f t="shared" si="4"/>
        <v>221.2</v>
      </c>
      <c r="N12" s="2">
        <f t="shared" si="5"/>
        <v>24.494112935522626</v>
      </c>
      <c r="O12" s="4">
        <v>7314.4</v>
      </c>
      <c r="P12" s="4">
        <v>502.1</v>
      </c>
      <c r="Q12" s="4">
        <v>85.1</v>
      </c>
      <c r="R12" s="4">
        <v>82</v>
      </c>
      <c r="S12" s="4">
        <v>1048.6371932040252</v>
      </c>
      <c r="T12">
        <f t="shared" si="6"/>
        <v>0.94119033945144337</v>
      </c>
      <c r="U12">
        <v>0.94119033945144337</v>
      </c>
      <c r="V12">
        <v>2</v>
      </c>
      <c r="W12">
        <v>0.41606960081883315</v>
      </c>
      <c r="X12">
        <v>0.38757823784304285</v>
      </c>
      <c r="Y12">
        <v>0.36026785714285714</v>
      </c>
      <c r="Z12">
        <v>0.39272030651340994</v>
      </c>
      <c r="AA12">
        <v>0.36547433903576981</v>
      </c>
      <c r="AB12">
        <v>0.38607888631090487</v>
      </c>
      <c r="AC12">
        <v>0.35646862853970013</v>
      </c>
    </row>
    <row r="13" spans="1:29" x14ac:dyDescent="0.35">
      <c r="A13" s="8"/>
      <c r="B13" s="3" t="s">
        <v>4</v>
      </c>
      <c r="C13" s="4">
        <v>964.6</v>
      </c>
      <c r="D13" s="4">
        <v>499.6</v>
      </c>
      <c r="E13" s="4">
        <v>67.7</v>
      </c>
      <c r="F13" s="2">
        <f t="shared" si="0"/>
        <v>13.550840672538031</v>
      </c>
      <c r="G13" s="2">
        <f t="shared" si="1"/>
        <v>270.8</v>
      </c>
      <c r="H13" s="2">
        <f t="shared" si="2"/>
        <v>36.695676541232991</v>
      </c>
      <c r="I13" s="4">
        <v>989.3</v>
      </c>
      <c r="J13" s="4">
        <v>499.5</v>
      </c>
      <c r="K13" s="4">
        <v>54.7</v>
      </c>
      <c r="L13" s="2">
        <f t="shared" si="3"/>
        <v>10.950950950950951</v>
      </c>
      <c r="M13" s="2">
        <f t="shared" si="4"/>
        <v>218.8</v>
      </c>
      <c r="N13" s="2">
        <f t="shared" si="5"/>
        <v>23.960680680680682</v>
      </c>
      <c r="O13" s="4">
        <v>3730.3</v>
      </c>
      <c r="P13" s="4">
        <v>500.3</v>
      </c>
      <c r="Q13" s="4">
        <v>77.5</v>
      </c>
      <c r="R13" s="4">
        <v>70.5</v>
      </c>
      <c r="S13" s="4">
        <v>573.02850961740501</v>
      </c>
      <c r="T13">
        <f t="shared" si="6"/>
        <v>0.904279934087026</v>
      </c>
      <c r="U13">
        <v>0.904279934087026</v>
      </c>
      <c r="V13">
        <v>3</v>
      </c>
      <c r="W13">
        <v>0.37827887712839392</v>
      </c>
      <c r="X13">
        <v>0.37106918238993708</v>
      </c>
      <c r="Y13">
        <v>0.34980430528375739</v>
      </c>
      <c r="Z13">
        <v>0.37524752475247525</v>
      </c>
      <c r="AA13">
        <v>0.36280193236714975</v>
      </c>
      <c r="AB13">
        <v>0.35604606525911714</v>
      </c>
      <c r="AC13">
        <v>0.3783783783783784</v>
      </c>
    </row>
    <row r="14" spans="1:29" x14ac:dyDescent="0.35">
      <c r="A14" s="8"/>
      <c r="B14" s="3" t="s">
        <v>5</v>
      </c>
      <c r="C14" s="4">
        <v>815.2</v>
      </c>
      <c r="D14" s="4">
        <v>499.8</v>
      </c>
      <c r="E14" s="4">
        <v>78.7</v>
      </c>
      <c r="F14" s="2">
        <f t="shared" si="0"/>
        <v>15.746298519407764</v>
      </c>
      <c r="G14" s="2">
        <f t="shared" si="1"/>
        <v>314.8</v>
      </c>
      <c r="H14" s="2">
        <f t="shared" si="2"/>
        <v>49.56934773909564</v>
      </c>
      <c r="I14" s="4">
        <v>1314.8</v>
      </c>
      <c r="J14" s="4">
        <v>500.1</v>
      </c>
      <c r="K14" s="4">
        <v>53.6</v>
      </c>
      <c r="L14" s="2">
        <f t="shared" si="3"/>
        <v>10.717856428714256</v>
      </c>
      <c r="M14" s="2">
        <f t="shared" si="4"/>
        <v>214.4</v>
      </c>
      <c r="N14" s="2">
        <f t="shared" si="5"/>
        <v>22.979084183163366</v>
      </c>
      <c r="O14" s="4">
        <v>7245.1</v>
      </c>
      <c r="P14" s="4">
        <v>504.1</v>
      </c>
      <c r="Q14" s="4">
        <v>80.599999999999994</v>
      </c>
      <c r="R14" s="4">
        <v>83.2</v>
      </c>
      <c r="S14" s="4">
        <v>877.59843232504397</v>
      </c>
      <c r="T14">
        <f t="shared" si="6"/>
        <v>0.9236450335709615</v>
      </c>
      <c r="U14">
        <v>0.9236450335709615</v>
      </c>
      <c r="V14" t="s">
        <v>24</v>
      </c>
      <c r="W14">
        <f>AVERAGE(W11:W13)</f>
        <v>0.38609180619549877</v>
      </c>
      <c r="X14">
        <f t="shared" ref="X14:AC14" si="9">AVERAGE(X11:X13)</f>
        <v>0.36834119580613184</v>
      </c>
      <c r="Y14">
        <f t="shared" si="9"/>
        <v>0.36448034412088287</v>
      </c>
      <c r="Z14">
        <f t="shared" si="9"/>
        <v>0.38116508580874092</v>
      </c>
      <c r="AA14">
        <f t="shared" si="9"/>
        <v>0.35926524845111646</v>
      </c>
      <c r="AB14">
        <f t="shared" si="9"/>
        <v>0.37467342798680131</v>
      </c>
      <c r="AC14">
        <f t="shared" si="9"/>
        <v>0.3733657119501726</v>
      </c>
    </row>
    <row r="15" spans="1:29" x14ac:dyDescent="0.35">
      <c r="A15" s="8"/>
      <c r="B15" s="5" t="s">
        <v>6</v>
      </c>
      <c r="C15" s="6">
        <v>1289.4000000000001</v>
      </c>
      <c r="D15" s="6">
        <v>500</v>
      </c>
      <c r="E15" s="6">
        <v>65.3</v>
      </c>
      <c r="F15" s="2">
        <f t="shared" si="0"/>
        <v>13.059999999999999</v>
      </c>
      <c r="G15" s="2">
        <f t="shared" si="1"/>
        <v>261.2</v>
      </c>
      <c r="H15" s="2">
        <f t="shared" si="2"/>
        <v>34.112719999999996</v>
      </c>
      <c r="I15" s="6">
        <v>1827.5</v>
      </c>
      <c r="J15" s="6">
        <v>500</v>
      </c>
      <c r="K15" s="6">
        <v>50.6</v>
      </c>
      <c r="L15" s="2">
        <f t="shared" si="3"/>
        <v>10.119999999999999</v>
      </c>
      <c r="M15" s="2">
        <f t="shared" si="4"/>
        <v>202.4</v>
      </c>
      <c r="N15" s="2">
        <f t="shared" si="5"/>
        <v>20.482880000000002</v>
      </c>
      <c r="O15" s="6">
        <v>5547.2</v>
      </c>
      <c r="P15" s="6">
        <v>495.8</v>
      </c>
      <c r="Q15" s="6">
        <v>68</v>
      </c>
      <c r="R15" s="6">
        <v>64.2</v>
      </c>
      <c r="S15" s="6">
        <v>719.90091529228937</v>
      </c>
      <c r="T15">
        <f t="shared" si="6"/>
        <v>0.92950826902120276</v>
      </c>
      <c r="U15">
        <v>0.92950826902120276</v>
      </c>
      <c r="W15" s="7">
        <f>W14*100</f>
        <v>38.609180619549875</v>
      </c>
      <c r="X15" s="7">
        <f t="shared" ref="X15:AC15" si="10">X14*100</f>
        <v>36.834119580613184</v>
      </c>
      <c r="Y15" s="7">
        <f t="shared" si="10"/>
        <v>36.44803441208829</v>
      </c>
      <c r="Z15" s="7">
        <f t="shared" si="10"/>
        <v>38.11650858087409</v>
      </c>
      <c r="AA15" s="7">
        <f t="shared" si="10"/>
        <v>35.926524845111643</v>
      </c>
      <c r="AB15" s="7">
        <f t="shared" si="10"/>
        <v>37.467342798680129</v>
      </c>
      <c r="AC15" s="7">
        <f t="shared" si="10"/>
        <v>37.336571195017257</v>
      </c>
    </row>
    <row r="16" spans="1:29" x14ac:dyDescent="0.35">
      <c r="A16" s="8" t="s">
        <v>9</v>
      </c>
      <c r="B16" t="s">
        <v>0</v>
      </c>
      <c r="C16">
        <v>345.2</v>
      </c>
      <c r="D16">
        <v>345.2</v>
      </c>
      <c r="E16">
        <v>79.7</v>
      </c>
      <c r="F16" s="2">
        <f t="shared" si="0"/>
        <v>23.08806488991889</v>
      </c>
      <c r="G16" s="2">
        <f t="shared" si="1"/>
        <v>318.8</v>
      </c>
      <c r="H16" s="2">
        <f t="shared" si="2"/>
        <v>73.604750869061434</v>
      </c>
      <c r="I16">
        <v>242.7</v>
      </c>
      <c r="J16">
        <v>242.7</v>
      </c>
      <c r="K16">
        <v>55.4</v>
      </c>
      <c r="L16" s="2">
        <f t="shared" si="3"/>
        <v>22.826534816646067</v>
      </c>
      <c r="M16" s="2">
        <f t="shared" si="4"/>
        <v>221.6</v>
      </c>
      <c r="N16" s="2">
        <f t="shared" si="5"/>
        <v>50.583601153687681</v>
      </c>
      <c r="O16">
        <v>1994.2</v>
      </c>
      <c r="P16">
        <v>499.5</v>
      </c>
      <c r="Q16">
        <v>78.3</v>
      </c>
      <c r="R16">
        <v>82.2</v>
      </c>
      <c r="S16">
        <v>270.51094309590127</v>
      </c>
      <c r="T16">
        <f t="shared" si="6"/>
        <v>0.68535957991661245</v>
      </c>
      <c r="U16">
        <v>0.68535957991661245</v>
      </c>
    </row>
    <row r="17" spans="1:21" x14ac:dyDescent="0.35">
      <c r="A17" s="8"/>
      <c r="B17" t="s">
        <v>1</v>
      </c>
      <c r="C17">
        <v>1143.0999999999999</v>
      </c>
      <c r="D17">
        <v>497.1</v>
      </c>
      <c r="E17">
        <v>77.099999999999994</v>
      </c>
      <c r="F17" s="2">
        <f t="shared" si="0"/>
        <v>15.509957754978876</v>
      </c>
      <c r="G17" s="2">
        <f t="shared" si="1"/>
        <v>308.39999999999998</v>
      </c>
      <c r="H17" s="2">
        <f t="shared" si="2"/>
        <v>47.832709716354849</v>
      </c>
      <c r="I17">
        <v>1408.2</v>
      </c>
      <c r="J17">
        <v>501.4</v>
      </c>
      <c r="K17">
        <v>62.9</v>
      </c>
      <c r="L17" s="2">
        <f t="shared" si="3"/>
        <v>12.544874351814919</v>
      </c>
      <c r="M17" s="2">
        <f t="shared" si="4"/>
        <v>251.6</v>
      </c>
      <c r="N17" s="2">
        <f t="shared" si="5"/>
        <v>31.562903869166338</v>
      </c>
      <c r="O17">
        <v>6100.6</v>
      </c>
      <c r="P17">
        <v>502.9</v>
      </c>
      <c r="Q17">
        <v>74.099999999999994</v>
      </c>
      <c r="R17">
        <v>82.6</v>
      </c>
      <c r="S17">
        <v>757.28485076557592</v>
      </c>
      <c r="T17">
        <f t="shared" si="6"/>
        <v>0.90510640923461982</v>
      </c>
      <c r="U17">
        <v>0.90510640923461982</v>
      </c>
    </row>
    <row r="18" spans="1:21" x14ac:dyDescent="0.35">
      <c r="A18" s="8"/>
      <c r="B18" t="s">
        <v>2</v>
      </c>
      <c r="C18">
        <v>754.3</v>
      </c>
      <c r="D18">
        <v>500</v>
      </c>
      <c r="E18">
        <v>76.099999999999994</v>
      </c>
      <c r="F18" s="2">
        <f t="shared" si="0"/>
        <v>15.22</v>
      </c>
      <c r="G18" s="2">
        <f t="shared" si="1"/>
        <v>304.39999999999998</v>
      </c>
      <c r="H18" s="2">
        <f t="shared" si="2"/>
        <v>46.329679999999996</v>
      </c>
      <c r="I18">
        <v>840.2</v>
      </c>
      <c r="J18">
        <v>496.8</v>
      </c>
      <c r="K18">
        <v>56.8</v>
      </c>
      <c r="L18" s="2">
        <f t="shared" si="3"/>
        <v>11.433172302737519</v>
      </c>
      <c r="M18" s="2">
        <f t="shared" si="4"/>
        <v>227.2</v>
      </c>
      <c r="N18" s="2">
        <f t="shared" si="5"/>
        <v>25.976167471819643</v>
      </c>
      <c r="O18">
        <v>4119.1000000000004</v>
      </c>
      <c r="P18">
        <v>499.4</v>
      </c>
      <c r="Q18">
        <v>85.1</v>
      </c>
      <c r="R18">
        <v>71.5</v>
      </c>
      <c r="S18">
        <v>520.23308759227507</v>
      </c>
      <c r="T18">
        <f t="shared" si="6"/>
        <v>0.87797283318774932</v>
      </c>
      <c r="U18">
        <v>0.87797283318774932</v>
      </c>
    </row>
    <row r="19" spans="1:21" x14ac:dyDescent="0.35">
      <c r="A19" s="8"/>
      <c r="B19" t="s">
        <v>3</v>
      </c>
      <c r="C19">
        <v>1863.3</v>
      </c>
      <c r="D19">
        <v>499.4</v>
      </c>
      <c r="E19">
        <v>68.599999999999994</v>
      </c>
      <c r="F19" s="2">
        <f t="shared" si="0"/>
        <v>13.736483780536643</v>
      </c>
      <c r="G19" s="2">
        <f t="shared" si="1"/>
        <v>274.39999999999998</v>
      </c>
      <c r="H19" s="2">
        <f t="shared" si="2"/>
        <v>37.692911493792543</v>
      </c>
      <c r="I19">
        <v>2333.1999999999998</v>
      </c>
      <c r="J19">
        <v>499.7</v>
      </c>
      <c r="K19">
        <v>57.6</v>
      </c>
      <c r="L19" s="2">
        <f t="shared" si="3"/>
        <v>11.526916149689814</v>
      </c>
      <c r="M19" s="2">
        <f t="shared" si="4"/>
        <v>230.4</v>
      </c>
      <c r="N19" s="2">
        <f t="shared" si="5"/>
        <v>26.558014808885332</v>
      </c>
      <c r="O19">
        <v>4769.5</v>
      </c>
      <c r="P19">
        <v>498.7</v>
      </c>
      <c r="Q19">
        <v>84.7</v>
      </c>
      <c r="R19">
        <v>75.8</v>
      </c>
      <c r="S19">
        <v>741.04205018026141</v>
      </c>
      <c r="T19">
        <f t="shared" si="6"/>
        <v>0.9202142224271106</v>
      </c>
      <c r="U19">
        <v>0.9202142224271106</v>
      </c>
    </row>
    <row r="20" spans="1:21" x14ac:dyDescent="0.35">
      <c r="A20" s="8"/>
      <c r="B20" t="s">
        <v>4</v>
      </c>
      <c r="C20">
        <v>923</v>
      </c>
      <c r="D20">
        <v>499.3</v>
      </c>
      <c r="E20">
        <v>75.3</v>
      </c>
      <c r="F20" s="2">
        <f t="shared" si="0"/>
        <v>15.081113558982576</v>
      </c>
      <c r="G20" s="2">
        <f t="shared" si="1"/>
        <v>301.2</v>
      </c>
      <c r="H20" s="2">
        <f t="shared" si="2"/>
        <v>45.424314039655513</v>
      </c>
      <c r="I20">
        <v>1067.2</v>
      </c>
      <c r="J20">
        <v>499.8</v>
      </c>
      <c r="K20">
        <v>56.6</v>
      </c>
      <c r="L20" s="2">
        <f t="shared" si="3"/>
        <v>11.324529811924771</v>
      </c>
      <c r="M20" s="2">
        <f t="shared" si="4"/>
        <v>226.4</v>
      </c>
      <c r="N20" s="2">
        <f t="shared" si="5"/>
        <v>25.638735494197682</v>
      </c>
      <c r="O20">
        <v>4329.8999999999996</v>
      </c>
      <c r="P20">
        <v>498.3</v>
      </c>
      <c r="Q20">
        <v>74.2</v>
      </c>
      <c r="R20">
        <v>75.099999999999994</v>
      </c>
      <c r="S20">
        <v>496.01912275595578</v>
      </c>
      <c r="T20">
        <f t="shared" si="6"/>
        <v>0.87468650399128356</v>
      </c>
      <c r="U20">
        <v>0.87468650399128356</v>
      </c>
    </row>
    <row r="21" spans="1:21" x14ac:dyDescent="0.35">
      <c r="A21" s="8"/>
      <c r="B21" t="s">
        <v>5</v>
      </c>
      <c r="C21">
        <v>1085.5999999999999</v>
      </c>
      <c r="D21">
        <v>499.3</v>
      </c>
      <c r="E21">
        <v>77.8</v>
      </c>
      <c r="F21" s="2">
        <f t="shared" si="0"/>
        <v>15.581814540356497</v>
      </c>
      <c r="G21" s="2">
        <f t="shared" si="1"/>
        <v>311.2</v>
      </c>
      <c r="H21" s="2">
        <f t="shared" si="2"/>
        <v>48.490606849589419</v>
      </c>
      <c r="I21">
        <v>1076</v>
      </c>
      <c r="J21">
        <v>498.2</v>
      </c>
      <c r="K21">
        <v>56.4</v>
      </c>
      <c r="L21" s="2">
        <f t="shared" si="3"/>
        <v>11.320754716981133</v>
      </c>
      <c r="M21" s="2">
        <f t="shared" si="4"/>
        <v>225.6</v>
      </c>
      <c r="N21" s="2">
        <f t="shared" si="5"/>
        <v>25.539622641509435</v>
      </c>
      <c r="O21">
        <v>6174.5</v>
      </c>
      <c r="P21">
        <v>501.3</v>
      </c>
      <c r="Q21">
        <v>84.3</v>
      </c>
      <c r="R21">
        <v>74.2</v>
      </c>
      <c r="S21">
        <v>639.8429003021148</v>
      </c>
      <c r="T21">
        <f t="shared" si="6"/>
        <v>0.89629777841261093</v>
      </c>
      <c r="U21">
        <v>0.89629777841261093</v>
      </c>
    </row>
    <row r="22" spans="1:21" x14ac:dyDescent="0.35">
      <c r="A22" s="8"/>
      <c r="B22" t="s">
        <v>6</v>
      </c>
      <c r="C22">
        <v>1490.5</v>
      </c>
      <c r="D22">
        <v>498</v>
      </c>
      <c r="E22">
        <v>67.7</v>
      </c>
      <c r="F22" s="2">
        <f t="shared" si="0"/>
        <v>13.594377510040163</v>
      </c>
      <c r="G22" s="2">
        <f t="shared" si="1"/>
        <v>270.8</v>
      </c>
      <c r="H22" s="2">
        <f t="shared" si="2"/>
        <v>36.813574297188758</v>
      </c>
      <c r="I22">
        <v>1419.9</v>
      </c>
      <c r="J22">
        <v>501.1</v>
      </c>
      <c r="K22">
        <v>58.8</v>
      </c>
      <c r="L22" s="2">
        <f t="shared" si="3"/>
        <v>11.7341847934544</v>
      </c>
      <c r="M22" s="2">
        <f t="shared" si="4"/>
        <v>235.2</v>
      </c>
      <c r="N22" s="2">
        <f t="shared" si="5"/>
        <v>27.598802634204748</v>
      </c>
      <c r="O22">
        <v>2841.9</v>
      </c>
      <c r="P22">
        <v>498</v>
      </c>
      <c r="Q22">
        <v>70.099999999999994</v>
      </c>
      <c r="R22">
        <v>77</v>
      </c>
      <c r="S22">
        <v>1008.801730884316</v>
      </c>
      <c r="T22">
        <f t="shared" si="6"/>
        <v>0.9399818018955316</v>
      </c>
      <c r="U22">
        <v>0.9399818018955316</v>
      </c>
    </row>
  </sheetData>
  <mergeCells count="3">
    <mergeCell ref="A2:A8"/>
    <mergeCell ref="A9:A15"/>
    <mergeCell ref="A16:A22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5271C-4F95-424B-8DBB-1CD706013899}">
  <dimension ref="A1:Z23"/>
  <sheetViews>
    <sheetView topLeftCell="M1" workbookViewId="0">
      <selection activeCell="Q16" sqref="Q16:Q22"/>
    </sheetView>
  </sheetViews>
  <sheetFormatPr defaultRowHeight="14.5" x14ac:dyDescent="0.35"/>
  <cols>
    <col min="2" max="2" width="11" bestFit="1" customWidth="1"/>
    <col min="3" max="3" width="13.453125" bestFit="1" customWidth="1"/>
    <col min="4" max="4" width="13.26953125" bestFit="1" customWidth="1"/>
    <col min="5" max="5" width="14" bestFit="1" customWidth="1"/>
    <col min="6" max="6" width="20.7265625" bestFit="1" customWidth="1"/>
    <col min="7" max="9" width="20.7265625" customWidth="1"/>
    <col min="10" max="10" width="20.1796875" bestFit="1" customWidth="1"/>
    <col min="11" max="13" width="20.1796875" customWidth="1"/>
    <col min="14" max="14" width="12.36328125" bestFit="1" customWidth="1"/>
    <col min="15" max="15" width="20.90625" bestFit="1" customWidth="1"/>
    <col min="19" max="19" width="9.54296875" bestFit="1" customWidth="1"/>
  </cols>
  <sheetData>
    <row r="1" spans="1:26" x14ac:dyDescent="0.35">
      <c r="C1" t="s">
        <v>23</v>
      </c>
      <c r="D1" t="s">
        <v>12</v>
      </c>
      <c r="E1" t="s">
        <v>16</v>
      </c>
      <c r="F1" t="s">
        <v>25</v>
      </c>
      <c r="G1" t="s">
        <v>32</v>
      </c>
      <c r="H1" t="s">
        <v>35</v>
      </c>
      <c r="I1" t="s">
        <v>33</v>
      </c>
      <c r="J1" t="s">
        <v>26</v>
      </c>
      <c r="K1" t="s">
        <v>34</v>
      </c>
      <c r="M1" t="s">
        <v>33</v>
      </c>
      <c r="N1" t="s">
        <v>18</v>
      </c>
      <c r="O1" t="s">
        <v>27</v>
      </c>
      <c r="P1" t="s">
        <v>19</v>
      </c>
      <c r="T1" t="s">
        <v>21</v>
      </c>
    </row>
    <row r="2" spans="1:26" x14ac:dyDescent="0.35">
      <c r="A2" s="8" t="s">
        <v>8</v>
      </c>
      <c r="B2" s="1" t="s">
        <v>0</v>
      </c>
      <c r="C2">
        <v>244.4</v>
      </c>
      <c r="D2">
        <v>500</v>
      </c>
      <c r="E2">
        <v>500.4</v>
      </c>
      <c r="F2">
        <v>67.099999999999994</v>
      </c>
      <c r="G2">
        <f>F2/500*100</f>
        <v>13.419999999999998</v>
      </c>
      <c r="H2">
        <f>F2*4</f>
        <v>268.39999999999998</v>
      </c>
      <c r="I2">
        <f>H2*(G2/100)</f>
        <v>36.019279999999995</v>
      </c>
      <c r="J2">
        <v>40.6</v>
      </c>
      <c r="K2">
        <f>J2/D2*100</f>
        <v>8.120000000000001</v>
      </c>
      <c r="L2">
        <f>J2*4</f>
        <v>162.4</v>
      </c>
      <c r="M2">
        <f>L2*(K2/100)</f>
        <v>13.186880000000002</v>
      </c>
      <c r="N2">
        <v>85.8</v>
      </c>
      <c r="O2">
        <v>90.105152144917653</v>
      </c>
      <c r="P2">
        <f>O2/(I2+M2+O2)</f>
        <v>0.64678991790118512</v>
      </c>
      <c r="Q2">
        <v>0.64678991790118512</v>
      </c>
      <c r="S2" t="s">
        <v>20</v>
      </c>
      <c r="T2">
        <v>1</v>
      </c>
      <c r="U2">
        <v>2</v>
      </c>
      <c r="V2">
        <v>3</v>
      </c>
      <c r="W2">
        <v>4</v>
      </c>
      <c r="X2">
        <v>5</v>
      </c>
      <c r="Y2">
        <v>6</v>
      </c>
      <c r="Z2">
        <v>7</v>
      </c>
    </row>
    <row r="3" spans="1:26" x14ac:dyDescent="0.35">
      <c r="A3" s="8"/>
      <c r="B3" s="3" t="s">
        <v>1</v>
      </c>
      <c r="C3">
        <v>502.1</v>
      </c>
      <c r="D3">
        <v>501.1</v>
      </c>
      <c r="E3">
        <v>501.4</v>
      </c>
      <c r="F3">
        <v>76.2</v>
      </c>
      <c r="G3">
        <f>F3/C3*100</f>
        <v>15.17625970922127</v>
      </c>
      <c r="H3">
        <f t="shared" ref="H3:H22" si="0">F3*4</f>
        <v>304.8</v>
      </c>
      <c r="I3">
        <f t="shared" ref="I3:I22" si="1">H3*(G3/100)</f>
        <v>46.257239593706437</v>
      </c>
      <c r="J3">
        <v>40.4</v>
      </c>
      <c r="K3">
        <f t="shared" ref="K3:K22" si="2">J3/D3*100</f>
        <v>8.0622630213530222</v>
      </c>
      <c r="L3">
        <f t="shared" ref="L3:L22" si="3">J3*4</f>
        <v>161.6</v>
      </c>
      <c r="M3">
        <f t="shared" ref="M3:M23" si="4">L3*(K3/100)</f>
        <v>13.028617042506484</v>
      </c>
      <c r="N3">
        <v>88.9</v>
      </c>
      <c r="O3">
        <v>392.98044622042528</v>
      </c>
      <c r="P3">
        <f t="shared" ref="P3:P22" si="5">O3/(I3+M3+O3)</f>
        <v>0.86891383182486248</v>
      </c>
      <c r="Q3">
        <v>0.86891383182486248</v>
      </c>
      <c r="S3">
        <v>1</v>
      </c>
      <c r="T3">
        <v>0.64678991790118512</v>
      </c>
      <c r="U3">
        <v>0.86891383182486248</v>
      </c>
      <c r="V3">
        <v>0.86559206942914324</v>
      </c>
      <c r="W3">
        <v>0.87439361145787942</v>
      </c>
      <c r="X3">
        <v>0.80174517699954195</v>
      </c>
      <c r="Y3">
        <v>0.91270743230946416</v>
      </c>
      <c r="Z3">
        <v>0.7718178353621018</v>
      </c>
    </row>
    <row r="4" spans="1:26" x14ac:dyDescent="0.35">
      <c r="A4" s="8"/>
      <c r="B4" s="3" t="s">
        <v>2</v>
      </c>
      <c r="C4">
        <v>500.6</v>
      </c>
      <c r="D4">
        <v>501.1</v>
      </c>
      <c r="E4">
        <v>501.5</v>
      </c>
      <c r="F4">
        <v>74.7</v>
      </c>
      <c r="G4">
        <f t="shared" ref="G4:G22" si="6">F4/C4*100</f>
        <v>14.922093487814623</v>
      </c>
      <c r="H4">
        <f t="shared" si="0"/>
        <v>298.8</v>
      </c>
      <c r="I4">
        <f t="shared" si="1"/>
        <v>44.587215341590095</v>
      </c>
      <c r="J4">
        <v>49.5</v>
      </c>
      <c r="K4">
        <f t="shared" si="2"/>
        <v>9.8782678108162028</v>
      </c>
      <c r="L4">
        <f t="shared" si="3"/>
        <v>198</v>
      </c>
      <c r="M4">
        <f t="shared" si="4"/>
        <v>19.558970265416082</v>
      </c>
      <c r="N4">
        <v>88.1</v>
      </c>
      <c r="O4">
        <v>413.10381991398333</v>
      </c>
      <c r="P4">
        <f t="shared" si="5"/>
        <v>0.86559206942914324</v>
      </c>
      <c r="Q4">
        <v>0.86559206942914324</v>
      </c>
      <c r="S4">
        <v>2</v>
      </c>
      <c r="T4">
        <v>0.77658966451006173</v>
      </c>
      <c r="U4">
        <v>0.8844924651759275</v>
      </c>
      <c r="V4">
        <v>0.81689975840366003</v>
      </c>
      <c r="W4">
        <v>0.92321416770554543</v>
      </c>
      <c r="X4">
        <v>0.85292408722845892</v>
      </c>
      <c r="Y4">
        <v>0.84221970762125087</v>
      </c>
      <c r="Z4">
        <v>0.79823087058052755</v>
      </c>
    </row>
    <row r="5" spans="1:26" x14ac:dyDescent="0.35">
      <c r="A5" s="8"/>
      <c r="B5" s="3" t="s">
        <v>3</v>
      </c>
      <c r="C5">
        <v>500</v>
      </c>
      <c r="D5">
        <v>500</v>
      </c>
      <c r="E5">
        <v>500.2</v>
      </c>
      <c r="F5">
        <v>72</v>
      </c>
      <c r="G5">
        <f t="shared" si="6"/>
        <v>14.399999999999999</v>
      </c>
      <c r="H5">
        <f t="shared" si="0"/>
        <v>288</v>
      </c>
      <c r="I5">
        <f t="shared" si="1"/>
        <v>41.471999999999994</v>
      </c>
      <c r="J5">
        <v>40.6</v>
      </c>
      <c r="K5">
        <f t="shared" si="2"/>
        <v>8.120000000000001</v>
      </c>
      <c r="L5">
        <f t="shared" si="3"/>
        <v>162.4</v>
      </c>
      <c r="M5">
        <f t="shared" si="4"/>
        <v>13.186880000000002</v>
      </c>
      <c r="N5">
        <v>78.400000000000006</v>
      </c>
      <c r="O5">
        <v>380.50115154306764</v>
      </c>
      <c r="P5">
        <f t="shared" si="5"/>
        <v>0.87439361145787942</v>
      </c>
      <c r="Q5">
        <v>0.87439361145787942</v>
      </c>
      <c r="S5">
        <v>3</v>
      </c>
      <c r="T5">
        <v>0.71856358922905883</v>
      </c>
      <c r="U5">
        <v>0.87887053427314143</v>
      </c>
      <c r="V5">
        <v>0.83745108325761941</v>
      </c>
      <c r="W5">
        <v>0.8527115584885131</v>
      </c>
      <c r="X5">
        <v>0.80963123175403373</v>
      </c>
      <c r="Y5">
        <v>0.85888783438298155</v>
      </c>
      <c r="Z5">
        <v>0.81709288270645719</v>
      </c>
    </row>
    <row r="6" spans="1:26" x14ac:dyDescent="0.35">
      <c r="A6" s="8"/>
      <c r="B6" s="3" t="s">
        <v>4</v>
      </c>
      <c r="C6">
        <v>500</v>
      </c>
      <c r="D6">
        <v>500</v>
      </c>
      <c r="E6">
        <v>500.9</v>
      </c>
      <c r="F6">
        <v>86.3</v>
      </c>
      <c r="G6">
        <f t="shared" si="6"/>
        <v>17.260000000000002</v>
      </c>
      <c r="H6">
        <f t="shared" si="0"/>
        <v>345.2</v>
      </c>
      <c r="I6">
        <f t="shared" si="1"/>
        <v>59.581519999999998</v>
      </c>
      <c r="J6">
        <v>52.5</v>
      </c>
      <c r="K6">
        <f t="shared" si="2"/>
        <v>10.5</v>
      </c>
      <c r="L6">
        <f t="shared" si="3"/>
        <v>210</v>
      </c>
      <c r="M6">
        <f t="shared" si="4"/>
        <v>22.05</v>
      </c>
      <c r="N6">
        <v>90.3</v>
      </c>
      <c r="O6">
        <v>330.11896740081028</v>
      </c>
      <c r="P6">
        <f t="shared" si="5"/>
        <v>0.80174517699954195</v>
      </c>
      <c r="Q6">
        <v>0.80174517699954195</v>
      </c>
      <c r="S6" t="s">
        <v>24</v>
      </c>
      <c r="T6">
        <f>AVERAGE(T3:T5)</f>
        <v>0.7139810572134353</v>
      </c>
      <c r="U6">
        <f t="shared" ref="U6:Z6" si="7">AVERAGE(U3:U5)</f>
        <v>0.87742561042464384</v>
      </c>
      <c r="V6">
        <f t="shared" si="7"/>
        <v>0.8399809703634743</v>
      </c>
      <c r="W6">
        <f t="shared" si="7"/>
        <v>0.88343977921731265</v>
      </c>
      <c r="X6">
        <f t="shared" si="7"/>
        <v>0.82143349866067827</v>
      </c>
      <c r="Y6">
        <f t="shared" si="7"/>
        <v>0.87127165810456553</v>
      </c>
      <c r="Z6">
        <f t="shared" si="7"/>
        <v>0.79571386288302881</v>
      </c>
    </row>
    <row r="7" spans="1:26" x14ac:dyDescent="0.35">
      <c r="A7" s="8"/>
      <c r="B7" s="3" t="s">
        <v>5</v>
      </c>
      <c r="C7">
        <v>500</v>
      </c>
      <c r="D7">
        <v>501.1</v>
      </c>
      <c r="E7">
        <v>500.1</v>
      </c>
      <c r="F7">
        <v>63.6</v>
      </c>
      <c r="G7">
        <f t="shared" si="6"/>
        <v>12.72</v>
      </c>
      <c r="H7">
        <f t="shared" si="0"/>
        <v>254.4</v>
      </c>
      <c r="I7">
        <f t="shared" si="1"/>
        <v>32.359680000000004</v>
      </c>
      <c r="J7">
        <v>43.3</v>
      </c>
      <c r="K7">
        <f t="shared" si="2"/>
        <v>8.6409898223907398</v>
      </c>
      <c r="L7">
        <f t="shared" si="3"/>
        <v>173.2</v>
      </c>
      <c r="M7">
        <f t="shared" si="4"/>
        <v>14.966194372380759</v>
      </c>
      <c r="N7">
        <v>75.599999999999994</v>
      </c>
      <c r="O7">
        <v>494.82651757188495</v>
      </c>
      <c r="P7">
        <f t="shared" si="5"/>
        <v>0.91270743230946416</v>
      </c>
      <c r="Q7">
        <v>0.91270743230946416</v>
      </c>
      <c r="T7">
        <f>T6*100</f>
        <v>71.398105721343526</v>
      </c>
      <c r="U7">
        <f t="shared" ref="U7:Z7" si="8">U6*100</f>
        <v>87.742561042464388</v>
      </c>
      <c r="V7">
        <f t="shared" si="8"/>
        <v>83.998097036347431</v>
      </c>
      <c r="W7">
        <f t="shared" si="8"/>
        <v>88.343977921731266</v>
      </c>
      <c r="X7">
        <f t="shared" si="8"/>
        <v>82.143349866067823</v>
      </c>
      <c r="Y7">
        <f t="shared" si="8"/>
        <v>87.127165810456546</v>
      </c>
      <c r="Z7">
        <f t="shared" si="8"/>
        <v>79.571386288302875</v>
      </c>
    </row>
    <row r="8" spans="1:26" x14ac:dyDescent="0.35">
      <c r="A8" s="8"/>
      <c r="B8" s="5" t="s">
        <v>6</v>
      </c>
      <c r="C8">
        <v>500</v>
      </c>
      <c r="D8">
        <v>500</v>
      </c>
      <c r="E8">
        <v>501.2</v>
      </c>
      <c r="F8">
        <v>87.5</v>
      </c>
      <c r="G8">
        <f t="shared" si="6"/>
        <v>17.5</v>
      </c>
      <c r="H8">
        <f t="shared" si="0"/>
        <v>350</v>
      </c>
      <c r="I8">
        <f t="shared" si="1"/>
        <v>61.249999999999993</v>
      </c>
      <c r="J8">
        <v>40.700000000000003</v>
      </c>
      <c r="K8">
        <f t="shared" si="2"/>
        <v>8.14</v>
      </c>
      <c r="L8">
        <f t="shared" si="3"/>
        <v>162.80000000000001</v>
      </c>
      <c r="M8">
        <f t="shared" si="4"/>
        <v>13.25192</v>
      </c>
      <c r="N8">
        <v>90.7</v>
      </c>
      <c r="O8">
        <v>252.00002250820143</v>
      </c>
      <c r="P8">
        <f t="shared" si="5"/>
        <v>0.7718178353621018</v>
      </c>
      <c r="Q8">
        <v>0.7718178353621018</v>
      </c>
    </row>
    <row r="9" spans="1:26" x14ac:dyDescent="0.35">
      <c r="A9" s="8" t="s">
        <v>7</v>
      </c>
      <c r="B9" s="1" t="s">
        <v>0</v>
      </c>
      <c r="C9">
        <v>500</v>
      </c>
      <c r="D9">
        <v>500</v>
      </c>
      <c r="E9">
        <v>501</v>
      </c>
      <c r="F9">
        <v>76.8</v>
      </c>
      <c r="G9">
        <f t="shared" si="6"/>
        <v>15.36</v>
      </c>
      <c r="H9">
        <f t="shared" si="0"/>
        <v>307.2</v>
      </c>
      <c r="I9">
        <f t="shared" si="1"/>
        <v>47.185919999999996</v>
      </c>
      <c r="J9">
        <v>46.7</v>
      </c>
      <c r="K9">
        <f t="shared" si="2"/>
        <v>9.3400000000000016</v>
      </c>
      <c r="L9">
        <f t="shared" si="3"/>
        <v>186.8</v>
      </c>
      <c r="M9">
        <f t="shared" si="4"/>
        <v>17.447120000000002</v>
      </c>
      <c r="N9">
        <v>88.1</v>
      </c>
      <c r="O9">
        <v>224.66888445331551</v>
      </c>
      <c r="P9">
        <f t="shared" si="5"/>
        <v>0.77658966451006173</v>
      </c>
      <c r="Q9">
        <v>0.77658966451006173</v>
      </c>
      <c r="T9" t="s">
        <v>21</v>
      </c>
    </row>
    <row r="10" spans="1:26" x14ac:dyDescent="0.35">
      <c r="A10" s="8"/>
      <c r="B10" s="3" t="s">
        <v>1</v>
      </c>
      <c r="C10">
        <v>500</v>
      </c>
      <c r="D10">
        <v>501.1</v>
      </c>
      <c r="E10">
        <v>499.2</v>
      </c>
      <c r="F10">
        <v>75.900000000000006</v>
      </c>
      <c r="G10">
        <f t="shared" si="6"/>
        <v>15.180000000000001</v>
      </c>
      <c r="H10">
        <f t="shared" si="0"/>
        <v>303.60000000000002</v>
      </c>
      <c r="I10">
        <f t="shared" si="1"/>
        <v>46.086480000000009</v>
      </c>
      <c r="J10">
        <v>42.4</v>
      </c>
      <c r="K10">
        <f t="shared" si="2"/>
        <v>8.4613849531031722</v>
      </c>
      <c r="L10">
        <f t="shared" si="3"/>
        <v>169.6</v>
      </c>
      <c r="M10">
        <f t="shared" si="4"/>
        <v>14.35050888046298</v>
      </c>
      <c r="N10">
        <v>85.2</v>
      </c>
      <c r="O10">
        <v>462.79285038944676</v>
      </c>
      <c r="P10">
        <f t="shared" si="5"/>
        <v>0.8844924651759275</v>
      </c>
      <c r="Q10">
        <v>0.8844924651759275</v>
      </c>
      <c r="S10" t="s">
        <v>20</v>
      </c>
      <c r="T10">
        <v>1</v>
      </c>
      <c r="U10">
        <v>2</v>
      </c>
      <c r="V10">
        <v>3</v>
      </c>
      <c r="W10">
        <v>4</v>
      </c>
      <c r="X10">
        <v>5</v>
      </c>
      <c r="Y10">
        <v>6</v>
      </c>
      <c r="Z10">
        <v>7</v>
      </c>
    </row>
    <row r="11" spans="1:26" x14ac:dyDescent="0.35">
      <c r="A11" s="8"/>
      <c r="B11" s="3" t="s">
        <v>2</v>
      </c>
      <c r="C11">
        <v>500</v>
      </c>
      <c r="D11">
        <v>500</v>
      </c>
      <c r="E11">
        <v>501.3</v>
      </c>
      <c r="F11">
        <v>87.4</v>
      </c>
      <c r="G11">
        <f t="shared" si="6"/>
        <v>17.48</v>
      </c>
      <c r="H11">
        <f t="shared" si="0"/>
        <v>349.6</v>
      </c>
      <c r="I11">
        <f t="shared" si="1"/>
        <v>61.110080000000011</v>
      </c>
      <c r="J11">
        <v>42.1</v>
      </c>
      <c r="K11">
        <f t="shared" si="2"/>
        <v>8.42</v>
      </c>
      <c r="L11">
        <f t="shared" si="3"/>
        <v>168.4</v>
      </c>
      <c r="M11">
        <f t="shared" si="4"/>
        <v>14.17928</v>
      </c>
      <c r="N11">
        <v>84.8</v>
      </c>
      <c r="O11">
        <v>335.90266980617474</v>
      </c>
      <c r="P11">
        <f t="shared" si="5"/>
        <v>0.81689975840366003</v>
      </c>
      <c r="Q11">
        <v>0.81689975840366003</v>
      </c>
      <c r="S11">
        <v>1</v>
      </c>
      <c r="T11">
        <v>0.43877019280875462</v>
      </c>
      <c r="U11">
        <v>0.39648033126293997</v>
      </c>
      <c r="V11">
        <v>0.40630975143403442</v>
      </c>
      <c r="W11">
        <v>0.41627786417833079</v>
      </c>
      <c r="X11">
        <v>0.37194570135746607</v>
      </c>
      <c r="Y11">
        <v>0.41392543859649122</v>
      </c>
      <c r="Z11">
        <v>0.38483685220729374</v>
      </c>
    </row>
    <row r="12" spans="1:26" x14ac:dyDescent="0.35">
      <c r="A12" s="8"/>
      <c r="B12" s="3" t="s">
        <v>3</v>
      </c>
      <c r="C12">
        <v>500.3</v>
      </c>
      <c r="D12">
        <v>501.7</v>
      </c>
      <c r="E12">
        <v>499.9</v>
      </c>
      <c r="F12">
        <v>70.5</v>
      </c>
      <c r="G12">
        <f t="shared" si="6"/>
        <v>14.091545072956228</v>
      </c>
      <c r="H12">
        <f t="shared" si="0"/>
        <v>282</v>
      </c>
      <c r="I12">
        <f t="shared" si="1"/>
        <v>39.738157105736562</v>
      </c>
      <c r="J12">
        <v>41.4</v>
      </c>
      <c r="K12">
        <f t="shared" si="2"/>
        <v>8.251943392465618</v>
      </c>
      <c r="L12">
        <f t="shared" si="3"/>
        <v>165.6</v>
      </c>
      <c r="M12">
        <f t="shared" si="4"/>
        <v>13.665218257923062</v>
      </c>
      <c r="N12">
        <v>90.1</v>
      </c>
      <c r="O12">
        <v>642.08137446455021</v>
      </c>
      <c r="P12">
        <f t="shared" si="5"/>
        <v>0.92321416770554543</v>
      </c>
      <c r="Q12">
        <v>0.92321416770554543</v>
      </c>
      <c r="S12">
        <v>2</v>
      </c>
      <c r="T12">
        <v>0.42451071761416587</v>
      </c>
      <c r="U12">
        <v>0.40010141987829612</v>
      </c>
      <c r="V12">
        <v>0.38712730714623755</v>
      </c>
      <c r="W12">
        <v>0.40224358974358976</v>
      </c>
      <c r="X12">
        <v>0.39168377823408618</v>
      </c>
      <c r="Y12">
        <v>0.35334309419228893</v>
      </c>
      <c r="Z12">
        <v>0.36990896022999525</v>
      </c>
    </row>
    <row r="13" spans="1:26" x14ac:dyDescent="0.35">
      <c r="A13" s="8"/>
      <c r="B13" s="3" t="s">
        <v>4</v>
      </c>
      <c r="C13">
        <v>500</v>
      </c>
      <c r="D13">
        <v>500</v>
      </c>
      <c r="E13">
        <v>501.9</v>
      </c>
      <c r="F13">
        <v>77.099999999999994</v>
      </c>
      <c r="G13">
        <f t="shared" si="6"/>
        <v>15.419999999999998</v>
      </c>
      <c r="H13">
        <f t="shared" si="0"/>
        <v>308.39999999999998</v>
      </c>
      <c r="I13">
        <f t="shared" si="1"/>
        <v>47.555279999999989</v>
      </c>
      <c r="J13">
        <v>41.4</v>
      </c>
      <c r="K13">
        <f t="shared" si="2"/>
        <v>8.2799999999999994</v>
      </c>
      <c r="L13">
        <f t="shared" si="3"/>
        <v>165.6</v>
      </c>
      <c r="M13">
        <f t="shared" si="4"/>
        <v>13.711679999999999</v>
      </c>
      <c r="N13">
        <v>79.900000000000006</v>
      </c>
      <c r="O13">
        <v>355.2999600718706</v>
      </c>
      <c r="P13">
        <f t="shared" si="5"/>
        <v>0.85292408722845892</v>
      </c>
      <c r="Q13">
        <v>0.85292408722845892</v>
      </c>
      <c r="S13">
        <v>3</v>
      </c>
      <c r="T13">
        <v>0.42070275403608737</v>
      </c>
      <c r="U13">
        <v>0.38606676342525398</v>
      </c>
      <c r="V13">
        <v>0.39371980676328505</v>
      </c>
      <c r="W13">
        <v>0.36527514231499048</v>
      </c>
      <c r="X13">
        <v>0.36613272311212813</v>
      </c>
      <c r="Y13">
        <v>0.37765466297322248</v>
      </c>
      <c r="Z13">
        <v>0.39051269765213226</v>
      </c>
    </row>
    <row r="14" spans="1:26" x14ac:dyDescent="0.35">
      <c r="A14" s="8"/>
      <c r="B14" s="3" t="s">
        <v>5</v>
      </c>
      <c r="C14">
        <v>500</v>
      </c>
      <c r="D14">
        <v>501.8</v>
      </c>
      <c r="E14">
        <v>499.7</v>
      </c>
      <c r="F14">
        <v>88.9</v>
      </c>
      <c r="G14">
        <f t="shared" si="6"/>
        <v>17.78</v>
      </c>
      <c r="H14">
        <f t="shared" si="0"/>
        <v>355.6</v>
      </c>
      <c r="I14">
        <f t="shared" si="1"/>
        <v>63.225680000000011</v>
      </c>
      <c r="J14">
        <v>43.6</v>
      </c>
      <c r="K14">
        <f t="shared" si="2"/>
        <v>8.6887206058190518</v>
      </c>
      <c r="L14">
        <f t="shared" si="3"/>
        <v>174.4</v>
      </c>
      <c r="M14">
        <f t="shared" si="4"/>
        <v>15.153128736548426</v>
      </c>
      <c r="N14">
        <v>87.2</v>
      </c>
      <c r="O14">
        <v>418.38037173449112</v>
      </c>
      <c r="P14">
        <f t="shared" si="5"/>
        <v>0.84221970762125087</v>
      </c>
      <c r="Q14">
        <v>0.84221970762125087</v>
      </c>
      <c r="S14" t="s">
        <v>24</v>
      </c>
      <c r="T14">
        <f>AVERAGE(T11:T13)</f>
        <v>0.4279945548196693</v>
      </c>
      <c r="U14">
        <f t="shared" ref="U14:Z14" si="9">AVERAGE(U11:U13)</f>
        <v>0.39421617152216332</v>
      </c>
      <c r="V14">
        <f t="shared" si="9"/>
        <v>0.39571895511451899</v>
      </c>
      <c r="W14">
        <f t="shared" si="9"/>
        <v>0.39459886541230366</v>
      </c>
      <c r="X14">
        <f t="shared" si="9"/>
        <v>0.37658740090122683</v>
      </c>
      <c r="Y14">
        <f t="shared" si="9"/>
        <v>0.38164106525400082</v>
      </c>
      <c r="Z14">
        <f t="shared" si="9"/>
        <v>0.38175283669647375</v>
      </c>
    </row>
    <row r="15" spans="1:26" x14ac:dyDescent="0.35">
      <c r="A15" s="8"/>
      <c r="B15" s="5" t="s">
        <v>6</v>
      </c>
      <c r="C15">
        <v>500</v>
      </c>
      <c r="D15">
        <v>500</v>
      </c>
      <c r="E15">
        <v>501</v>
      </c>
      <c r="F15">
        <v>95.6</v>
      </c>
      <c r="G15">
        <f t="shared" si="6"/>
        <v>19.119999999999997</v>
      </c>
      <c r="H15">
        <f t="shared" si="0"/>
        <v>382.4</v>
      </c>
      <c r="I15">
        <f t="shared" si="1"/>
        <v>73.114879999999985</v>
      </c>
      <c r="J15">
        <v>35.9</v>
      </c>
      <c r="K15">
        <f t="shared" si="2"/>
        <v>7.1800000000000006</v>
      </c>
      <c r="L15">
        <f t="shared" si="3"/>
        <v>143.6</v>
      </c>
      <c r="M15">
        <f t="shared" si="4"/>
        <v>10.31048</v>
      </c>
      <c r="N15">
        <v>76</v>
      </c>
      <c r="O15">
        <v>330.04403564060368</v>
      </c>
      <c r="P15">
        <f t="shared" si="5"/>
        <v>0.79823087058052755</v>
      </c>
      <c r="Q15">
        <v>0.79823087058052755</v>
      </c>
      <c r="T15">
        <f>T14*100</f>
        <v>42.79945548196693</v>
      </c>
      <c r="U15">
        <f t="shared" ref="U15:Z15" si="10">U14*100</f>
        <v>39.421617152216335</v>
      </c>
      <c r="V15">
        <f t="shared" si="10"/>
        <v>39.571895511451899</v>
      </c>
      <c r="W15">
        <f t="shared" si="10"/>
        <v>39.459886541230368</v>
      </c>
      <c r="X15">
        <f t="shared" si="10"/>
        <v>37.658740090122684</v>
      </c>
      <c r="Y15">
        <f t="shared" si="10"/>
        <v>38.164106525400079</v>
      </c>
      <c r="Z15">
        <f t="shared" si="10"/>
        <v>38.175283669647378</v>
      </c>
    </row>
    <row r="16" spans="1:26" x14ac:dyDescent="0.35">
      <c r="A16" s="8" t="s">
        <v>9</v>
      </c>
      <c r="B16" t="s">
        <v>0</v>
      </c>
      <c r="C16">
        <v>500</v>
      </c>
      <c r="D16">
        <v>500</v>
      </c>
      <c r="E16">
        <v>500.4</v>
      </c>
      <c r="F16">
        <v>79.099999999999994</v>
      </c>
      <c r="G16">
        <f t="shared" si="6"/>
        <v>15.819999999999999</v>
      </c>
      <c r="H16">
        <f t="shared" si="0"/>
        <v>316.39999999999998</v>
      </c>
      <c r="I16">
        <f t="shared" si="1"/>
        <v>50.054479999999991</v>
      </c>
      <c r="J16">
        <v>42.9</v>
      </c>
      <c r="K16">
        <f t="shared" si="2"/>
        <v>8.58</v>
      </c>
      <c r="L16">
        <f t="shared" si="3"/>
        <v>171.6</v>
      </c>
      <c r="M16">
        <f t="shared" si="4"/>
        <v>14.723279999999999</v>
      </c>
      <c r="N16">
        <v>93.9</v>
      </c>
      <c r="O16">
        <v>165.39061026365462</v>
      </c>
      <c r="P16">
        <f t="shared" si="5"/>
        <v>0.71856358922905883</v>
      </c>
      <c r="Q16">
        <v>0.71856358922905883</v>
      </c>
    </row>
    <row r="17" spans="1:17" x14ac:dyDescent="0.35">
      <c r="A17" s="8"/>
      <c r="B17" t="s">
        <v>1</v>
      </c>
      <c r="C17">
        <v>500.3</v>
      </c>
      <c r="D17">
        <v>504</v>
      </c>
      <c r="E17">
        <v>502.1</v>
      </c>
      <c r="F17">
        <v>81.099999999999994</v>
      </c>
      <c r="G17">
        <f t="shared" si="6"/>
        <v>16.21027383569858</v>
      </c>
      <c r="H17">
        <f t="shared" si="0"/>
        <v>324.39999999999998</v>
      </c>
      <c r="I17">
        <f t="shared" si="1"/>
        <v>52.586128323006186</v>
      </c>
      <c r="J17">
        <v>45.8</v>
      </c>
      <c r="K17">
        <f t="shared" si="2"/>
        <v>9.087301587301587</v>
      </c>
      <c r="L17">
        <f t="shared" si="3"/>
        <v>183.2</v>
      </c>
      <c r="M17">
        <f t="shared" si="4"/>
        <v>16.647936507936507</v>
      </c>
      <c r="N17">
        <v>83.1</v>
      </c>
      <c r="O17">
        <v>502.33672857998801</v>
      </c>
      <c r="P17">
        <f t="shared" si="5"/>
        <v>0.87887053427314143</v>
      </c>
      <c r="Q17">
        <v>0.87887053427314143</v>
      </c>
    </row>
    <row r="18" spans="1:17" x14ac:dyDescent="0.35">
      <c r="A18" s="8"/>
      <c r="B18" t="s">
        <v>2</v>
      </c>
      <c r="C18">
        <v>501.3</v>
      </c>
      <c r="D18">
        <v>500</v>
      </c>
      <c r="E18">
        <v>500.9</v>
      </c>
      <c r="F18">
        <v>78.099999999999994</v>
      </c>
      <c r="G18">
        <f t="shared" si="6"/>
        <v>15.579493317374823</v>
      </c>
      <c r="H18">
        <f t="shared" si="0"/>
        <v>312.39999999999998</v>
      </c>
      <c r="I18">
        <f t="shared" si="1"/>
        <v>48.670337123478944</v>
      </c>
      <c r="J18">
        <v>47.4</v>
      </c>
      <c r="K18">
        <f t="shared" si="2"/>
        <v>9.48</v>
      </c>
      <c r="L18">
        <f t="shared" si="3"/>
        <v>189.6</v>
      </c>
      <c r="M18">
        <f t="shared" si="4"/>
        <v>17.974080000000001</v>
      </c>
      <c r="N18">
        <v>84.8</v>
      </c>
      <c r="O18">
        <v>343.35165334619933</v>
      </c>
      <c r="P18">
        <f t="shared" si="5"/>
        <v>0.83745108325761941</v>
      </c>
      <c r="Q18">
        <v>0.83745108325761941</v>
      </c>
    </row>
    <row r="19" spans="1:17" x14ac:dyDescent="0.35">
      <c r="A19" s="8"/>
      <c r="B19" t="s">
        <v>3</v>
      </c>
      <c r="C19">
        <v>500.9</v>
      </c>
      <c r="D19">
        <v>500.6</v>
      </c>
      <c r="E19">
        <v>500.3</v>
      </c>
      <c r="F19">
        <v>89.9</v>
      </c>
      <c r="G19">
        <f t="shared" si="6"/>
        <v>17.947694150529049</v>
      </c>
      <c r="H19">
        <f t="shared" si="0"/>
        <v>359.6</v>
      </c>
      <c r="I19">
        <f t="shared" si="1"/>
        <v>64.539908165302464</v>
      </c>
      <c r="J19">
        <v>43.9</v>
      </c>
      <c r="K19">
        <f t="shared" si="2"/>
        <v>8.769476628046343</v>
      </c>
      <c r="L19">
        <f t="shared" si="3"/>
        <v>175.6</v>
      </c>
      <c r="M19">
        <f t="shared" si="4"/>
        <v>15.399200958849377</v>
      </c>
      <c r="N19">
        <v>87.6</v>
      </c>
      <c r="O19">
        <v>462.79939977586571</v>
      </c>
      <c r="P19">
        <f t="shared" si="5"/>
        <v>0.8527115584885131</v>
      </c>
      <c r="Q19">
        <v>0.8527115584885131</v>
      </c>
    </row>
    <row r="20" spans="1:17" x14ac:dyDescent="0.35">
      <c r="A20" s="8"/>
      <c r="B20" t="s">
        <v>4</v>
      </c>
      <c r="C20">
        <v>500</v>
      </c>
      <c r="D20">
        <v>501.6</v>
      </c>
      <c r="E20">
        <v>501.1</v>
      </c>
      <c r="F20">
        <v>95.7</v>
      </c>
      <c r="G20">
        <f t="shared" si="6"/>
        <v>19.14</v>
      </c>
      <c r="H20">
        <f t="shared" si="0"/>
        <v>382.8</v>
      </c>
      <c r="I20">
        <f t="shared" si="1"/>
        <v>73.267920000000004</v>
      </c>
      <c r="J20">
        <v>42.8</v>
      </c>
      <c r="K20">
        <f t="shared" si="2"/>
        <v>8.5326953748006371</v>
      </c>
      <c r="L20">
        <f t="shared" si="3"/>
        <v>171.2</v>
      </c>
      <c r="M20">
        <f t="shared" si="4"/>
        <v>14.60797448165869</v>
      </c>
      <c r="N20">
        <v>81.599999999999994</v>
      </c>
      <c r="O20">
        <v>373.7328835302813</v>
      </c>
      <c r="P20">
        <f t="shared" si="5"/>
        <v>0.80963123175403373</v>
      </c>
      <c r="Q20">
        <v>0.80963123175403373</v>
      </c>
    </row>
    <row r="21" spans="1:17" x14ac:dyDescent="0.35">
      <c r="A21" s="8"/>
      <c r="B21" t="s">
        <v>5</v>
      </c>
      <c r="C21">
        <v>500</v>
      </c>
      <c r="D21">
        <v>502.3</v>
      </c>
      <c r="E21">
        <v>501.6</v>
      </c>
      <c r="F21">
        <v>88.2</v>
      </c>
      <c r="G21">
        <f t="shared" si="6"/>
        <v>17.64</v>
      </c>
      <c r="H21">
        <f t="shared" si="0"/>
        <v>352.8</v>
      </c>
      <c r="I21">
        <f t="shared" si="1"/>
        <v>62.233920000000005</v>
      </c>
      <c r="J21">
        <v>46.6</v>
      </c>
      <c r="K21">
        <f t="shared" si="2"/>
        <v>9.2773243081823615</v>
      </c>
      <c r="L21">
        <f t="shared" si="3"/>
        <v>186.4</v>
      </c>
      <c r="M21">
        <f t="shared" si="4"/>
        <v>17.292932510451923</v>
      </c>
      <c r="N21">
        <v>79.8</v>
      </c>
      <c r="O21">
        <v>484.04505613907997</v>
      </c>
      <c r="P21">
        <f t="shared" si="5"/>
        <v>0.85888783438298155</v>
      </c>
      <c r="Q21">
        <v>0.85888783438298155</v>
      </c>
    </row>
    <row r="22" spans="1:17" x14ac:dyDescent="0.35">
      <c r="A22" s="8"/>
      <c r="B22" t="s">
        <v>6</v>
      </c>
      <c r="C22">
        <v>500</v>
      </c>
      <c r="D22">
        <v>500</v>
      </c>
      <c r="E22">
        <v>501.3</v>
      </c>
      <c r="F22">
        <v>84.5</v>
      </c>
      <c r="G22">
        <f t="shared" si="6"/>
        <v>16.900000000000002</v>
      </c>
      <c r="H22">
        <f t="shared" si="0"/>
        <v>338</v>
      </c>
      <c r="I22">
        <f t="shared" si="1"/>
        <v>57.122000000000007</v>
      </c>
      <c r="J22">
        <v>42.7</v>
      </c>
      <c r="K22">
        <f t="shared" si="2"/>
        <v>8.5400000000000009</v>
      </c>
      <c r="L22">
        <f t="shared" si="3"/>
        <v>170.8</v>
      </c>
      <c r="M22">
        <f t="shared" si="4"/>
        <v>14.586320000000002</v>
      </c>
      <c r="N22">
        <v>85.6</v>
      </c>
      <c r="O22">
        <v>320.33940925767126</v>
      </c>
      <c r="P22">
        <f t="shared" si="5"/>
        <v>0.81709288270645719</v>
      </c>
      <c r="Q22">
        <v>0.81709288270645719</v>
      </c>
    </row>
    <row r="23" spans="1:17" x14ac:dyDescent="0.35">
      <c r="M23">
        <f t="shared" si="4"/>
        <v>0</v>
      </c>
    </row>
  </sheetData>
  <mergeCells count="3">
    <mergeCell ref="A2:A8"/>
    <mergeCell ref="A9:A15"/>
    <mergeCell ref="A16:A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033D8-74AC-42F3-ADD4-4D7E8014C1F3}">
  <dimension ref="A1:C22"/>
  <sheetViews>
    <sheetView workbookViewId="0">
      <selection activeCell="D2" sqref="D2"/>
    </sheetView>
  </sheetViews>
  <sheetFormatPr defaultRowHeight="14.5" x14ac:dyDescent="0.35"/>
  <sheetData>
    <row r="1" spans="1:3" x14ac:dyDescent="0.35">
      <c r="A1" t="s">
        <v>21</v>
      </c>
      <c r="B1" t="s">
        <v>36</v>
      </c>
      <c r="C1" t="s">
        <v>37</v>
      </c>
    </row>
    <row r="2" spans="1:3" x14ac:dyDescent="0.35">
      <c r="A2" t="s">
        <v>42</v>
      </c>
      <c r="B2">
        <v>1</v>
      </c>
      <c r="C2">
        <v>0.78935720321865199</v>
      </c>
    </row>
    <row r="3" spans="1:3" x14ac:dyDescent="0.35">
      <c r="A3" t="s">
        <v>42</v>
      </c>
      <c r="B3">
        <v>2</v>
      </c>
      <c r="C3">
        <v>0.8339146940635358</v>
      </c>
    </row>
    <row r="4" spans="1:3" x14ac:dyDescent="0.35">
      <c r="A4" t="s">
        <v>42</v>
      </c>
      <c r="B4">
        <v>3</v>
      </c>
      <c r="C4">
        <v>0.68535957991661245</v>
      </c>
    </row>
    <row r="5" spans="1:3" x14ac:dyDescent="0.35">
      <c r="A5" t="s">
        <v>38</v>
      </c>
      <c r="B5">
        <v>1</v>
      </c>
      <c r="C5">
        <v>0.89617431244920642</v>
      </c>
    </row>
    <row r="6" spans="1:3" x14ac:dyDescent="0.35">
      <c r="A6" t="s">
        <v>38</v>
      </c>
      <c r="B6">
        <v>2</v>
      </c>
      <c r="C6">
        <v>0.92420817116524501</v>
      </c>
    </row>
    <row r="7" spans="1:3" x14ac:dyDescent="0.35">
      <c r="A7" t="s">
        <v>38</v>
      </c>
      <c r="B7">
        <v>3</v>
      </c>
      <c r="C7">
        <v>0.90510640923461982</v>
      </c>
    </row>
    <row r="8" spans="1:3" x14ac:dyDescent="0.35">
      <c r="A8" t="s">
        <v>39</v>
      </c>
      <c r="B8">
        <v>1</v>
      </c>
      <c r="C8">
        <v>0.9070896725968437</v>
      </c>
    </row>
    <row r="9" spans="1:3" x14ac:dyDescent="0.35">
      <c r="A9" t="s">
        <v>39</v>
      </c>
      <c r="B9">
        <v>2</v>
      </c>
      <c r="C9">
        <v>0.89836592505923207</v>
      </c>
    </row>
    <row r="10" spans="1:3" x14ac:dyDescent="0.35">
      <c r="A10" t="s">
        <v>39</v>
      </c>
      <c r="B10">
        <v>3</v>
      </c>
      <c r="C10">
        <v>0.87797283318774932</v>
      </c>
    </row>
    <row r="11" spans="1:3" x14ac:dyDescent="0.35">
      <c r="A11" t="s">
        <v>43</v>
      </c>
      <c r="B11">
        <v>1</v>
      </c>
      <c r="C11">
        <v>0.94161943618359611</v>
      </c>
    </row>
    <row r="12" spans="1:3" x14ac:dyDescent="0.35">
      <c r="A12" t="s">
        <v>43</v>
      </c>
      <c r="B12">
        <v>2</v>
      </c>
      <c r="C12">
        <v>0.94119033945144337</v>
      </c>
    </row>
    <row r="13" spans="1:3" x14ac:dyDescent="0.35">
      <c r="A13" t="s">
        <v>43</v>
      </c>
      <c r="B13">
        <v>3</v>
      </c>
      <c r="C13">
        <v>0.9202142224271106</v>
      </c>
    </row>
    <row r="14" spans="1:3" x14ac:dyDescent="0.35">
      <c r="A14" t="s">
        <v>40</v>
      </c>
      <c r="B14">
        <v>1</v>
      </c>
      <c r="C14">
        <v>0.89923129305249971</v>
      </c>
    </row>
    <row r="15" spans="1:3" x14ac:dyDescent="0.35">
      <c r="A15" t="s">
        <v>40</v>
      </c>
      <c r="B15">
        <v>2</v>
      </c>
      <c r="C15">
        <v>0.904279934087026</v>
      </c>
    </row>
    <row r="16" spans="1:3" x14ac:dyDescent="0.35">
      <c r="A16" t="s">
        <v>40</v>
      </c>
      <c r="B16">
        <v>3</v>
      </c>
      <c r="C16">
        <v>0.87468650399128356</v>
      </c>
    </row>
    <row r="17" spans="1:3" x14ac:dyDescent="0.35">
      <c r="A17" t="s">
        <v>44</v>
      </c>
      <c r="B17">
        <v>1</v>
      </c>
      <c r="C17">
        <v>0.92710454976681456</v>
      </c>
    </row>
    <row r="18" spans="1:3" x14ac:dyDescent="0.35">
      <c r="A18" t="s">
        <v>44</v>
      </c>
      <c r="B18">
        <v>2</v>
      </c>
      <c r="C18">
        <v>0.9236450335709615</v>
      </c>
    </row>
    <row r="19" spans="1:3" x14ac:dyDescent="0.35">
      <c r="A19" t="s">
        <v>44</v>
      </c>
      <c r="B19">
        <v>3</v>
      </c>
      <c r="C19">
        <v>0.89629777841261093</v>
      </c>
    </row>
    <row r="20" spans="1:3" x14ac:dyDescent="0.35">
      <c r="A20" t="s">
        <v>41</v>
      </c>
      <c r="B20">
        <v>1</v>
      </c>
      <c r="C20">
        <v>0.91778278883098308</v>
      </c>
    </row>
    <row r="21" spans="1:3" x14ac:dyDescent="0.35">
      <c r="A21" t="s">
        <v>41</v>
      </c>
      <c r="B21">
        <v>2</v>
      </c>
      <c r="C21">
        <v>0.92950826902120276</v>
      </c>
    </row>
    <row r="22" spans="1:3" x14ac:dyDescent="0.35">
      <c r="A22" t="s">
        <v>41</v>
      </c>
      <c r="B22">
        <v>3</v>
      </c>
      <c r="C22">
        <v>0.9399818018955316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D41EE-C341-4EBB-8E1D-5D02387CE6E7}">
  <dimension ref="A1:C22"/>
  <sheetViews>
    <sheetView tabSelected="1" topLeftCell="A7" workbookViewId="0">
      <selection activeCell="A17" sqref="A17:A19"/>
    </sheetView>
  </sheetViews>
  <sheetFormatPr defaultRowHeight="14.5" x14ac:dyDescent="0.35"/>
  <cols>
    <col min="1" max="1" width="9.54296875" bestFit="1" customWidth="1"/>
  </cols>
  <sheetData>
    <row r="1" spans="1:3" x14ac:dyDescent="0.35">
      <c r="A1" t="s">
        <v>21</v>
      </c>
      <c r="B1" t="s">
        <v>36</v>
      </c>
      <c r="C1" t="s">
        <v>37</v>
      </c>
    </row>
    <row r="2" spans="1:3" x14ac:dyDescent="0.35">
      <c r="A2" t="s">
        <v>42</v>
      </c>
      <c r="B2">
        <v>1</v>
      </c>
      <c r="C2">
        <v>0.64678991790118512</v>
      </c>
    </row>
    <row r="3" spans="1:3" x14ac:dyDescent="0.35">
      <c r="A3" t="s">
        <v>42</v>
      </c>
      <c r="B3">
        <v>2</v>
      </c>
      <c r="C3">
        <v>0.77658966451006173</v>
      </c>
    </row>
    <row r="4" spans="1:3" x14ac:dyDescent="0.35">
      <c r="A4" t="s">
        <v>42</v>
      </c>
      <c r="B4">
        <v>3</v>
      </c>
      <c r="C4">
        <v>0.71856358922905883</v>
      </c>
    </row>
    <row r="5" spans="1:3" x14ac:dyDescent="0.35">
      <c r="A5" t="s">
        <v>38</v>
      </c>
      <c r="B5">
        <v>1</v>
      </c>
      <c r="C5">
        <v>0.86891383182486248</v>
      </c>
    </row>
    <row r="6" spans="1:3" x14ac:dyDescent="0.35">
      <c r="A6" t="s">
        <v>38</v>
      </c>
      <c r="B6">
        <v>2</v>
      </c>
      <c r="C6">
        <v>0.8844924651759275</v>
      </c>
    </row>
    <row r="7" spans="1:3" x14ac:dyDescent="0.35">
      <c r="A7" t="s">
        <v>38</v>
      </c>
      <c r="B7">
        <v>3</v>
      </c>
      <c r="C7">
        <v>0.87887053427314143</v>
      </c>
    </row>
    <row r="8" spans="1:3" x14ac:dyDescent="0.35">
      <c r="A8" t="s">
        <v>39</v>
      </c>
      <c r="B8">
        <v>1</v>
      </c>
      <c r="C8">
        <v>0.86559206942914324</v>
      </c>
    </row>
    <row r="9" spans="1:3" x14ac:dyDescent="0.35">
      <c r="A9" t="s">
        <v>39</v>
      </c>
      <c r="B9">
        <v>2</v>
      </c>
      <c r="C9">
        <v>0.81689975840366003</v>
      </c>
    </row>
    <row r="10" spans="1:3" x14ac:dyDescent="0.35">
      <c r="A10" t="s">
        <v>39</v>
      </c>
      <c r="B10">
        <v>3</v>
      </c>
      <c r="C10">
        <v>0.83745108325761941</v>
      </c>
    </row>
    <row r="11" spans="1:3" x14ac:dyDescent="0.35">
      <c r="A11" t="s">
        <v>43</v>
      </c>
      <c r="B11">
        <v>1</v>
      </c>
      <c r="C11">
        <v>0.87439361145787942</v>
      </c>
    </row>
    <row r="12" spans="1:3" x14ac:dyDescent="0.35">
      <c r="A12" t="s">
        <v>43</v>
      </c>
      <c r="B12">
        <v>2</v>
      </c>
      <c r="C12">
        <v>0.92321416770554543</v>
      </c>
    </row>
    <row r="13" spans="1:3" x14ac:dyDescent="0.35">
      <c r="A13" t="s">
        <v>43</v>
      </c>
      <c r="B13">
        <v>3</v>
      </c>
      <c r="C13">
        <v>0.8527115584885131</v>
      </c>
    </row>
    <row r="14" spans="1:3" x14ac:dyDescent="0.35">
      <c r="A14" t="s">
        <v>40</v>
      </c>
      <c r="B14">
        <v>1</v>
      </c>
      <c r="C14">
        <v>0.80174517699954195</v>
      </c>
    </row>
    <row r="15" spans="1:3" x14ac:dyDescent="0.35">
      <c r="A15" t="s">
        <v>40</v>
      </c>
      <c r="B15">
        <v>2</v>
      </c>
      <c r="C15">
        <v>0.85292408722845892</v>
      </c>
    </row>
    <row r="16" spans="1:3" x14ac:dyDescent="0.35">
      <c r="A16" t="s">
        <v>40</v>
      </c>
      <c r="B16">
        <v>3</v>
      </c>
      <c r="C16">
        <v>0.80963123175403373</v>
      </c>
    </row>
    <row r="17" spans="1:3" x14ac:dyDescent="0.35">
      <c r="A17" t="s">
        <v>44</v>
      </c>
      <c r="B17">
        <v>1</v>
      </c>
      <c r="C17">
        <v>0.91270743230946416</v>
      </c>
    </row>
    <row r="18" spans="1:3" x14ac:dyDescent="0.35">
      <c r="A18" t="s">
        <v>44</v>
      </c>
      <c r="B18">
        <v>2</v>
      </c>
      <c r="C18">
        <v>0.84221970762125087</v>
      </c>
    </row>
    <row r="19" spans="1:3" x14ac:dyDescent="0.35">
      <c r="A19" t="s">
        <v>44</v>
      </c>
      <c r="B19">
        <v>3</v>
      </c>
      <c r="C19">
        <v>0.85888783438298155</v>
      </c>
    </row>
    <row r="20" spans="1:3" x14ac:dyDescent="0.35">
      <c r="A20" t="s">
        <v>41</v>
      </c>
      <c r="B20">
        <v>1</v>
      </c>
      <c r="C20">
        <v>0.7718178353621018</v>
      </c>
    </row>
    <row r="21" spans="1:3" x14ac:dyDescent="0.35">
      <c r="A21" t="s">
        <v>41</v>
      </c>
      <c r="B21">
        <v>2</v>
      </c>
      <c r="C21">
        <v>0.79823087058052755</v>
      </c>
    </row>
    <row r="22" spans="1:3" x14ac:dyDescent="0.35">
      <c r="A22" t="s">
        <v>41</v>
      </c>
      <c r="B22">
        <v>3</v>
      </c>
      <c r="C22">
        <v>0.81709288270645719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Trial 1 HI</vt:lpstr>
      <vt:lpstr>Trial 2 HI</vt:lpstr>
      <vt:lpstr>Harvest Index 1</vt:lpstr>
      <vt:lpstr>Harvest Index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D Kuschke</dc:creator>
  <cp:lastModifiedBy>Mr. D Kuschke</cp:lastModifiedBy>
  <dcterms:created xsi:type="dcterms:W3CDTF">2024-01-10T10:02:11Z</dcterms:created>
  <dcterms:modified xsi:type="dcterms:W3CDTF">2025-02-21T07:44:16Z</dcterms:modified>
</cp:coreProperties>
</file>