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8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etrich\Documents\Dietrich Meesters\"/>
    </mc:Choice>
  </mc:AlternateContent>
  <xr:revisionPtr revIDLastSave="0" documentId="8_{6B93A264-BE23-4ED8-B454-F917848A67C5}" xr6:coauthVersionLast="47" xr6:coauthVersionMax="47" xr10:uidLastSave="{00000000-0000-0000-0000-000000000000}"/>
  <bookViews>
    <workbookView xWindow="-110" yWindow="-110" windowWidth="19420" windowHeight="10420" activeTab="1" xr2:uid="{58ACEA29-52C1-43C9-ABC4-17A51113E2F6}"/>
  </bookViews>
  <sheets>
    <sheet name="Trial 1 Yield" sheetId="1" r:id="rId1"/>
    <sheet name="Yield and plants (T1)" sheetId="3" r:id="rId2"/>
    <sheet name="NUE Trial 1" sheetId="9" r:id="rId3"/>
    <sheet name="SG (T1)" sheetId="2" r:id="rId4"/>
    <sheet name="Adjusted yield (T1)" sheetId="8" r:id="rId5"/>
    <sheet name="SG (T2)" sheetId="5" r:id="rId6"/>
    <sheet name="DM% (T1)" sheetId="6" r:id="rId7"/>
    <sheet name="Trial 2 Yield" sheetId="4" r:id="rId8"/>
    <sheet name="NUE Trial 2" sheetId="10" r:id="rId9"/>
    <sheet name="NUE table" sheetId="11" r:id="rId10"/>
    <sheet name="DM% (T2)" sheetId="7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7" l="1"/>
  <c r="K35" i="7"/>
  <c r="L35" i="7"/>
  <c r="M35" i="7"/>
  <c r="N35" i="7"/>
  <c r="O35" i="7"/>
  <c r="J36" i="7"/>
  <c r="K36" i="7"/>
  <c r="L36" i="7"/>
  <c r="M36" i="7"/>
  <c r="N36" i="7"/>
  <c r="O36" i="7"/>
  <c r="J37" i="7"/>
  <c r="K37" i="7"/>
  <c r="L37" i="7"/>
  <c r="M37" i="7"/>
  <c r="N37" i="7"/>
  <c r="O37" i="7"/>
  <c r="I36" i="7"/>
  <c r="I37" i="7"/>
  <c r="I35" i="7"/>
  <c r="I29" i="7"/>
  <c r="J29" i="7"/>
  <c r="K29" i="7"/>
  <c r="L29" i="7"/>
  <c r="M29" i="7"/>
  <c r="N29" i="7"/>
  <c r="O29" i="7"/>
  <c r="J30" i="7"/>
  <c r="K30" i="7"/>
  <c r="L30" i="7"/>
  <c r="M30" i="7"/>
  <c r="N30" i="7"/>
  <c r="O30" i="7"/>
  <c r="J31" i="7"/>
  <c r="K31" i="7"/>
  <c r="L31" i="7"/>
  <c r="M31" i="7"/>
  <c r="N31" i="7"/>
  <c r="O31" i="7"/>
  <c r="I30" i="7"/>
  <c r="I31" i="7"/>
  <c r="J23" i="7"/>
  <c r="K23" i="7"/>
  <c r="L23" i="7"/>
  <c r="M23" i="7"/>
  <c r="N23" i="7"/>
  <c r="O23" i="7"/>
  <c r="J24" i="7"/>
  <c r="K24" i="7"/>
  <c r="L24" i="7"/>
  <c r="M24" i="7"/>
  <c r="N24" i="7"/>
  <c r="O24" i="7"/>
  <c r="J25" i="7"/>
  <c r="K25" i="7"/>
  <c r="L25" i="7"/>
  <c r="M25" i="7"/>
  <c r="N25" i="7"/>
  <c r="O25" i="7"/>
  <c r="I24" i="7"/>
  <c r="I25" i="7"/>
  <c r="I23" i="7"/>
  <c r="J10" i="7"/>
  <c r="K10" i="7"/>
  <c r="L10" i="7"/>
  <c r="M10" i="7"/>
  <c r="N10" i="7"/>
  <c r="O10" i="7"/>
  <c r="J11" i="7"/>
  <c r="K11" i="7"/>
  <c r="L11" i="7"/>
  <c r="M11" i="7"/>
  <c r="N11" i="7"/>
  <c r="O11" i="7"/>
  <c r="J12" i="7"/>
  <c r="K12" i="7"/>
  <c r="L12" i="7"/>
  <c r="M12" i="7"/>
  <c r="N12" i="7"/>
  <c r="O12" i="7"/>
  <c r="I11" i="7"/>
  <c r="I12" i="7"/>
  <c r="I10" i="7"/>
  <c r="J35" i="6"/>
  <c r="K35" i="6"/>
  <c r="L35" i="6"/>
  <c r="M35" i="6"/>
  <c r="N35" i="6"/>
  <c r="O35" i="6"/>
  <c r="J36" i="6"/>
  <c r="K36" i="6"/>
  <c r="L36" i="6"/>
  <c r="M36" i="6"/>
  <c r="N36" i="6"/>
  <c r="O36" i="6"/>
  <c r="J37" i="6"/>
  <c r="K37" i="6"/>
  <c r="L37" i="6"/>
  <c r="M37" i="6"/>
  <c r="N37" i="6"/>
  <c r="O37" i="6"/>
  <c r="I36" i="6"/>
  <c r="I37" i="6"/>
  <c r="I35" i="6"/>
  <c r="J29" i="6"/>
  <c r="K29" i="6"/>
  <c r="L29" i="6"/>
  <c r="M29" i="6"/>
  <c r="N29" i="6"/>
  <c r="O29" i="6"/>
  <c r="J30" i="6"/>
  <c r="K30" i="6"/>
  <c r="L30" i="6"/>
  <c r="M30" i="6"/>
  <c r="N30" i="6"/>
  <c r="O30" i="6"/>
  <c r="J31" i="6"/>
  <c r="K31" i="6"/>
  <c r="L31" i="6"/>
  <c r="M31" i="6"/>
  <c r="N31" i="6"/>
  <c r="O31" i="6"/>
  <c r="I30" i="6"/>
  <c r="I31" i="6"/>
  <c r="I29" i="6"/>
  <c r="J23" i="6"/>
  <c r="K23" i="6"/>
  <c r="L23" i="6"/>
  <c r="M23" i="6"/>
  <c r="N23" i="6"/>
  <c r="O23" i="6"/>
  <c r="J24" i="6"/>
  <c r="K24" i="6"/>
  <c r="L24" i="6"/>
  <c r="M24" i="6"/>
  <c r="N24" i="6"/>
  <c r="O24" i="6"/>
  <c r="J25" i="6"/>
  <c r="K25" i="6"/>
  <c r="L25" i="6"/>
  <c r="M25" i="6"/>
  <c r="N25" i="6"/>
  <c r="O25" i="6"/>
  <c r="I24" i="6"/>
  <c r="I25" i="6"/>
  <c r="I23" i="6"/>
  <c r="J10" i="6"/>
  <c r="K10" i="6"/>
  <c r="L10" i="6"/>
  <c r="M10" i="6"/>
  <c r="N10" i="6"/>
  <c r="O10" i="6"/>
  <c r="J11" i="6"/>
  <c r="K11" i="6"/>
  <c r="L11" i="6"/>
  <c r="M11" i="6"/>
  <c r="N11" i="6"/>
  <c r="O11" i="6"/>
  <c r="J12" i="6"/>
  <c r="K12" i="6"/>
  <c r="L12" i="6"/>
  <c r="M12" i="6"/>
  <c r="N12" i="6"/>
  <c r="O12" i="6"/>
  <c r="I11" i="6"/>
  <c r="I12" i="6"/>
  <c r="I10" i="6"/>
  <c r="P24" i="9"/>
  <c r="P25" i="9"/>
  <c r="P23" i="9"/>
  <c r="N24" i="9"/>
  <c r="N25" i="9"/>
  <c r="N23" i="9"/>
  <c r="P17" i="9"/>
  <c r="P18" i="9"/>
  <c r="P16" i="9"/>
  <c r="N17" i="9"/>
  <c r="N18" i="9"/>
  <c r="N16" i="9"/>
  <c r="P10" i="9"/>
  <c r="P11" i="9"/>
  <c r="P9" i="9"/>
  <c r="N10" i="9"/>
  <c r="N11" i="9"/>
  <c r="N9" i="9"/>
  <c r="G44" i="9"/>
  <c r="G45" i="9"/>
  <c r="G43" i="9"/>
  <c r="E44" i="9"/>
  <c r="E45" i="9"/>
  <c r="E43" i="9"/>
  <c r="G31" i="9"/>
  <c r="G32" i="9"/>
  <c r="G30" i="9"/>
  <c r="E31" i="9"/>
  <c r="E32" i="9"/>
  <c r="E30" i="9"/>
  <c r="G20" i="9"/>
  <c r="G18" i="9"/>
  <c r="G19" i="9"/>
  <c r="G17" i="9"/>
  <c r="E18" i="9"/>
  <c r="E19" i="9"/>
  <c r="E17" i="9"/>
  <c r="R19" i="10"/>
  <c r="R20" i="10"/>
  <c r="R18" i="10"/>
  <c r="P19" i="10"/>
  <c r="P20" i="10"/>
  <c r="P18" i="10"/>
  <c r="R12" i="10"/>
  <c r="R13" i="10"/>
  <c r="R11" i="10"/>
  <c r="P12" i="10"/>
  <c r="P13" i="10"/>
  <c r="P11" i="10"/>
  <c r="R5" i="10"/>
  <c r="R6" i="10"/>
  <c r="R4" i="10"/>
  <c r="P5" i="10"/>
  <c r="P6" i="10"/>
  <c r="P4" i="10"/>
  <c r="G26" i="10"/>
  <c r="G27" i="10"/>
  <c r="G25" i="10"/>
  <c r="E26" i="10"/>
  <c r="E27" i="10"/>
  <c r="E25" i="10"/>
  <c r="G19" i="10"/>
  <c r="G20" i="10"/>
  <c r="G18" i="10"/>
  <c r="E19" i="10"/>
  <c r="E20" i="10"/>
  <c r="E18" i="10"/>
  <c r="G12" i="10"/>
  <c r="G13" i="10"/>
  <c r="G11" i="10"/>
  <c r="E12" i="10"/>
  <c r="E13" i="10"/>
  <c r="E11" i="10"/>
  <c r="C14" i="10"/>
  <c r="D14" i="10"/>
  <c r="E14" i="10"/>
  <c r="F14" i="10"/>
  <c r="G14" i="10"/>
  <c r="B14" i="10"/>
  <c r="N26" i="9"/>
  <c r="O45" i="4"/>
  <c r="H62" i="8"/>
  <c r="G62" i="8"/>
  <c r="F62" i="8"/>
  <c r="E62" i="8"/>
  <c r="C62" i="8"/>
  <c r="B62" i="8"/>
  <c r="H61" i="8"/>
  <c r="G61" i="8"/>
  <c r="F61" i="8"/>
  <c r="E61" i="8"/>
  <c r="D61" i="8"/>
  <c r="B61" i="8"/>
  <c r="R45" i="4"/>
  <c r="Q45" i="4"/>
  <c r="P45" i="4"/>
  <c r="M45" i="4"/>
  <c r="L45" i="4"/>
  <c r="R44" i="4"/>
  <c r="Q44" i="4"/>
  <c r="P44" i="4"/>
  <c r="O44" i="4"/>
  <c r="N44" i="4"/>
  <c r="L44" i="4"/>
  <c r="N21" i="10"/>
  <c r="O21" i="10"/>
  <c r="P21" i="10"/>
  <c r="Q21" i="10"/>
  <c r="R21" i="10"/>
  <c r="M21" i="10"/>
  <c r="N18" i="10"/>
  <c r="O18" i="10"/>
  <c r="Q18" i="10"/>
  <c r="N19" i="10"/>
  <c r="O19" i="10"/>
  <c r="Q19" i="10"/>
  <c r="N20" i="10"/>
  <c r="O20" i="10"/>
  <c r="Q20" i="10"/>
  <c r="M20" i="10"/>
  <c r="M19" i="10"/>
  <c r="M18" i="10"/>
  <c r="N14" i="10"/>
  <c r="O14" i="10"/>
  <c r="P14" i="10"/>
  <c r="Q14" i="10"/>
  <c r="R14" i="10"/>
  <c r="M14" i="10"/>
  <c r="N11" i="10"/>
  <c r="O11" i="10"/>
  <c r="Q11" i="10"/>
  <c r="N12" i="10"/>
  <c r="O12" i="10"/>
  <c r="Q12" i="10"/>
  <c r="N13" i="10"/>
  <c r="O13" i="10"/>
  <c r="Q13" i="10"/>
  <c r="M13" i="10"/>
  <c r="M12" i="10"/>
  <c r="M11" i="10"/>
  <c r="N7" i="10"/>
  <c r="O7" i="10"/>
  <c r="Q7" i="10"/>
  <c r="R7" i="10"/>
  <c r="M7" i="10"/>
  <c r="N4" i="10"/>
  <c r="O4" i="10"/>
  <c r="Q4" i="10"/>
  <c r="N5" i="10"/>
  <c r="O5" i="10"/>
  <c r="Q5" i="10"/>
  <c r="N6" i="10"/>
  <c r="O6" i="10"/>
  <c r="Q6" i="10"/>
  <c r="M6" i="10"/>
  <c r="M5" i="10"/>
  <c r="M4" i="10"/>
  <c r="C28" i="10"/>
  <c r="D28" i="10"/>
  <c r="E28" i="10"/>
  <c r="F28" i="10"/>
  <c r="G28" i="10"/>
  <c r="B28" i="10"/>
  <c r="C25" i="10"/>
  <c r="D25" i="10"/>
  <c r="F25" i="10"/>
  <c r="C26" i="10"/>
  <c r="D26" i="10"/>
  <c r="F26" i="10"/>
  <c r="C27" i="10"/>
  <c r="D27" i="10"/>
  <c r="F27" i="10"/>
  <c r="B26" i="10"/>
  <c r="B27" i="10"/>
  <c r="B25" i="10"/>
  <c r="C21" i="10"/>
  <c r="D21" i="10"/>
  <c r="E21" i="10"/>
  <c r="F21" i="10"/>
  <c r="G21" i="10"/>
  <c r="B21" i="10"/>
  <c r="C18" i="10"/>
  <c r="D18" i="10"/>
  <c r="F18" i="10"/>
  <c r="C19" i="10"/>
  <c r="D19" i="10"/>
  <c r="F19" i="10"/>
  <c r="C20" i="10"/>
  <c r="D20" i="10"/>
  <c r="F20" i="10"/>
  <c r="B19" i="10"/>
  <c r="B20" i="10"/>
  <c r="B18" i="10"/>
  <c r="C11" i="10"/>
  <c r="D11" i="10"/>
  <c r="F11" i="10"/>
  <c r="C12" i="10"/>
  <c r="D12" i="10"/>
  <c r="F12" i="10"/>
  <c r="C13" i="10"/>
  <c r="D13" i="10"/>
  <c r="F13" i="10"/>
  <c r="B12" i="10"/>
  <c r="B13" i="10"/>
  <c r="B11" i="10"/>
  <c r="L26" i="9"/>
  <c r="M26" i="9"/>
  <c r="O26" i="9"/>
  <c r="P26" i="9"/>
  <c r="K26" i="9"/>
  <c r="L25" i="9"/>
  <c r="M25" i="9"/>
  <c r="O25" i="9"/>
  <c r="K25" i="9"/>
  <c r="L24" i="9"/>
  <c r="M24" i="9"/>
  <c r="O24" i="9"/>
  <c r="K24" i="9"/>
  <c r="L23" i="9"/>
  <c r="M23" i="9"/>
  <c r="O23" i="9"/>
  <c r="K23" i="9"/>
  <c r="L19" i="9"/>
  <c r="M19" i="9"/>
  <c r="N19" i="9"/>
  <c r="O19" i="9"/>
  <c r="P19" i="9"/>
  <c r="K19" i="9"/>
  <c r="K18" i="9"/>
  <c r="L18" i="9"/>
  <c r="M18" i="9"/>
  <c r="O18" i="9"/>
  <c r="L17" i="9"/>
  <c r="M17" i="9"/>
  <c r="O17" i="9"/>
  <c r="K17" i="9"/>
  <c r="L16" i="9"/>
  <c r="M16" i="9"/>
  <c r="O16" i="9"/>
  <c r="K16" i="9"/>
  <c r="L12" i="9"/>
  <c r="M12" i="9"/>
  <c r="N12" i="9"/>
  <c r="O12" i="9"/>
  <c r="P12" i="9"/>
  <c r="K12" i="9"/>
  <c r="L11" i="9"/>
  <c r="M11" i="9"/>
  <c r="O11" i="9"/>
  <c r="K11" i="9"/>
  <c r="L10" i="9"/>
  <c r="M10" i="9"/>
  <c r="O10" i="9"/>
  <c r="K10" i="9"/>
  <c r="L9" i="9"/>
  <c r="M9" i="9"/>
  <c r="O9" i="9"/>
  <c r="K9" i="9"/>
  <c r="C46" i="9"/>
  <c r="D46" i="9"/>
  <c r="E46" i="9"/>
  <c r="F46" i="9"/>
  <c r="G46" i="9"/>
  <c r="B46" i="9"/>
  <c r="C43" i="9"/>
  <c r="D43" i="9"/>
  <c r="F43" i="9"/>
  <c r="C44" i="9"/>
  <c r="D44" i="9"/>
  <c r="F44" i="9"/>
  <c r="C45" i="9"/>
  <c r="D45" i="9"/>
  <c r="F45" i="9"/>
  <c r="B44" i="9"/>
  <c r="B45" i="9"/>
  <c r="B43" i="9"/>
  <c r="C33" i="9"/>
  <c r="D33" i="9"/>
  <c r="E33" i="9"/>
  <c r="F33" i="9"/>
  <c r="G33" i="9"/>
  <c r="B33" i="9"/>
  <c r="C30" i="9"/>
  <c r="D30" i="9"/>
  <c r="F30" i="9"/>
  <c r="C31" i="9"/>
  <c r="D31" i="9"/>
  <c r="F31" i="9"/>
  <c r="C32" i="9"/>
  <c r="D32" i="9"/>
  <c r="F32" i="9"/>
  <c r="B31" i="9"/>
  <c r="B32" i="9"/>
  <c r="B30" i="9"/>
  <c r="C20" i="9"/>
  <c r="D20" i="9"/>
  <c r="E20" i="9"/>
  <c r="F20" i="9"/>
  <c r="B20" i="9"/>
  <c r="C17" i="9"/>
  <c r="D17" i="9"/>
  <c r="F17" i="9"/>
  <c r="C18" i="9"/>
  <c r="D18" i="9"/>
  <c r="F18" i="9"/>
  <c r="C19" i="9"/>
  <c r="D19" i="9"/>
  <c r="F19" i="9"/>
  <c r="B18" i="9"/>
  <c r="B19" i="9"/>
  <c r="B17" i="9"/>
  <c r="I5" i="5"/>
  <c r="J5" i="5"/>
  <c r="K5" i="5"/>
  <c r="L5" i="5"/>
  <c r="M5" i="5"/>
  <c r="N5" i="5"/>
  <c r="H5" i="5"/>
  <c r="J14" i="2"/>
  <c r="K14" i="2"/>
  <c r="L14" i="2"/>
  <c r="M14" i="2"/>
  <c r="N14" i="2"/>
  <c r="O14" i="2"/>
  <c r="I14" i="2"/>
  <c r="P7" i="10" l="1"/>
  <c r="D55" i="8"/>
  <c r="C59" i="8" l="1"/>
  <c r="D59" i="8"/>
  <c r="E59" i="8"/>
  <c r="F59" i="8"/>
  <c r="G59" i="8"/>
  <c r="H59" i="8"/>
  <c r="B59" i="8"/>
  <c r="C58" i="8"/>
  <c r="D58" i="8"/>
  <c r="E58" i="8"/>
  <c r="F58" i="8"/>
  <c r="G58" i="8"/>
  <c r="H58" i="8"/>
  <c r="B58" i="8"/>
  <c r="C55" i="8"/>
  <c r="E55" i="8"/>
  <c r="F55" i="8"/>
  <c r="G55" i="8"/>
  <c r="H55" i="8"/>
  <c r="C56" i="8"/>
  <c r="D56" i="8"/>
  <c r="E56" i="8"/>
  <c r="F56" i="8"/>
  <c r="G56" i="8"/>
  <c r="H56" i="8"/>
  <c r="C57" i="8"/>
  <c r="D57" i="8"/>
  <c r="E57" i="8"/>
  <c r="F57" i="8"/>
  <c r="G57" i="8"/>
  <c r="H57" i="8"/>
  <c r="B56" i="8"/>
  <c r="B57" i="8"/>
  <c r="B55" i="8"/>
  <c r="C51" i="8"/>
  <c r="D51" i="8"/>
  <c r="E51" i="8"/>
  <c r="F51" i="8"/>
  <c r="G51" i="8"/>
  <c r="H51" i="8"/>
  <c r="B51" i="8"/>
  <c r="C48" i="8"/>
  <c r="D48" i="8"/>
  <c r="E48" i="8"/>
  <c r="F48" i="8"/>
  <c r="G48" i="8"/>
  <c r="H48" i="8"/>
  <c r="C49" i="8"/>
  <c r="D49" i="8"/>
  <c r="E49" i="8"/>
  <c r="F49" i="8"/>
  <c r="G49" i="8"/>
  <c r="H49" i="8"/>
  <c r="C50" i="8"/>
  <c r="D50" i="8"/>
  <c r="E50" i="8"/>
  <c r="F50" i="8"/>
  <c r="G50" i="8"/>
  <c r="H50" i="8"/>
  <c r="B49" i="8"/>
  <c r="B50" i="8"/>
  <c r="B48" i="8"/>
  <c r="L37" i="8"/>
  <c r="M37" i="8"/>
  <c r="N37" i="8"/>
  <c r="O37" i="8"/>
  <c r="P37" i="8"/>
  <c r="Q37" i="8"/>
  <c r="K37" i="8"/>
  <c r="M42" i="4"/>
  <c r="N42" i="4"/>
  <c r="O42" i="4"/>
  <c r="P42" i="4"/>
  <c r="Q42" i="4"/>
  <c r="R42" i="4"/>
  <c r="L42" i="4"/>
  <c r="M41" i="4"/>
  <c r="N41" i="4"/>
  <c r="O41" i="4"/>
  <c r="P41" i="4"/>
  <c r="Q41" i="4"/>
  <c r="R41" i="4"/>
  <c r="L41" i="4"/>
  <c r="M38" i="4"/>
  <c r="N38" i="4"/>
  <c r="O38" i="4"/>
  <c r="P38" i="4"/>
  <c r="Q38" i="4"/>
  <c r="R38" i="4"/>
  <c r="M39" i="4"/>
  <c r="N39" i="4"/>
  <c r="O39" i="4"/>
  <c r="P39" i="4"/>
  <c r="Q39" i="4"/>
  <c r="R39" i="4"/>
  <c r="M40" i="4"/>
  <c r="N40" i="4"/>
  <c r="O40" i="4"/>
  <c r="P40" i="4"/>
  <c r="Q40" i="4"/>
  <c r="R40" i="4"/>
  <c r="L39" i="4"/>
  <c r="L40" i="4"/>
  <c r="L38" i="4"/>
  <c r="N18" i="4"/>
  <c r="O18" i="4"/>
  <c r="P18" i="4"/>
  <c r="Q18" i="4"/>
  <c r="R18" i="4"/>
  <c r="S18" i="4"/>
  <c r="M18" i="4"/>
  <c r="N15" i="4"/>
  <c r="O15" i="4"/>
  <c r="P15" i="4"/>
  <c r="Q15" i="4"/>
  <c r="R15" i="4"/>
  <c r="S15" i="4"/>
  <c r="N16" i="4"/>
  <c r="O16" i="4"/>
  <c r="P16" i="4"/>
  <c r="Q16" i="4"/>
  <c r="R16" i="4"/>
  <c r="S16" i="4"/>
  <c r="N17" i="4"/>
  <c r="O17" i="4"/>
  <c r="P17" i="4"/>
  <c r="Q17" i="4"/>
  <c r="R17" i="4"/>
  <c r="S17" i="4"/>
  <c r="M16" i="4"/>
  <c r="M17" i="4"/>
  <c r="M15" i="4"/>
  <c r="M31" i="4"/>
  <c r="N31" i="4"/>
  <c r="O31" i="4"/>
  <c r="P31" i="4"/>
  <c r="Q31" i="4"/>
  <c r="R31" i="4"/>
  <c r="M32" i="4"/>
  <c r="N32" i="4"/>
  <c r="O32" i="4"/>
  <c r="P32" i="4"/>
  <c r="Q32" i="4"/>
  <c r="R32" i="4"/>
  <c r="M33" i="4"/>
  <c r="N33" i="4"/>
  <c r="O33" i="4"/>
  <c r="P33" i="4"/>
  <c r="Q33" i="4"/>
  <c r="R33" i="4"/>
  <c r="L32" i="4"/>
  <c r="L33" i="4"/>
  <c r="L31" i="4"/>
  <c r="B19" i="3" l="1"/>
  <c r="C19" i="3"/>
  <c r="D19" i="3"/>
  <c r="E19" i="3"/>
  <c r="B20" i="3"/>
  <c r="C20" i="3"/>
  <c r="D20" i="3"/>
  <c r="E20" i="3"/>
  <c r="B21" i="3"/>
  <c r="C21" i="3"/>
  <c r="D21" i="3"/>
  <c r="E21" i="3"/>
  <c r="C44" i="8"/>
  <c r="D44" i="8"/>
  <c r="E44" i="8"/>
  <c r="F44" i="8"/>
  <c r="G44" i="8"/>
  <c r="H44" i="8"/>
  <c r="B44" i="8"/>
  <c r="C43" i="8"/>
  <c r="D43" i="8"/>
  <c r="E43" i="8"/>
  <c r="F43" i="8"/>
  <c r="G43" i="8"/>
  <c r="H43" i="8"/>
  <c r="B43" i="8"/>
  <c r="I36" i="8"/>
  <c r="B41" i="8"/>
  <c r="C41" i="8"/>
  <c r="D41" i="8"/>
  <c r="E41" i="8"/>
  <c r="F41" i="8"/>
  <c r="G41" i="8"/>
  <c r="H41" i="8"/>
  <c r="B42" i="8"/>
  <c r="C42" i="8"/>
  <c r="D42" i="8"/>
  <c r="E42" i="8"/>
  <c r="F42" i="8"/>
  <c r="G42" i="8"/>
  <c r="H42" i="8"/>
  <c r="C40" i="8"/>
  <c r="D40" i="8"/>
  <c r="E40" i="8"/>
  <c r="F40" i="8"/>
  <c r="G40" i="8"/>
  <c r="H40" i="8"/>
  <c r="B40" i="8"/>
  <c r="C36" i="8"/>
  <c r="D36" i="8"/>
  <c r="E36" i="8"/>
  <c r="F36" i="8"/>
  <c r="G36" i="8"/>
  <c r="H36" i="8"/>
  <c r="B36" i="8"/>
  <c r="C35" i="8"/>
  <c r="D35" i="8"/>
  <c r="E35" i="8"/>
  <c r="F35" i="8"/>
  <c r="G35" i="8"/>
  <c r="H35" i="8"/>
  <c r="B35" i="8"/>
  <c r="C34" i="8"/>
  <c r="D34" i="8"/>
  <c r="E34" i="8"/>
  <c r="F34" i="8"/>
  <c r="G34" i="8"/>
  <c r="H34" i="8"/>
  <c r="B34" i="8"/>
  <c r="C33" i="8"/>
  <c r="D33" i="8"/>
  <c r="E33" i="8"/>
  <c r="F33" i="8"/>
  <c r="G33" i="8"/>
  <c r="H33" i="8"/>
  <c r="B33" i="8"/>
  <c r="C40" i="4"/>
  <c r="D40" i="4"/>
  <c r="E40" i="4"/>
  <c r="F40" i="4"/>
  <c r="G40" i="4"/>
  <c r="H40" i="4"/>
  <c r="B40" i="4"/>
  <c r="C39" i="4"/>
  <c r="D39" i="4"/>
  <c r="E39" i="4"/>
  <c r="F39" i="4"/>
  <c r="G39" i="4"/>
  <c r="H39" i="4"/>
  <c r="B39" i="4"/>
  <c r="B37" i="4"/>
  <c r="C37" i="4"/>
  <c r="D37" i="4"/>
  <c r="E37" i="4"/>
  <c r="F37" i="4"/>
  <c r="G37" i="4"/>
  <c r="H37" i="4"/>
  <c r="B38" i="4"/>
  <c r="C38" i="4"/>
  <c r="D38" i="4"/>
  <c r="E38" i="4"/>
  <c r="F38" i="4"/>
  <c r="G38" i="4"/>
  <c r="H38" i="4"/>
  <c r="C36" i="4"/>
  <c r="D36" i="4"/>
  <c r="E36" i="4"/>
  <c r="F36" i="4"/>
  <c r="G36" i="4"/>
  <c r="H36" i="4"/>
  <c r="B36" i="4"/>
  <c r="J6" i="6"/>
  <c r="K6" i="6"/>
  <c r="L6" i="6"/>
  <c r="M6" i="6"/>
  <c r="N6" i="6"/>
  <c r="O6" i="6"/>
  <c r="I6" i="6"/>
  <c r="J6" i="7"/>
  <c r="K6" i="7"/>
  <c r="L6" i="7"/>
  <c r="M6" i="7"/>
  <c r="N6" i="7"/>
  <c r="O6" i="7"/>
  <c r="I6" i="7"/>
  <c r="E3" i="7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" i="7"/>
  <c r="E3" i="6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" i="6"/>
  <c r="E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" i="5"/>
  <c r="E17" i="4" l="1"/>
  <c r="C31" i="4" s="1"/>
  <c r="F17" i="4"/>
  <c r="D31" i="4" s="1"/>
  <c r="G17" i="4"/>
  <c r="E31" i="4" s="1"/>
  <c r="H17" i="4"/>
  <c r="F31" i="4" s="1"/>
  <c r="I17" i="4"/>
  <c r="G31" i="4" s="1"/>
  <c r="J17" i="4"/>
  <c r="H31" i="4" s="1"/>
  <c r="D17" i="4"/>
  <c r="B31" i="4" s="1"/>
  <c r="E12" i="4"/>
  <c r="C30" i="4" s="1"/>
  <c r="F12" i="4"/>
  <c r="D30" i="4" s="1"/>
  <c r="G12" i="4"/>
  <c r="E30" i="4" s="1"/>
  <c r="H12" i="4"/>
  <c r="F30" i="4" s="1"/>
  <c r="I12" i="4"/>
  <c r="G30" i="4" s="1"/>
  <c r="J12" i="4"/>
  <c r="H30" i="4" s="1"/>
  <c r="D12" i="4"/>
  <c r="E7" i="4"/>
  <c r="F7" i="4"/>
  <c r="G7" i="4"/>
  <c r="H7" i="4"/>
  <c r="I7" i="4"/>
  <c r="J7" i="4"/>
  <c r="D7" i="4"/>
  <c r="D18" i="4" s="1"/>
  <c r="J7" i="2"/>
  <c r="K7" i="2"/>
  <c r="L7" i="2"/>
  <c r="M7" i="2"/>
  <c r="N7" i="2"/>
  <c r="O7" i="2"/>
  <c r="I7" i="2"/>
  <c r="F19" i="3"/>
  <c r="G19" i="3"/>
  <c r="H19" i="3"/>
  <c r="F20" i="3"/>
  <c r="G20" i="3"/>
  <c r="H20" i="3"/>
  <c r="F21" i="3"/>
  <c r="O20" i="3" s="1"/>
  <c r="G21" i="3"/>
  <c r="H21" i="3"/>
  <c r="L12" i="3"/>
  <c r="L27" i="3" s="1"/>
  <c r="M12" i="3"/>
  <c r="M27" i="3" s="1"/>
  <c r="N12" i="3"/>
  <c r="N27" i="3" s="1"/>
  <c r="O12" i="3"/>
  <c r="P12" i="3"/>
  <c r="P27" i="3" s="1"/>
  <c r="Q12" i="3"/>
  <c r="Q27" i="3" s="1"/>
  <c r="L11" i="3"/>
  <c r="L26" i="3" s="1"/>
  <c r="M11" i="3"/>
  <c r="M26" i="3" s="1"/>
  <c r="N11" i="3"/>
  <c r="N26" i="3" s="1"/>
  <c r="O11" i="3"/>
  <c r="O26" i="3" s="1"/>
  <c r="P11" i="3"/>
  <c r="P26" i="3" s="1"/>
  <c r="Q11" i="3"/>
  <c r="Q26" i="3" s="1"/>
  <c r="K12" i="3"/>
  <c r="K20" i="3" s="1"/>
  <c r="K11" i="3"/>
  <c r="K26" i="3" s="1"/>
  <c r="L10" i="3"/>
  <c r="L25" i="3" s="1"/>
  <c r="L28" i="3" s="1"/>
  <c r="M10" i="3"/>
  <c r="M25" i="3" s="1"/>
  <c r="N10" i="3"/>
  <c r="N25" i="3" s="1"/>
  <c r="O10" i="3"/>
  <c r="O25" i="3" s="1"/>
  <c r="P10" i="3"/>
  <c r="Q10" i="3"/>
  <c r="Q13" i="3" s="1"/>
  <c r="K10" i="3"/>
  <c r="K13" i="3" s="1"/>
  <c r="L6" i="3"/>
  <c r="M6" i="3"/>
  <c r="N6" i="3"/>
  <c r="O6" i="3"/>
  <c r="P6" i="3"/>
  <c r="Q6" i="3"/>
  <c r="K6" i="3"/>
  <c r="C15" i="3"/>
  <c r="D15" i="3"/>
  <c r="E15" i="3"/>
  <c r="F15" i="3"/>
  <c r="G15" i="3"/>
  <c r="H15" i="3"/>
  <c r="B15" i="3"/>
  <c r="K31" i="1"/>
  <c r="L31" i="1"/>
  <c r="M31" i="1"/>
  <c r="N31" i="1"/>
  <c r="O31" i="1"/>
  <c r="P31" i="1"/>
  <c r="J31" i="1"/>
  <c r="K30" i="1"/>
  <c r="L30" i="1"/>
  <c r="M30" i="1"/>
  <c r="N30" i="1"/>
  <c r="O30" i="1"/>
  <c r="P30" i="1"/>
  <c r="J30" i="1"/>
  <c r="K29" i="1"/>
  <c r="L29" i="1"/>
  <c r="M29" i="1"/>
  <c r="N29" i="1"/>
  <c r="O29" i="1"/>
  <c r="P29" i="1"/>
  <c r="J29" i="1"/>
  <c r="K28" i="1"/>
  <c r="L28" i="1"/>
  <c r="M28" i="1"/>
  <c r="N28" i="1"/>
  <c r="O28" i="1"/>
  <c r="P28" i="1"/>
  <c r="J28" i="1"/>
  <c r="K27" i="1"/>
  <c r="L27" i="1"/>
  <c r="M27" i="1"/>
  <c r="N27" i="1"/>
  <c r="O27" i="1"/>
  <c r="P27" i="1"/>
  <c r="J27" i="1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" i="2"/>
  <c r="AT4" i="1"/>
  <c r="AU4" i="1"/>
  <c r="AV4" i="1"/>
  <c r="AW4" i="1"/>
  <c r="AT5" i="1"/>
  <c r="AU5" i="1"/>
  <c r="AV5" i="1"/>
  <c r="AW5" i="1"/>
  <c r="AT6" i="1"/>
  <c r="AU6" i="1"/>
  <c r="AV6" i="1"/>
  <c r="AW6" i="1"/>
  <c r="AT7" i="1"/>
  <c r="AU7" i="1"/>
  <c r="AV7" i="1"/>
  <c r="AW7" i="1"/>
  <c r="AT8" i="1"/>
  <c r="AU8" i="1"/>
  <c r="AV8" i="1"/>
  <c r="AW8" i="1"/>
  <c r="AT9" i="1"/>
  <c r="AU9" i="1"/>
  <c r="AV9" i="1"/>
  <c r="AW9" i="1"/>
  <c r="AT10" i="1"/>
  <c r="AU10" i="1"/>
  <c r="AV10" i="1"/>
  <c r="E19" i="1" s="1"/>
  <c r="AW10" i="1"/>
  <c r="F19" i="1" s="1"/>
  <c r="AT11" i="1"/>
  <c r="AU11" i="1"/>
  <c r="AV11" i="1"/>
  <c r="AW11" i="1"/>
  <c r="AT12" i="1"/>
  <c r="AU12" i="1"/>
  <c r="AV12" i="1"/>
  <c r="AW12" i="1"/>
  <c r="AT13" i="1"/>
  <c r="AU13" i="1"/>
  <c r="AV13" i="1"/>
  <c r="AW13" i="1"/>
  <c r="AT14" i="1"/>
  <c r="AU14" i="1"/>
  <c r="AV14" i="1"/>
  <c r="AW14" i="1"/>
  <c r="F20" i="1" s="1"/>
  <c r="AT15" i="1"/>
  <c r="AU15" i="1"/>
  <c r="AV15" i="1"/>
  <c r="AW15" i="1"/>
  <c r="AT16" i="1"/>
  <c r="AU16" i="1"/>
  <c r="AV16" i="1"/>
  <c r="AW16" i="1"/>
  <c r="AT17" i="1"/>
  <c r="AU17" i="1"/>
  <c r="AV17" i="1"/>
  <c r="AW17" i="1"/>
  <c r="AT18" i="1"/>
  <c r="AU18" i="1"/>
  <c r="AV18" i="1"/>
  <c r="E21" i="1" s="1"/>
  <c r="AW18" i="1"/>
  <c r="F21" i="1" s="1"/>
  <c r="AT19" i="1"/>
  <c r="AU19" i="1"/>
  <c r="AV19" i="1"/>
  <c r="AW19" i="1"/>
  <c r="AT20" i="1"/>
  <c r="AU20" i="1"/>
  <c r="AV20" i="1"/>
  <c r="AW20" i="1"/>
  <c r="AT21" i="1"/>
  <c r="AU21" i="1"/>
  <c r="AV21" i="1"/>
  <c r="AW21" i="1"/>
  <c r="AT22" i="1"/>
  <c r="AU22" i="1"/>
  <c r="AV22" i="1"/>
  <c r="E22" i="1" s="1"/>
  <c r="AW22" i="1"/>
  <c r="AT23" i="1"/>
  <c r="AU23" i="1"/>
  <c r="AV23" i="1"/>
  <c r="AW23" i="1"/>
  <c r="AT24" i="1"/>
  <c r="AU24" i="1"/>
  <c r="AV24" i="1"/>
  <c r="AW24" i="1"/>
  <c r="AT25" i="1"/>
  <c r="AU25" i="1"/>
  <c r="AV25" i="1"/>
  <c r="AW25" i="1"/>
  <c r="AT26" i="1"/>
  <c r="AU26" i="1"/>
  <c r="AV26" i="1"/>
  <c r="E23" i="1" s="1"/>
  <c r="AW26" i="1"/>
  <c r="F23" i="1" s="1"/>
  <c r="AT27" i="1"/>
  <c r="AU27" i="1"/>
  <c r="AV27" i="1"/>
  <c r="AW27" i="1"/>
  <c r="AT28" i="1"/>
  <c r="AU28" i="1"/>
  <c r="AV28" i="1"/>
  <c r="AW28" i="1"/>
  <c r="AT29" i="1"/>
  <c r="AU29" i="1"/>
  <c r="AV29" i="1"/>
  <c r="AW29" i="1"/>
  <c r="AU3" i="1"/>
  <c r="D17" i="1" s="1"/>
  <c r="AV3" i="1"/>
  <c r="AW3" i="1"/>
  <c r="F17" i="1" s="1"/>
  <c r="AT3" i="1"/>
  <c r="C17" i="1" s="1"/>
  <c r="X4" i="1"/>
  <c r="Y4" i="1"/>
  <c r="Z4" i="1"/>
  <c r="AA4" i="1"/>
  <c r="X5" i="1"/>
  <c r="Y5" i="1"/>
  <c r="Z5" i="1"/>
  <c r="AA5" i="1"/>
  <c r="X6" i="1"/>
  <c r="Y6" i="1"/>
  <c r="Z6" i="1"/>
  <c r="AA6" i="1"/>
  <c r="X7" i="1"/>
  <c r="Y7" i="1"/>
  <c r="Z7" i="1"/>
  <c r="AA7" i="1"/>
  <c r="X8" i="1"/>
  <c r="Y8" i="1"/>
  <c r="Z8" i="1"/>
  <c r="AA8" i="1"/>
  <c r="X9" i="1"/>
  <c r="Y9" i="1"/>
  <c r="Z9" i="1"/>
  <c r="AA9" i="1"/>
  <c r="X10" i="1"/>
  <c r="Y10" i="1"/>
  <c r="Z10" i="1"/>
  <c r="AA10" i="1"/>
  <c r="X11" i="1"/>
  <c r="Y11" i="1"/>
  <c r="Z11" i="1"/>
  <c r="E5" i="1" s="1"/>
  <c r="AA11" i="1"/>
  <c r="F5" i="1" s="1"/>
  <c r="X12" i="1"/>
  <c r="Y12" i="1"/>
  <c r="Z12" i="1"/>
  <c r="AA12" i="1"/>
  <c r="X13" i="1"/>
  <c r="Y13" i="1"/>
  <c r="Z13" i="1"/>
  <c r="AA13" i="1"/>
  <c r="X14" i="1"/>
  <c r="Y14" i="1"/>
  <c r="Z14" i="1"/>
  <c r="AA14" i="1"/>
  <c r="X15" i="1"/>
  <c r="Y15" i="1"/>
  <c r="Z15" i="1"/>
  <c r="E6" i="1" s="1"/>
  <c r="AA15" i="1"/>
  <c r="F6" i="1" s="1"/>
  <c r="X16" i="1"/>
  <c r="Y16" i="1"/>
  <c r="Z16" i="1"/>
  <c r="AA16" i="1"/>
  <c r="X17" i="1"/>
  <c r="Y17" i="1"/>
  <c r="Z17" i="1"/>
  <c r="AA17" i="1"/>
  <c r="X18" i="1"/>
  <c r="Y18" i="1"/>
  <c r="Z18" i="1"/>
  <c r="AA18" i="1"/>
  <c r="X19" i="1"/>
  <c r="Y19" i="1"/>
  <c r="Z19" i="1"/>
  <c r="AA19" i="1"/>
  <c r="X20" i="1"/>
  <c r="Y20" i="1"/>
  <c r="Z20" i="1"/>
  <c r="AA20" i="1"/>
  <c r="X21" i="1"/>
  <c r="Y21" i="1"/>
  <c r="Z21" i="1"/>
  <c r="AA21" i="1"/>
  <c r="X22" i="1"/>
  <c r="Y22" i="1"/>
  <c r="Z22" i="1"/>
  <c r="AA22" i="1"/>
  <c r="X23" i="1"/>
  <c r="Y23" i="1"/>
  <c r="Z23" i="1"/>
  <c r="E7" i="1" s="1"/>
  <c r="AA23" i="1"/>
  <c r="X24" i="1"/>
  <c r="Y24" i="1"/>
  <c r="Z24" i="1"/>
  <c r="AA24" i="1"/>
  <c r="X25" i="1"/>
  <c r="Y25" i="1"/>
  <c r="Z25" i="1"/>
  <c r="AA25" i="1"/>
  <c r="X26" i="1"/>
  <c r="Y26" i="1"/>
  <c r="Z26" i="1"/>
  <c r="AA26" i="1"/>
  <c r="X27" i="1"/>
  <c r="Y27" i="1"/>
  <c r="Z27" i="1"/>
  <c r="AA27" i="1"/>
  <c r="X28" i="1"/>
  <c r="Y28" i="1"/>
  <c r="Z28" i="1"/>
  <c r="AA28" i="1"/>
  <c r="X29" i="1"/>
  <c r="Y29" i="1"/>
  <c r="Z29" i="1"/>
  <c r="E8" i="1" s="1"/>
  <c r="AA29" i="1"/>
  <c r="X30" i="1"/>
  <c r="Y30" i="1"/>
  <c r="Z30" i="1"/>
  <c r="AA30" i="1"/>
  <c r="X31" i="1"/>
  <c r="Y31" i="1"/>
  <c r="Z31" i="1"/>
  <c r="AA31" i="1"/>
  <c r="X32" i="1"/>
  <c r="Y32" i="1"/>
  <c r="Z32" i="1"/>
  <c r="AA32" i="1"/>
  <c r="X33" i="1"/>
  <c r="Y33" i="1"/>
  <c r="Z33" i="1"/>
  <c r="AA33" i="1"/>
  <c r="X34" i="1"/>
  <c r="Y34" i="1"/>
  <c r="Z34" i="1"/>
  <c r="AA34" i="1"/>
  <c r="X35" i="1"/>
  <c r="Y35" i="1"/>
  <c r="Z35" i="1"/>
  <c r="E9" i="1" s="1"/>
  <c r="AA35" i="1"/>
  <c r="X36" i="1"/>
  <c r="Y36" i="1"/>
  <c r="Z36" i="1"/>
  <c r="AA36" i="1"/>
  <c r="X37" i="1"/>
  <c r="Y37" i="1"/>
  <c r="Z37" i="1"/>
  <c r="AA37" i="1"/>
  <c r="Y3" i="1"/>
  <c r="Z3" i="1"/>
  <c r="AA3" i="1"/>
  <c r="X3" i="1"/>
  <c r="C3" i="1" s="1"/>
  <c r="AI4" i="1"/>
  <c r="AJ4" i="1"/>
  <c r="AK4" i="1"/>
  <c r="AL4" i="1"/>
  <c r="AI5" i="1"/>
  <c r="AJ5" i="1"/>
  <c r="AK5" i="1"/>
  <c r="AL5" i="1"/>
  <c r="AI6" i="1"/>
  <c r="AJ6" i="1"/>
  <c r="AK6" i="1"/>
  <c r="AL6" i="1"/>
  <c r="AI7" i="1"/>
  <c r="AJ7" i="1"/>
  <c r="AK7" i="1"/>
  <c r="AL7" i="1"/>
  <c r="F11" i="1" s="1"/>
  <c r="AI8" i="1"/>
  <c r="AJ8" i="1"/>
  <c r="AK8" i="1"/>
  <c r="AL8" i="1"/>
  <c r="AI9" i="1"/>
  <c r="AJ9" i="1"/>
  <c r="AK9" i="1"/>
  <c r="AL9" i="1"/>
  <c r="AI10" i="1"/>
  <c r="AJ10" i="1"/>
  <c r="AK10" i="1"/>
  <c r="AL10" i="1"/>
  <c r="AI11" i="1"/>
  <c r="AJ11" i="1"/>
  <c r="AK11" i="1"/>
  <c r="AL11" i="1"/>
  <c r="AI12" i="1"/>
  <c r="AJ12" i="1"/>
  <c r="AK12" i="1"/>
  <c r="AL12" i="1"/>
  <c r="F12" i="1" s="1"/>
  <c r="AI13" i="1"/>
  <c r="AJ13" i="1"/>
  <c r="AK13" i="1"/>
  <c r="AL13" i="1"/>
  <c r="AI14" i="1"/>
  <c r="AJ14" i="1"/>
  <c r="AK14" i="1"/>
  <c r="AL14" i="1"/>
  <c r="AI15" i="1"/>
  <c r="AJ15" i="1"/>
  <c r="AK15" i="1"/>
  <c r="AL15" i="1"/>
  <c r="AI16" i="1"/>
  <c r="AJ16" i="1"/>
  <c r="AK16" i="1"/>
  <c r="AL16" i="1"/>
  <c r="AI17" i="1"/>
  <c r="AJ17" i="1"/>
  <c r="AK17" i="1"/>
  <c r="AL17" i="1"/>
  <c r="AI18" i="1"/>
  <c r="AJ18" i="1"/>
  <c r="AK18" i="1"/>
  <c r="AL18" i="1"/>
  <c r="AI19" i="1"/>
  <c r="AJ19" i="1"/>
  <c r="AK19" i="1"/>
  <c r="AL19" i="1"/>
  <c r="AI20" i="1"/>
  <c r="AJ20" i="1"/>
  <c r="AK20" i="1"/>
  <c r="AL20" i="1"/>
  <c r="AI21" i="1"/>
  <c r="AJ21" i="1"/>
  <c r="AK21" i="1"/>
  <c r="AL21" i="1"/>
  <c r="AI22" i="1"/>
  <c r="AJ22" i="1"/>
  <c r="AK22" i="1"/>
  <c r="AL22" i="1"/>
  <c r="AI23" i="1"/>
  <c r="AJ23" i="1"/>
  <c r="AK23" i="1"/>
  <c r="AL23" i="1"/>
  <c r="AI24" i="1"/>
  <c r="C14" i="1" s="1"/>
  <c r="AJ24" i="1"/>
  <c r="AK24" i="1"/>
  <c r="E14" i="1" s="1"/>
  <c r="AL24" i="1"/>
  <c r="F14" i="1" s="1"/>
  <c r="AI25" i="1"/>
  <c r="AJ25" i="1"/>
  <c r="AK25" i="1"/>
  <c r="AL25" i="1"/>
  <c r="AI26" i="1"/>
  <c r="AJ26" i="1"/>
  <c r="AK26" i="1"/>
  <c r="AL26" i="1"/>
  <c r="AI27" i="1"/>
  <c r="AJ27" i="1"/>
  <c r="AK27" i="1"/>
  <c r="AL27" i="1"/>
  <c r="F15" i="1" s="1"/>
  <c r="AI28" i="1"/>
  <c r="AJ28" i="1"/>
  <c r="AK28" i="1"/>
  <c r="AL28" i="1"/>
  <c r="AI29" i="1"/>
  <c r="AJ29" i="1"/>
  <c r="AK29" i="1"/>
  <c r="AL29" i="1"/>
  <c r="AI30" i="1"/>
  <c r="AJ30" i="1"/>
  <c r="AK30" i="1"/>
  <c r="AL30" i="1"/>
  <c r="AI31" i="1"/>
  <c r="AJ31" i="1"/>
  <c r="AK31" i="1"/>
  <c r="AL31" i="1"/>
  <c r="AI32" i="1"/>
  <c r="AJ32" i="1"/>
  <c r="AK32" i="1"/>
  <c r="AL32" i="1"/>
  <c r="AI33" i="1"/>
  <c r="AJ33" i="1"/>
  <c r="AK33" i="1"/>
  <c r="AL33" i="1"/>
  <c r="AI34" i="1"/>
  <c r="AJ34" i="1"/>
  <c r="AK34" i="1"/>
  <c r="E16" i="1" s="1"/>
  <c r="AL34" i="1"/>
  <c r="F16" i="1" s="1"/>
  <c r="AI35" i="1"/>
  <c r="AJ35" i="1"/>
  <c r="AK35" i="1"/>
  <c r="AL35" i="1"/>
  <c r="AI36" i="1"/>
  <c r="AJ36" i="1"/>
  <c r="AK36" i="1"/>
  <c r="AL36" i="1"/>
  <c r="AI37" i="1"/>
  <c r="AJ37" i="1"/>
  <c r="AK37" i="1"/>
  <c r="AL37" i="1"/>
  <c r="AI38" i="1"/>
  <c r="AJ38" i="1"/>
  <c r="AK38" i="1"/>
  <c r="AL38" i="1"/>
  <c r="AI39" i="1"/>
  <c r="AJ39" i="1"/>
  <c r="AK39" i="1"/>
  <c r="AL39" i="1"/>
  <c r="AJ3" i="1"/>
  <c r="AK3" i="1"/>
  <c r="E10" i="1" s="1"/>
  <c r="AL3" i="1"/>
  <c r="AI3" i="1"/>
  <c r="C10" i="1" s="1"/>
  <c r="P18" i="3" l="1"/>
  <c r="N20" i="3"/>
  <c r="K7" i="3"/>
  <c r="O13" i="3"/>
  <c r="K27" i="3"/>
  <c r="P13" i="3"/>
  <c r="Q19" i="3"/>
  <c r="O28" i="3"/>
  <c r="P19" i="3"/>
  <c r="O27" i="3"/>
  <c r="O19" i="3"/>
  <c r="Q18" i="3"/>
  <c r="P20" i="3"/>
  <c r="P21" i="3" s="1"/>
  <c r="O18" i="3"/>
  <c r="O21" i="3" s="1"/>
  <c r="M20" i="3"/>
  <c r="M28" i="3"/>
  <c r="K18" i="3"/>
  <c r="L20" i="3"/>
  <c r="K19" i="3"/>
  <c r="K21" i="3" s="1"/>
  <c r="L18" i="3"/>
  <c r="L21" i="3" s="1"/>
  <c r="N18" i="3"/>
  <c r="N19" i="3"/>
  <c r="M18" i="3"/>
  <c r="M21" i="3" s="1"/>
  <c r="L19" i="3"/>
  <c r="M19" i="3"/>
  <c r="N28" i="3"/>
  <c r="N13" i="3"/>
  <c r="M13" i="3"/>
  <c r="P25" i="3"/>
  <c r="P28" i="3" s="1"/>
  <c r="L13" i="3"/>
  <c r="K25" i="3"/>
  <c r="Q20" i="3"/>
  <c r="Q25" i="3"/>
  <c r="Q28" i="3" s="1"/>
  <c r="K12" i="4"/>
  <c r="B30" i="4"/>
  <c r="K7" i="4"/>
  <c r="B29" i="4"/>
  <c r="B32" i="4" s="1"/>
  <c r="I18" i="4"/>
  <c r="G29" i="4"/>
  <c r="G32" i="4" s="1"/>
  <c r="J18" i="4"/>
  <c r="H29" i="4"/>
  <c r="H32" i="4" s="1"/>
  <c r="H18" i="4"/>
  <c r="F29" i="4"/>
  <c r="F32" i="4" s="1"/>
  <c r="G18" i="4"/>
  <c r="E29" i="4"/>
  <c r="E32" i="4" s="1"/>
  <c r="E18" i="4"/>
  <c r="C29" i="4"/>
  <c r="C32" i="4" s="1"/>
  <c r="F18" i="4"/>
  <c r="D29" i="4"/>
  <c r="D32" i="4" s="1"/>
  <c r="K17" i="4"/>
  <c r="F10" i="1"/>
  <c r="F13" i="1"/>
  <c r="F18" i="1"/>
  <c r="C8" i="1"/>
  <c r="C6" i="1"/>
  <c r="C15" i="1"/>
  <c r="C11" i="1"/>
  <c r="D3" i="1"/>
  <c r="G3" i="1" s="1"/>
  <c r="C4" i="1"/>
  <c r="C23" i="1"/>
  <c r="C21" i="1"/>
  <c r="C19" i="1"/>
  <c r="F8" i="1"/>
  <c r="F7" i="1"/>
  <c r="D14" i="1"/>
  <c r="G14" i="1" s="1"/>
  <c r="E12" i="1"/>
  <c r="C13" i="1"/>
  <c r="C9" i="1"/>
  <c r="C18" i="1"/>
  <c r="D7" i="1"/>
  <c r="D5" i="1"/>
  <c r="E17" i="1"/>
  <c r="D23" i="1"/>
  <c r="D21" i="1"/>
  <c r="D19" i="1"/>
  <c r="C16" i="1"/>
  <c r="C12" i="1"/>
  <c r="C7" i="1"/>
  <c r="C5" i="1"/>
  <c r="G5" i="1" s="1"/>
  <c r="C22" i="1"/>
  <c r="C20" i="1"/>
  <c r="E20" i="1"/>
  <c r="F9" i="1"/>
  <c r="F4" i="1"/>
  <c r="E15" i="1"/>
  <c r="E13" i="1"/>
  <c r="E11" i="1"/>
  <c r="E4" i="1"/>
  <c r="E18" i="1"/>
  <c r="D16" i="1"/>
  <c r="D15" i="1"/>
  <c r="D13" i="1"/>
  <c r="D12" i="1"/>
  <c r="D11" i="1"/>
  <c r="D10" i="1"/>
  <c r="D9" i="1"/>
  <c r="D8" i="1"/>
  <c r="D6" i="1"/>
  <c r="G6" i="1" s="1"/>
  <c r="D4" i="1"/>
  <c r="D22" i="1"/>
  <c r="D20" i="1"/>
  <c r="D18" i="1"/>
  <c r="F22" i="1"/>
  <c r="G17" i="1"/>
  <c r="Q21" i="3" l="1"/>
  <c r="K28" i="3"/>
  <c r="N21" i="3"/>
  <c r="D19" i="4"/>
  <c r="D20" i="4" s="1"/>
  <c r="I3" i="1"/>
  <c r="G10" i="1"/>
  <c r="G16" i="1"/>
  <c r="G20" i="1"/>
  <c r="G21" i="1"/>
  <c r="G7" i="1"/>
  <c r="M3" i="1" s="1"/>
  <c r="G23" i="1"/>
  <c r="G4" i="1"/>
  <c r="J3" i="1" s="1"/>
  <c r="G12" i="1"/>
  <c r="K3" i="1" s="1"/>
  <c r="G19" i="1"/>
  <c r="G15" i="1"/>
  <c r="G11" i="1"/>
  <c r="G8" i="1"/>
  <c r="G22" i="1"/>
  <c r="G18" i="1"/>
  <c r="G9" i="1"/>
  <c r="O3" i="1" s="1"/>
  <c r="G13" i="1"/>
  <c r="L3" i="1" s="1"/>
  <c r="N3" i="1" l="1"/>
  <c r="P3" i="1" s="1"/>
  <c r="H16" i="1"/>
  <c r="H23" i="1"/>
  <c r="H9" i="1"/>
  <c r="H24" i="1" s="1"/>
</calcChain>
</file>

<file path=xl/sharedStrings.xml><?xml version="1.0" encoding="utf-8"?>
<sst xmlns="http://schemas.openxmlformats.org/spreadsheetml/2006/main" count="440" uniqueCount="117">
  <si>
    <t>Wheight (kg)</t>
  </si>
  <si>
    <t>Replicate</t>
  </si>
  <si>
    <t>Treatment</t>
  </si>
  <si>
    <t>Large</t>
  </si>
  <si>
    <t>Medium</t>
  </si>
  <si>
    <t>small</t>
  </si>
  <si>
    <t>X small</t>
  </si>
  <si>
    <t>Rep</t>
  </si>
  <si>
    <t>Nett Wheight</t>
  </si>
  <si>
    <t>Nett Wheight (crate subtracted)</t>
  </si>
  <si>
    <t>Nett Total</t>
  </si>
  <si>
    <t>Tuber mass Air (g)</t>
  </si>
  <si>
    <t>Tuber mass water (g)</t>
  </si>
  <si>
    <t>SG</t>
  </si>
  <si>
    <t>Treatment 1</t>
  </si>
  <si>
    <t>treatment 2</t>
  </si>
  <si>
    <t>Treatment 3</t>
  </si>
  <si>
    <t>Treatment 4</t>
  </si>
  <si>
    <t>Treatment 5</t>
  </si>
  <si>
    <t>Treatment 6</t>
  </si>
  <si>
    <t>Treatment 7</t>
  </si>
  <si>
    <t>Nett total</t>
  </si>
  <si>
    <t>Total trial wheight per treatment (kg)</t>
  </si>
  <si>
    <t>Size</t>
  </si>
  <si>
    <t>Small</t>
  </si>
  <si>
    <t>Total</t>
  </si>
  <si>
    <t>Averae values</t>
  </si>
  <si>
    <t>medium</t>
  </si>
  <si>
    <t>Rep 1</t>
  </si>
  <si>
    <t>Rep 2</t>
  </si>
  <si>
    <t>Rep 3</t>
  </si>
  <si>
    <t>Treatment 2</t>
  </si>
  <si>
    <t xml:space="preserve">nett total </t>
  </si>
  <si>
    <t>plants per treatment</t>
  </si>
  <si>
    <t>yield per plant (kg)</t>
  </si>
  <si>
    <t>yield per ha (kg)</t>
  </si>
  <si>
    <t>plants per ha</t>
  </si>
  <si>
    <t>theoretical yield per ha</t>
  </si>
  <si>
    <t>nett total</t>
  </si>
  <si>
    <t>average</t>
  </si>
  <si>
    <t>Average</t>
  </si>
  <si>
    <t xml:space="preserve">Medium </t>
  </si>
  <si>
    <t>Xsmall</t>
  </si>
  <si>
    <t>wheight (kg)</t>
  </si>
  <si>
    <t>Rep total</t>
  </si>
  <si>
    <t>Treatment total</t>
  </si>
  <si>
    <t>% difference</t>
  </si>
  <si>
    <t>total trial 1</t>
  </si>
  <si>
    <t>Tuber dry mass (g)</t>
  </si>
  <si>
    <t>Tuber fresh mass (g)</t>
  </si>
  <si>
    <t>DM (%)</t>
  </si>
  <si>
    <t xml:space="preserve"> </t>
  </si>
  <si>
    <t>treatment</t>
  </si>
  <si>
    <t>HI potatoes</t>
  </si>
  <si>
    <t>rep</t>
  </si>
  <si>
    <t>REP</t>
  </si>
  <si>
    <t>Treatement</t>
  </si>
  <si>
    <t>Total yield (kg)</t>
  </si>
  <si>
    <t>HI Potatoes (kg)</t>
  </si>
  <si>
    <t>total per ha (kg)</t>
  </si>
  <si>
    <t>t/ha</t>
  </si>
  <si>
    <t>Treatment (kg)</t>
  </si>
  <si>
    <t>Yield total</t>
  </si>
  <si>
    <t>Total per ha</t>
  </si>
  <si>
    <t>Yield per plant</t>
  </si>
  <si>
    <t>Plants per ha</t>
  </si>
  <si>
    <t>Yield per plant (ha)</t>
  </si>
  <si>
    <t>Plants per treatment</t>
  </si>
  <si>
    <t>Total yield per ha</t>
  </si>
  <si>
    <t>large</t>
  </si>
  <si>
    <t xml:space="preserve">medium </t>
  </si>
  <si>
    <t>xsmall</t>
  </si>
  <si>
    <t>ave</t>
  </si>
  <si>
    <t>HI potatoes (kg)</t>
  </si>
  <si>
    <t>N</t>
  </si>
  <si>
    <t>P</t>
  </si>
  <si>
    <t>K</t>
  </si>
  <si>
    <t>PfP N</t>
  </si>
  <si>
    <t xml:space="preserve">PfP </t>
  </si>
  <si>
    <t>PfP P</t>
  </si>
  <si>
    <t>Yield P</t>
  </si>
  <si>
    <t>Yield N</t>
  </si>
  <si>
    <t>Yield K</t>
  </si>
  <si>
    <t>PfP K</t>
  </si>
  <si>
    <t>AUE</t>
  </si>
  <si>
    <t>AUE N</t>
  </si>
  <si>
    <t>AUE P</t>
  </si>
  <si>
    <t>AUE K</t>
  </si>
  <si>
    <t>Yield</t>
  </si>
  <si>
    <t xml:space="preserve">Rep </t>
  </si>
  <si>
    <t xml:space="preserve">Average </t>
  </si>
  <si>
    <t>PfP N (kg/kg)</t>
  </si>
  <si>
    <t>PfP P (kg/kg)</t>
  </si>
  <si>
    <t>PfP K (kg/kg)</t>
  </si>
  <si>
    <t>AUE N (kg/kg)</t>
  </si>
  <si>
    <t>AUE P (kg/kg)</t>
  </si>
  <si>
    <t>AUE K (kg/kg)</t>
  </si>
  <si>
    <t>NUE parameter</t>
  </si>
  <si>
    <t>Trial</t>
  </si>
  <si>
    <t>AUE (kg/kg)</t>
  </si>
  <si>
    <t>PfP (kg/kg)</t>
  </si>
  <si>
    <t>Nutrient Application Rate (kg/ha)</t>
  </si>
  <si>
    <t>% difference to CF</t>
  </si>
  <si>
    <t>% difference to OF</t>
  </si>
  <si>
    <t>Trial 1</t>
  </si>
  <si>
    <t>Trial 2</t>
  </si>
  <si>
    <t>SG (g/g)</t>
  </si>
  <si>
    <t>DM per plant</t>
  </si>
  <si>
    <t>DM x4 per plant</t>
  </si>
  <si>
    <t>Treatment (g)</t>
  </si>
  <si>
    <t>CT</t>
  </si>
  <si>
    <t>CIF</t>
  </si>
  <si>
    <t>COF</t>
  </si>
  <si>
    <t>LDC</t>
  </si>
  <si>
    <t>HDC</t>
  </si>
  <si>
    <t>SOC</t>
  </si>
  <si>
    <t>SOM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</si>
</sst>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3" xfId="0" applyFont="1" applyFill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0" fillId="0" borderId="2" xfId="0" applyBorder="1"/>
    <xf numFmtId="0" fontId="0" fillId="0" borderId="10" xfId="0" applyBorder="1"/>
    <xf numFmtId="0" fontId="0" fillId="0" borderId="11" xfId="0" applyBorder="1"/>
    <xf numFmtId="0" fontId="0" fillId="0" borderId="3" xfId="0" applyBorder="1"/>
    <xf numFmtId="0" fontId="0" fillId="0" borderId="12" xfId="0" applyBorder="1"/>
    <xf numFmtId="0" fontId="1" fillId="0" borderId="13" xfId="0" applyFont="1" applyBorder="1"/>
    <xf numFmtId="0" fontId="0" fillId="0" borderId="1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19" xfId="0" applyBorder="1"/>
    <xf numFmtId="0" fontId="0" fillId="0" borderId="29" xfId="0" applyBorder="1"/>
    <xf numFmtId="164" fontId="0" fillId="0" borderId="30" xfId="0" applyNumberFormat="1" applyBorder="1"/>
    <xf numFmtId="164" fontId="0" fillId="0" borderId="31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0" fontId="1" fillId="0" borderId="11" xfId="0" applyFont="1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1" fillId="0" borderId="4" xfId="0" applyFont="1" applyBorder="1"/>
    <xf numFmtId="0" fontId="1" fillId="0" borderId="14" xfId="0" applyFont="1" applyFill="1" applyBorder="1"/>
    <xf numFmtId="0" fontId="1" fillId="0" borderId="1" xfId="0" applyFont="1" applyFill="1" applyBorder="1"/>
    <xf numFmtId="0" fontId="0" fillId="0" borderId="0" xfId="0" applyAlignment="1">
      <alignment vertical="center"/>
    </xf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0" fontId="0" fillId="0" borderId="0" xfId="0" applyFill="1" applyBorder="1"/>
    <xf numFmtId="0" fontId="0" fillId="0" borderId="7" xfId="0" applyBorder="1" applyAlignment="1">
      <alignment horizontal="center" vertical="center"/>
    </xf>
    <xf numFmtId="165" fontId="0" fillId="0" borderId="0" xfId="0" applyNumberFormat="1"/>
    <xf numFmtId="0" fontId="0" fillId="2" borderId="0" xfId="0" applyFill="1"/>
    <xf numFmtId="2" fontId="0" fillId="0" borderId="1" xfId="0" applyNumberFormat="1" applyBorder="1"/>
    <xf numFmtId="0" fontId="0" fillId="0" borderId="1" xfId="0" applyBorder="1" applyAlignment="1">
      <alignment horizontal="center"/>
    </xf>
    <xf numFmtId="2" fontId="0" fillId="0" borderId="12" xfId="0" applyNumberFormat="1" applyBorder="1"/>
    <xf numFmtId="1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0" borderId="1" xfId="0" applyNumberFormat="1" applyBorder="1"/>
    <xf numFmtId="164" fontId="0" fillId="0" borderId="1" xfId="0" applyNumberFormat="1" applyBorder="1"/>
    <xf numFmtId="0" fontId="0" fillId="0" borderId="1" xfId="0" applyFill="1" applyBorder="1"/>
    <xf numFmtId="0" fontId="0" fillId="0" borderId="2" xfId="0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35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Treatment</a:t>
            </a:r>
            <a:r>
              <a:rPr lang="en-ZA" baseline="0"/>
              <a:t> 1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E96-417F-8659-DB2815BE42A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E96-417F-8659-DB2815BE42A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E96-417F-8659-DB2815BE42A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E96-417F-8659-DB2815BE42A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'Trial 1 Yield'!$I$27:$I$30</c:f>
              <c:strCache>
                <c:ptCount val="4"/>
                <c:pt idx="0">
                  <c:v>Large</c:v>
                </c:pt>
                <c:pt idx="1">
                  <c:v>medium</c:v>
                </c:pt>
                <c:pt idx="2">
                  <c:v>Small</c:v>
                </c:pt>
                <c:pt idx="3">
                  <c:v>X small</c:v>
                </c:pt>
              </c:strCache>
            </c:strRef>
          </c:cat>
          <c:val>
            <c:numRef>
              <c:f>'Trial 1 Yield'!$J$27:$J$30</c:f>
              <c:numCache>
                <c:formatCode>General</c:formatCode>
                <c:ptCount val="4"/>
                <c:pt idx="0">
                  <c:v>3.4499999999999993</c:v>
                </c:pt>
                <c:pt idx="1">
                  <c:v>47.660000000000004</c:v>
                </c:pt>
                <c:pt idx="2">
                  <c:v>16.64</c:v>
                </c:pt>
                <c:pt idx="3">
                  <c:v>12.58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55-4C75-8E0A-7DC9624C1266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'Adjusted yield (T1)'!$B$54:$H$54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'Adjusted yield (T1)'!$B$58:$H$58</c:f>
              <c:numCache>
                <c:formatCode>General</c:formatCode>
                <c:ptCount val="7"/>
                <c:pt idx="0">
                  <c:v>22093.609831029185</c:v>
                </c:pt>
                <c:pt idx="1">
                  <c:v>48240.507314036724</c:v>
                </c:pt>
                <c:pt idx="2">
                  <c:v>44594.719061309625</c:v>
                </c:pt>
                <c:pt idx="3">
                  <c:v>63109.999008151026</c:v>
                </c:pt>
                <c:pt idx="4">
                  <c:v>39453.830180257188</c:v>
                </c:pt>
                <c:pt idx="5">
                  <c:v>49871.15778657559</c:v>
                </c:pt>
                <c:pt idx="6">
                  <c:v>55201.583005356602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9A-484C-9E60-BB02287805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42249263"/>
        <c:axId val="656963935"/>
      </c:barChart>
      <c:catAx>
        <c:axId val="154224926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Treatment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6963935"/>
        <c:crosses val="autoZero"/>
        <c:auto val="1"/>
        <c:lblAlgn val="ctr"/>
        <c:lblOffset val="100"/>
        <c:noMultiLvlLbl val="0"/>
      </c:catAx>
      <c:valAx>
        <c:axId val="6569639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Yield</a:t>
                </a:r>
                <a:r>
                  <a:rPr lang="en-ZA" baseline="0"/>
                  <a:t> (kg.ha⁻¹)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22492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'SG (T2)'!$H$1:$N$1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'SG (T2)'!$H$5:$N$5</c:f>
              <c:numCache>
                <c:formatCode>General</c:formatCode>
                <c:ptCount val="7"/>
                <c:pt idx="0">
                  <c:v>1.0664866815412781</c:v>
                </c:pt>
                <c:pt idx="1">
                  <c:v>1.0699046532489234</c:v>
                </c:pt>
                <c:pt idx="2">
                  <c:v>1.070740449755162</c:v>
                </c:pt>
                <c:pt idx="3">
                  <c:v>1.0707077185257088</c:v>
                </c:pt>
                <c:pt idx="4">
                  <c:v>1.0662736174939946</c:v>
                </c:pt>
                <c:pt idx="5">
                  <c:v>1.0658785788563483</c:v>
                </c:pt>
                <c:pt idx="6">
                  <c:v>1.0677717152531907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0A-48C6-973D-4716F1E201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36170255"/>
        <c:axId val="1338653567"/>
      </c:barChart>
      <c:catAx>
        <c:axId val="153617025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Treatment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8653567"/>
        <c:crosses val="autoZero"/>
        <c:auto val="1"/>
        <c:lblAlgn val="ctr"/>
        <c:lblOffset val="100"/>
        <c:noMultiLvlLbl val="0"/>
      </c:catAx>
      <c:valAx>
        <c:axId val="1338653567"/>
        <c:scaling>
          <c:orientation val="minMax"/>
          <c:min val="1.0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Specific</a:t>
                </a:r>
                <a:r>
                  <a:rPr lang="en-ZA" baseline="0"/>
                  <a:t> Gravity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61702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853798010931452"/>
          <c:y val="0.15611814345991559"/>
          <c:w val="0.84146201989068548"/>
          <c:h val="0.7662307717864380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'DM% (T1)'!$I$2:$O$2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'DM% (T1)'!$I$6:$O$6</c:f>
              <c:numCache>
                <c:formatCode>General</c:formatCode>
                <c:ptCount val="7"/>
                <c:pt idx="0">
                  <c:v>16.134763608231825</c:v>
                </c:pt>
                <c:pt idx="1">
                  <c:v>15.95515296421889</c:v>
                </c:pt>
                <c:pt idx="2">
                  <c:v>15.959907124083953</c:v>
                </c:pt>
                <c:pt idx="3">
                  <c:v>15.804687031798872</c:v>
                </c:pt>
                <c:pt idx="4">
                  <c:v>14.261261754913678</c:v>
                </c:pt>
                <c:pt idx="5">
                  <c:v>15.96018347133824</c:v>
                </c:pt>
                <c:pt idx="6">
                  <c:v>14.323877286614561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06-4F8D-9713-0870DC8DFF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25521007"/>
        <c:axId val="1586059519"/>
      </c:barChart>
      <c:catAx>
        <c:axId val="12255210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Treatment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6059519"/>
        <c:crosses val="autoZero"/>
        <c:auto val="1"/>
        <c:lblAlgn val="ctr"/>
        <c:lblOffset val="100"/>
        <c:noMultiLvlLbl val="0"/>
      </c:catAx>
      <c:valAx>
        <c:axId val="15860595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DM</a:t>
                </a:r>
                <a:r>
                  <a:rPr lang="en-ZA" baseline="0"/>
                  <a:t> (%)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55210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'Trial 2 Yield'!$L$37:$R$37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'Trial 2 Yield'!$L$41:$R$41</c:f>
              <c:numCache>
                <c:formatCode>0</c:formatCode>
                <c:ptCount val="7"/>
                <c:pt idx="0">
                  <c:v>9024.2006619260428</c:v>
                </c:pt>
                <c:pt idx="1">
                  <c:v>28867.633651056778</c:v>
                </c:pt>
                <c:pt idx="2">
                  <c:v>21993.830014908133</c:v>
                </c:pt>
                <c:pt idx="3">
                  <c:v>32201.532244057162</c:v>
                </c:pt>
                <c:pt idx="4">
                  <c:v>22314.423803423018</c:v>
                </c:pt>
                <c:pt idx="5">
                  <c:v>30468.063474439045</c:v>
                </c:pt>
                <c:pt idx="6">
                  <c:v>18943.285061074988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1A-47B9-841D-B2447EE7BD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84060207"/>
        <c:axId val="1703612111"/>
      </c:barChart>
      <c:catAx>
        <c:axId val="13840602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Treatment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3612111"/>
        <c:crosses val="autoZero"/>
        <c:auto val="1"/>
        <c:lblAlgn val="ctr"/>
        <c:lblOffset val="100"/>
        <c:noMultiLvlLbl val="0"/>
      </c:catAx>
      <c:valAx>
        <c:axId val="17036121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Yield</a:t>
                </a:r>
                <a:r>
                  <a:rPr lang="en-ZA" baseline="0"/>
                  <a:t> (kg.ha⁻¹)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40602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'DM% (T2)'!$I$2:$O$2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'DM% (T2)'!$I$6:$O$6</c:f>
              <c:numCache>
                <c:formatCode>General</c:formatCode>
                <c:ptCount val="7"/>
                <c:pt idx="0">
                  <c:v>17.556926417541806</c:v>
                </c:pt>
                <c:pt idx="1">
                  <c:v>15.659554593164417</c:v>
                </c:pt>
                <c:pt idx="2">
                  <c:v>16.53161994145611</c:v>
                </c:pt>
                <c:pt idx="3">
                  <c:v>15.470628413684237</c:v>
                </c:pt>
                <c:pt idx="4">
                  <c:v>15.846782220481819</c:v>
                </c:pt>
                <c:pt idx="5">
                  <c:v>15.286464175770078</c:v>
                </c:pt>
                <c:pt idx="6">
                  <c:v>15.902629882001639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C7-4E64-BD4A-B872B07172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26506671"/>
        <c:axId val="1339265903"/>
      </c:barChart>
      <c:catAx>
        <c:axId val="142650667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Treatment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9265903"/>
        <c:crosses val="autoZero"/>
        <c:auto val="1"/>
        <c:lblAlgn val="ctr"/>
        <c:lblOffset val="100"/>
        <c:noMultiLvlLbl val="0"/>
      </c:catAx>
      <c:valAx>
        <c:axId val="13392659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DM</a:t>
                </a:r>
                <a:r>
                  <a:rPr lang="en-ZA" baseline="0"/>
                  <a:t> (%)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650667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Treatment</a:t>
            </a:r>
            <a:r>
              <a:rPr lang="en-ZA" baseline="0"/>
              <a:t> 2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26A-401B-9E9F-70F9151747C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26A-401B-9E9F-70F9151747C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26A-401B-9E9F-70F9151747C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26A-401B-9E9F-70F9151747C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'Trial 1 Yield'!$I$27:$I$30</c:f>
              <c:strCache>
                <c:ptCount val="4"/>
                <c:pt idx="0">
                  <c:v>Large</c:v>
                </c:pt>
                <c:pt idx="1">
                  <c:v>medium</c:v>
                </c:pt>
                <c:pt idx="2">
                  <c:v>Small</c:v>
                </c:pt>
                <c:pt idx="3">
                  <c:v>X small</c:v>
                </c:pt>
              </c:strCache>
            </c:strRef>
          </c:cat>
          <c:val>
            <c:numRef>
              <c:f>'Trial 1 Yield'!$K$27:$K$30</c:f>
              <c:numCache>
                <c:formatCode>General</c:formatCode>
                <c:ptCount val="4"/>
                <c:pt idx="0">
                  <c:v>40.360000000000007</c:v>
                </c:pt>
                <c:pt idx="1">
                  <c:v>103.46666666666665</c:v>
                </c:pt>
                <c:pt idx="2">
                  <c:v>35.393333333333338</c:v>
                </c:pt>
                <c:pt idx="3">
                  <c:v>7.71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07-4EE5-A49C-400305273111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Treatment</a:t>
            </a:r>
            <a:r>
              <a:rPr lang="en-ZA" baseline="0"/>
              <a:t> 3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FF3-4CF6-8084-537ACA05BB2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FF3-4CF6-8084-537ACA05BB2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FF3-4CF6-8084-537ACA05BB2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FF3-4CF6-8084-537ACA05BB2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'Trial 1 Yield'!$I$27:$I$30</c:f>
              <c:strCache>
                <c:ptCount val="4"/>
                <c:pt idx="0">
                  <c:v>Large</c:v>
                </c:pt>
                <c:pt idx="1">
                  <c:v>medium</c:v>
                </c:pt>
                <c:pt idx="2">
                  <c:v>Small</c:v>
                </c:pt>
                <c:pt idx="3">
                  <c:v>X small</c:v>
                </c:pt>
              </c:strCache>
            </c:strRef>
          </c:cat>
          <c:val>
            <c:numRef>
              <c:f>'Trial 1 Yield'!$L$27:$L$30</c:f>
              <c:numCache>
                <c:formatCode>General</c:formatCode>
                <c:ptCount val="4"/>
                <c:pt idx="0">
                  <c:v>35.553333333333335</c:v>
                </c:pt>
                <c:pt idx="1">
                  <c:v>93.816666666666663</c:v>
                </c:pt>
                <c:pt idx="2">
                  <c:v>35.003333333333337</c:v>
                </c:pt>
                <c:pt idx="3">
                  <c:v>6.55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44-4049-8680-8DCBC0733DBC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Treatment</a:t>
            </a:r>
            <a:r>
              <a:rPr lang="en-ZA" baseline="0"/>
              <a:t> 4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63E-4C8B-9BCB-30B35308F12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63E-4C8B-9BCB-30B35308F12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63E-4C8B-9BCB-30B35308F12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63E-4C8B-9BCB-30B35308F12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'Trial 1 Yield'!$I$27:$I$30</c:f>
              <c:strCache>
                <c:ptCount val="4"/>
                <c:pt idx="0">
                  <c:v>Large</c:v>
                </c:pt>
                <c:pt idx="1">
                  <c:v>medium</c:v>
                </c:pt>
                <c:pt idx="2">
                  <c:v>Small</c:v>
                </c:pt>
                <c:pt idx="3">
                  <c:v>X small</c:v>
                </c:pt>
              </c:strCache>
            </c:strRef>
          </c:cat>
          <c:val>
            <c:numRef>
              <c:f>'Trial 1 Yield'!$M$27:$M$30</c:f>
              <c:numCache>
                <c:formatCode>General</c:formatCode>
                <c:ptCount val="4"/>
                <c:pt idx="0">
                  <c:v>53.676666666666677</c:v>
                </c:pt>
                <c:pt idx="1">
                  <c:v>132.48333333333332</c:v>
                </c:pt>
                <c:pt idx="2">
                  <c:v>34.706666666666671</c:v>
                </c:pt>
                <c:pt idx="3">
                  <c:v>11.693333333333333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AB-4538-A9A8-FEC1193C2759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Treatment</a:t>
            </a:r>
            <a:r>
              <a:rPr lang="en-ZA" baseline="0"/>
              <a:t> 5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DCC-4841-BD0E-CF9064A5E6C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DCC-4841-BD0E-CF9064A5E6C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DCC-4841-BD0E-CF9064A5E6C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DCC-4841-BD0E-CF9064A5E6C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'Trial 1 Yield'!$I$27:$I$30</c:f>
              <c:strCache>
                <c:ptCount val="4"/>
                <c:pt idx="0">
                  <c:v>Large</c:v>
                </c:pt>
                <c:pt idx="1">
                  <c:v>medium</c:v>
                </c:pt>
                <c:pt idx="2">
                  <c:v>Small</c:v>
                </c:pt>
                <c:pt idx="3">
                  <c:v>X small</c:v>
                </c:pt>
              </c:strCache>
            </c:strRef>
          </c:cat>
          <c:val>
            <c:numRef>
              <c:f>'Trial 1 Yield'!$N$27:$N$30</c:f>
              <c:numCache>
                <c:formatCode>General</c:formatCode>
                <c:ptCount val="4"/>
                <c:pt idx="0">
                  <c:v>34.673333333333339</c:v>
                </c:pt>
                <c:pt idx="1">
                  <c:v>75.676666666666677</c:v>
                </c:pt>
                <c:pt idx="2">
                  <c:v>19.463333333333335</c:v>
                </c:pt>
                <c:pt idx="3">
                  <c:v>6.54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75-42C2-A7FF-78D6B3357263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Treatment</a:t>
            </a:r>
            <a:r>
              <a:rPr lang="en-ZA" baseline="0"/>
              <a:t> 6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405-4E08-9079-404706284D1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405-4E08-9079-404706284D1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405-4E08-9079-404706284D1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405-4E08-9079-404706284D1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'Trial 1 Yield'!$I$27:$I$30</c:f>
              <c:strCache>
                <c:ptCount val="4"/>
                <c:pt idx="0">
                  <c:v>Large</c:v>
                </c:pt>
                <c:pt idx="1">
                  <c:v>medium</c:v>
                </c:pt>
                <c:pt idx="2">
                  <c:v>Small</c:v>
                </c:pt>
                <c:pt idx="3">
                  <c:v>X small</c:v>
                </c:pt>
              </c:strCache>
            </c:strRef>
          </c:cat>
          <c:val>
            <c:numRef>
              <c:f>'Trial 1 Yield'!$O$27:$O$30</c:f>
              <c:numCache>
                <c:formatCode>General</c:formatCode>
                <c:ptCount val="4"/>
                <c:pt idx="0">
                  <c:v>42.990000000000009</c:v>
                </c:pt>
                <c:pt idx="1">
                  <c:v>109.21</c:v>
                </c:pt>
                <c:pt idx="2">
                  <c:v>24.22</c:v>
                </c:pt>
                <c:pt idx="3">
                  <c:v>13.696666666666667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A2-418C-8A39-8F66D65EC24A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Treatment</a:t>
            </a:r>
            <a:r>
              <a:rPr lang="en-ZA" baseline="0"/>
              <a:t> 7</a:t>
            </a:r>
            <a:endParaRPr lang="en-ZA"/>
          </a:p>
        </c:rich>
      </c:tx>
      <c:layout>
        <c:manualLayout>
          <c:xMode val="edge"/>
          <c:yMode val="edge"/>
          <c:x val="0.40671522309711289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B5A-40CA-B743-12D2F4DEE3B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B5A-40CA-B743-12D2F4DEE3B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B5A-40CA-B743-12D2F4DEE3B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B5A-40CA-B743-12D2F4DEE3B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'Trial 1 Yield'!$I$27:$I$30</c:f>
              <c:strCache>
                <c:ptCount val="4"/>
                <c:pt idx="0">
                  <c:v>Large</c:v>
                </c:pt>
                <c:pt idx="1">
                  <c:v>medium</c:v>
                </c:pt>
                <c:pt idx="2">
                  <c:v>Small</c:v>
                </c:pt>
                <c:pt idx="3">
                  <c:v>X small</c:v>
                </c:pt>
              </c:strCache>
            </c:strRef>
          </c:cat>
          <c:val>
            <c:numRef>
              <c:f>'Trial 1 Yield'!$P$27:$P$30</c:f>
              <c:numCache>
                <c:formatCode>General</c:formatCode>
                <c:ptCount val="4"/>
                <c:pt idx="0">
                  <c:v>50.743333333333339</c:v>
                </c:pt>
                <c:pt idx="1">
                  <c:v>82.666666666666671</c:v>
                </c:pt>
                <c:pt idx="2">
                  <c:v>23.52333333333333</c:v>
                </c:pt>
                <c:pt idx="3">
                  <c:v>8.0666666666666682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64-4E6F-8D63-48F7FD0B3C7B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'Yield and plants (T1)'!$K$9:$Q$9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'Yield and plants (T1)'!$K$13:$Q$13</c:f>
              <c:numCache>
                <c:formatCode>0.000</c:formatCode>
                <c:ptCount val="7"/>
                <c:pt idx="0">
                  <c:v>0.5300945980542755</c:v>
                </c:pt>
                <c:pt idx="1">
                  <c:v>1.1666312636165577</c:v>
                </c:pt>
                <c:pt idx="2">
                  <c:v>1.0772750416757269</c:v>
                </c:pt>
                <c:pt idx="3">
                  <c:v>1.5288656050802381</c:v>
                </c:pt>
                <c:pt idx="4">
                  <c:v>0.95530755669838741</c:v>
                </c:pt>
                <c:pt idx="5">
                  <c:v>1.2039865673721712</c:v>
                </c:pt>
                <c:pt idx="6">
                  <c:v>1.3418808104185465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E5-4E64-845F-D197787E42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4746000"/>
        <c:axId val="731046576"/>
      </c:barChart>
      <c:catAx>
        <c:axId val="4947460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Treatment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1046576"/>
        <c:crosses val="autoZero"/>
        <c:auto val="1"/>
        <c:lblAlgn val="ctr"/>
        <c:lblOffset val="100"/>
        <c:noMultiLvlLbl val="0"/>
      </c:catAx>
      <c:valAx>
        <c:axId val="731046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Yield</a:t>
                </a:r>
                <a:r>
                  <a:rPr lang="en-ZA" baseline="0"/>
                  <a:t> (kg)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746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'SG (T1)'!$I$10:$O$10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'SG (T1)'!$I$14:$O$14</c:f>
              <c:numCache>
                <c:formatCode>General</c:formatCode>
                <c:ptCount val="7"/>
                <c:pt idx="0">
                  <c:v>1.0459089457202315</c:v>
                </c:pt>
                <c:pt idx="1">
                  <c:v>1.0488260097324049</c:v>
                </c:pt>
                <c:pt idx="2">
                  <c:v>1.0498630936602458</c:v>
                </c:pt>
                <c:pt idx="3">
                  <c:v>1.0513482335393352</c:v>
                </c:pt>
                <c:pt idx="4">
                  <c:v>1.0426808118432456</c:v>
                </c:pt>
                <c:pt idx="5">
                  <c:v>1.050872030201043</c:v>
                </c:pt>
                <c:pt idx="6">
                  <c:v>1.0460568993631389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21-41E4-8BC8-7ACB1F78CE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29131727"/>
        <c:axId val="1596473471"/>
      </c:barChart>
      <c:catAx>
        <c:axId val="162913172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Treatment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6473471"/>
        <c:crosses val="autoZero"/>
        <c:auto val="1"/>
        <c:lblAlgn val="ctr"/>
        <c:lblOffset val="100"/>
        <c:noMultiLvlLbl val="0"/>
      </c:catAx>
      <c:valAx>
        <c:axId val="1596473471"/>
        <c:scaling>
          <c:orientation val="minMax"/>
          <c:min val="1.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Specific</a:t>
                </a:r>
                <a:r>
                  <a:rPr lang="en-ZA" baseline="0"/>
                  <a:t> Gravity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91317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546100</xdr:colOff>
      <xdr:row>27</xdr:row>
      <xdr:rowOff>0</xdr:rowOff>
    </xdr:from>
    <xdr:to>
      <xdr:col>48</xdr:col>
      <xdr:colOff>171450</xdr:colOff>
      <xdr:row>41</xdr:row>
      <xdr:rowOff>165100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E5AF268-FD16-92A1-1A70-506D45FDE2B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37</xdr:col>
      <xdr:colOff>85725</xdr:colOff>
      <xdr:row>42</xdr:row>
      <xdr:rowOff>114300</xdr:rowOff>
    </xdr:from>
    <xdr:to>
      <xdr:col>44</xdr:col>
      <xdr:colOff>320675</xdr:colOff>
      <xdr:row>57</xdr:row>
      <xdr:rowOff>95250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BDF3D62-6B5E-2977-B487-12386C0CE5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44</xdr:col>
      <xdr:colOff>485775</xdr:colOff>
      <xdr:row>42</xdr:row>
      <xdr:rowOff>127000</xdr:rowOff>
    </xdr:from>
    <xdr:to>
      <xdr:col>52</xdr:col>
      <xdr:colOff>180975</xdr:colOff>
      <xdr:row>57</xdr:row>
      <xdr:rowOff>107950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C1E8B19-18B6-E3D2-55AE-4FA66ADB68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37</xdr:col>
      <xdr:colOff>85725</xdr:colOff>
      <xdr:row>58</xdr:row>
      <xdr:rowOff>12700</xdr:rowOff>
    </xdr:from>
    <xdr:to>
      <xdr:col>44</xdr:col>
      <xdr:colOff>320675</xdr:colOff>
      <xdr:row>72</xdr:row>
      <xdr:rowOff>177800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1417EAB5-28EE-C5B0-439C-806426AD6C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44</xdr:col>
      <xdr:colOff>479425</xdr:colOff>
      <xdr:row>58</xdr:row>
      <xdr:rowOff>38100</xdr:rowOff>
    </xdr:from>
    <xdr:to>
      <xdr:col>52</xdr:col>
      <xdr:colOff>174625</xdr:colOff>
      <xdr:row>73</xdr:row>
      <xdr:rowOff>19050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6BA8C606-9794-E7CD-3D38-B1944A9D65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37</xdr:col>
      <xdr:colOff>79375</xdr:colOff>
      <xdr:row>73</xdr:row>
      <xdr:rowOff>158750</xdr:rowOff>
    </xdr:from>
    <xdr:to>
      <xdr:col>44</xdr:col>
      <xdr:colOff>314325</xdr:colOff>
      <xdr:row>88</xdr:row>
      <xdr:rowOff>139700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DA0E0DF-280A-62EC-3E95-306AF9912D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44</xdr:col>
      <xdr:colOff>460375</xdr:colOff>
      <xdr:row>73</xdr:row>
      <xdr:rowOff>158750</xdr:rowOff>
    </xdr:from>
    <xdr:to>
      <xdr:col>52</xdr:col>
      <xdr:colOff>155575</xdr:colOff>
      <xdr:row>88</xdr:row>
      <xdr:rowOff>139700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32C9A4E3-5304-1656-087E-22FEBF90E3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384175</xdr:colOff>
      <xdr:row>34</xdr:row>
      <xdr:rowOff>6350</xdr:rowOff>
    </xdr:from>
    <xdr:to>
      <xdr:col>6</xdr:col>
      <xdr:colOff>504825</xdr:colOff>
      <xdr:row>48</xdr:row>
      <xdr:rowOff>171450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1260D6F-4EEA-C183-6AA1-C09C58E81E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3174</xdr:colOff>
      <xdr:row>15</xdr:row>
      <xdr:rowOff>0</xdr:rowOff>
    </xdr:from>
    <xdr:to>
      <xdr:col>23</xdr:col>
      <xdr:colOff>203199</xdr:colOff>
      <xdr:row>32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850FAE1-D553-6DBE-8599-22AE112355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987424</xdr:colOff>
      <xdr:row>46</xdr:row>
      <xdr:rowOff>57150</xdr:rowOff>
    </xdr:from>
    <xdr:to>
      <xdr:col>18</xdr:col>
      <xdr:colOff>520699</xdr:colOff>
      <xdr:row>63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D2CF227-3B3E-9D6C-D04F-F1731DD8D5A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558800</xdr:colOff>
      <xdr:row>6</xdr:row>
      <xdr:rowOff>66675</xdr:rowOff>
    </xdr:from>
    <xdr:to>
      <xdr:col>21</xdr:col>
      <xdr:colOff>561976</xdr:colOff>
      <xdr:row>25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26EC3EF-140B-DBF0-CF53-18E4CE088B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571499</xdr:colOff>
      <xdr:row>11</xdr:row>
      <xdr:rowOff>82550</xdr:rowOff>
    </xdr:from>
    <xdr:to>
      <xdr:col>21</xdr:col>
      <xdr:colOff>130174</xdr:colOff>
      <xdr:row>27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5AA1A20-B1FE-F855-0066-18B4124DD4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657225</xdr:colOff>
      <xdr:row>52</xdr:row>
      <xdr:rowOff>0</xdr:rowOff>
    </xdr:from>
    <xdr:to>
      <xdr:col>17</xdr:col>
      <xdr:colOff>15875</xdr:colOff>
      <xdr:row>66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9A5094B-CC08-36CD-7163-00E88CE871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41274</xdr:colOff>
      <xdr:row>11</xdr:row>
      <xdr:rowOff>12700</xdr:rowOff>
    </xdr:from>
    <xdr:to>
      <xdr:col>24</xdr:col>
      <xdr:colOff>374649</xdr:colOff>
      <xdr:row>28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BD4691A-F389-7354-5998-80FD40F751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BF00D-1624-4C01-9816-539125469B2E}">
  <dimension ref="A1:AX47"/>
  <sheetViews>
    <sheetView workbookViewId="0">
      <selection activeCell="J28" sqref="J28"/>
    </sheetView>
  </sheetViews>
  <sheetFormatPr defaultRowHeight="14.5" x14ac:dyDescent="0.35"/>
  <cols>
    <col min="2" max="2" width="9.54296875" bestFit="1" customWidth="1"/>
    <col min="3" max="3" width="11.36328125" bestFit="1" customWidth="1"/>
    <col min="9" max="9" width="11.1796875" bestFit="1" customWidth="1"/>
    <col min="10" max="10" width="10.90625" bestFit="1" customWidth="1"/>
    <col min="11" max="15" width="11.1796875" bestFit="1" customWidth="1"/>
    <col min="19" max="19" width="9.54296875" bestFit="1" customWidth="1"/>
    <col min="24" max="24" width="11.81640625" bestFit="1" customWidth="1"/>
    <col min="30" max="30" width="9.7265625" bestFit="1" customWidth="1"/>
    <col min="41" max="41" width="9.7265625" bestFit="1" customWidth="1"/>
  </cols>
  <sheetData>
    <row r="1" spans="1:50" ht="15" thickBot="1" x14ac:dyDescent="0.4">
      <c r="A1" s="1"/>
      <c r="B1" s="1"/>
      <c r="C1" s="67" t="s">
        <v>0</v>
      </c>
      <c r="D1" s="67"/>
      <c r="E1" s="67"/>
      <c r="F1" s="67"/>
      <c r="I1" s="64" t="s">
        <v>22</v>
      </c>
      <c r="J1" s="65"/>
      <c r="K1" s="65"/>
      <c r="L1" s="65"/>
      <c r="M1" s="65"/>
      <c r="N1" s="65"/>
      <c r="O1" s="66"/>
      <c r="S1" s="59" t="s">
        <v>0</v>
      </c>
      <c r="T1" s="59"/>
      <c r="U1" s="59"/>
      <c r="V1" s="59"/>
      <c r="W1" s="59"/>
      <c r="X1" s="59" t="s">
        <v>9</v>
      </c>
      <c r="Y1" s="59"/>
      <c r="Z1" s="59"/>
      <c r="AA1" s="59"/>
      <c r="AD1" s="59" t="s">
        <v>0</v>
      </c>
      <c r="AE1" s="59"/>
      <c r="AF1" s="59"/>
      <c r="AG1" s="59"/>
      <c r="AH1" s="59"/>
      <c r="AI1" s="59" t="s">
        <v>8</v>
      </c>
      <c r="AJ1" s="59"/>
      <c r="AK1" s="59"/>
      <c r="AL1" s="59"/>
      <c r="AO1" s="59" t="s">
        <v>0</v>
      </c>
      <c r="AP1" s="59"/>
      <c r="AQ1" s="59"/>
      <c r="AR1" s="59"/>
      <c r="AS1" s="59"/>
      <c r="AT1" s="59" t="s">
        <v>8</v>
      </c>
      <c r="AU1" s="59"/>
      <c r="AV1" s="59"/>
      <c r="AW1" s="59"/>
    </row>
    <row r="2" spans="1:50" ht="15" thickBot="1" x14ac:dyDescent="0.4">
      <c r="A2" s="2" t="s">
        <v>1</v>
      </c>
      <c r="B2" s="36" t="s">
        <v>2</v>
      </c>
      <c r="C2" s="36" t="s">
        <v>3</v>
      </c>
      <c r="D2" s="36" t="s">
        <v>4</v>
      </c>
      <c r="E2" s="36" t="s">
        <v>5</v>
      </c>
      <c r="F2" s="40" t="s">
        <v>6</v>
      </c>
      <c r="G2" s="41" t="s">
        <v>10</v>
      </c>
      <c r="I2" s="42" t="s">
        <v>14</v>
      </c>
      <c r="J2" s="42" t="s">
        <v>15</v>
      </c>
      <c r="K2" s="42" t="s">
        <v>16</v>
      </c>
      <c r="L2" s="42" t="s">
        <v>17</v>
      </c>
      <c r="M2" s="42" t="s">
        <v>18</v>
      </c>
      <c r="N2" s="42" t="s">
        <v>19</v>
      </c>
      <c r="O2" s="42" t="s">
        <v>20</v>
      </c>
      <c r="P2" s="3" t="s">
        <v>21</v>
      </c>
      <c r="R2" s="2" t="s">
        <v>7</v>
      </c>
      <c r="S2" s="2" t="s">
        <v>2</v>
      </c>
      <c r="T2" s="2" t="s">
        <v>3</v>
      </c>
      <c r="U2" s="2" t="s">
        <v>4</v>
      </c>
      <c r="V2" s="2" t="s">
        <v>5</v>
      </c>
      <c r="W2" s="2" t="s">
        <v>6</v>
      </c>
      <c r="X2" s="16" t="s">
        <v>3</v>
      </c>
      <c r="Y2" s="2" t="s">
        <v>4</v>
      </c>
      <c r="Z2" s="2" t="s">
        <v>5</v>
      </c>
      <c r="AA2" s="2" t="s">
        <v>6</v>
      </c>
      <c r="AB2">
        <v>1.95</v>
      </c>
      <c r="AC2" s="2" t="s">
        <v>7</v>
      </c>
      <c r="AD2" s="2" t="s">
        <v>2</v>
      </c>
      <c r="AE2" s="2" t="s">
        <v>3</v>
      </c>
      <c r="AF2" s="2" t="s">
        <v>4</v>
      </c>
      <c r="AG2" s="2" t="s">
        <v>5</v>
      </c>
      <c r="AH2" s="2" t="s">
        <v>6</v>
      </c>
      <c r="AI2" s="2" t="s">
        <v>3</v>
      </c>
      <c r="AJ2" s="2" t="s">
        <v>4</v>
      </c>
      <c r="AK2" s="2" t="s">
        <v>5</v>
      </c>
      <c r="AL2" s="2" t="s">
        <v>6</v>
      </c>
      <c r="AM2">
        <v>1.95</v>
      </c>
      <c r="AN2" s="2" t="s">
        <v>7</v>
      </c>
      <c r="AO2" s="2" t="s">
        <v>2</v>
      </c>
      <c r="AP2" s="2" t="s">
        <v>3</v>
      </c>
      <c r="AQ2" s="2" t="s">
        <v>4</v>
      </c>
      <c r="AR2" s="2" t="s">
        <v>5</v>
      </c>
      <c r="AS2" s="2" t="s">
        <v>6</v>
      </c>
      <c r="AT2" s="2" t="s">
        <v>3</v>
      </c>
      <c r="AU2" s="2" t="s">
        <v>4</v>
      </c>
      <c r="AV2" s="2" t="s">
        <v>5</v>
      </c>
      <c r="AW2" s="2" t="s">
        <v>6</v>
      </c>
      <c r="AX2">
        <v>1.95</v>
      </c>
    </row>
    <row r="3" spans="1:50" x14ac:dyDescent="0.35">
      <c r="A3" s="63">
        <v>1</v>
      </c>
      <c r="B3" s="37">
        <v>1</v>
      </c>
      <c r="C3" s="21">
        <f>SUM(X3)</f>
        <v>2.9299999999999997</v>
      </c>
      <c r="D3" s="22">
        <f>SUM(Y3:Y5)</f>
        <v>56.489999999999995</v>
      </c>
      <c r="E3" s="22">
        <v>18.89</v>
      </c>
      <c r="F3" s="23">
        <v>6.65</v>
      </c>
      <c r="G3" s="37">
        <f>SUM(C3:F3)</f>
        <v>84.960000000000008</v>
      </c>
      <c r="I3">
        <f>SUM(G3,G10,G17)</f>
        <v>240.99</v>
      </c>
      <c r="J3">
        <f>SUM(G4,G11,G18)</f>
        <v>560.79</v>
      </c>
      <c r="K3">
        <f>SUM(G5,G12,G19)</f>
        <v>512.77</v>
      </c>
      <c r="L3">
        <f>SUM(G6,G13,G20)</f>
        <v>697.68</v>
      </c>
      <c r="M3">
        <f>SUM(G7,G14,G21)</f>
        <v>409.06000000000006</v>
      </c>
      <c r="N3">
        <f>SUM(G8,G15,G22)</f>
        <v>570.35</v>
      </c>
      <c r="O3">
        <f>SUM(G9,G16,G23)</f>
        <v>495.00000000000011</v>
      </c>
      <c r="P3">
        <f>SUM(I3:O3)</f>
        <v>3486.64</v>
      </c>
      <c r="R3" s="13">
        <v>1</v>
      </c>
      <c r="S3" s="4">
        <v>1</v>
      </c>
      <c r="T3" s="5">
        <v>4.88</v>
      </c>
      <c r="U3" s="5">
        <v>20.46</v>
      </c>
      <c r="V3" s="5">
        <v>20.84</v>
      </c>
      <c r="W3" s="6">
        <v>8.6</v>
      </c>
      <c r="X3" s="5">
        <f>T3-$AB$2</f>
        <v>2.9299999999999997</v>
      </c>
      <c r="Y3" s="5">
        <f t="shared" ref="Y3:AA3" si="0">U3-$AB$2</f>
        <v>18.510000000000002</v>
      </c>
      <c r="Z3" s="5">
        <f t="shared" si="0"/>
        <v>18.89</v>
      </c>
      <c r="AA3" s="6">
        <f t="shared" si="0"/>
        <v>6.6499999999999995</v>
      </c>
      <c r="AC3" s="60">
        <v>2</v>
      </c>
      <c r="AD3" s="5">
        <v>1</v>
      </c>
      <c r="AE3" s="5">
        <v>6.26</v>
      </c>
      <c r="AF3" s="5">
        <v>20.98</v>
      </c>
      <c r="AG3" s="5">
        <v>12.64</v>
      </c>
      <c r="AH3" s="6">
        <v>7.04</v>
      </c>
      <c r="AI3" s="4">
        <f>AE3-$AM$2</f>
        <v>4.3099999999999996</v>
      </c>
      <c r="AJ3" s="5">
        <f t="shared" ref="AJ3:AL3" si="1">AF3-$AM$2</f>
        <v>19.03</v>
      </c>
      <c r="AK3" s="5">
        <f t="shared" si="1"/>
        <v>10.690000000000001</v>
      </c>
      <c r="AL3" s="6">
        <f t="shared" si="1"/>
        <v>5.09</v>
      </c>
      <c r="AN3" s="60">
        <v>3</v>
      </c>
      <c r="AO3" s="4">
        <v>1</v>
      </c>
      <c r="AP3" s="5">
        <v>5.0599999999999996</v>
      </c>
      <c r="AQ3" s="5">
        <v>21.78</v>
      </c>
      <c r="AR3" s="5">
        <v>13.66</v>
      </c>
      <c r="AS3" s="6">
        <v>6.3</v>
      </c>
      <c r="AT3" s="4">
        <f>AP3-$AX$2</f>
        <v>3.1099999999999994</v>
      </c>
      <c r="AU3" s="5">
        <f t="shared" ref="AU3:AW3" si="2">AQ3-$AX$2</f>
        <v>19.830000000000002</v>
      </c>
      <c r="AV3" s="5">
        <f t="shared" si="2"/>
        <v>11.71</v>
      </c>
      <c r="AW3" s="6">
        <f t="shared" si="2"/>
        <v>4.3499999999999996</v>
      </c>
    </row>
    <row r="4" spans="1:50" x14ac:dyDescent="0.35">
      <c r="A4" s="63"/>
      <c r="B4" s="38">
        <v>2</v>
      </c>
      <c r="C4" s="24">
        <f>SUM(X6:X8)</f>
        <v>47.81</v>
      </c>
      <c r="D4" s="17">
        <f>SUM(Y6:Y10)</f>
        <v>105.12</v>
      </c>
      <c r="E4" s="17">
        <f>SUM(Z6:Z7)</f>
        <v>33.980000000000004</v>
      </c>
      <c r="F4" s="25">
        <f>SUM(AA6:AA7)</f>
        <v>8.6</v>
      </c>
      <c r="G4" s="38">
        <f t="shared" ref="G4:G23" si="3">SUM(C4:F4)</f>
        <v>195.51000000000002</v>
      </c>
      <c r="R4" s="14">
        <v>1</v>
      </c>
      <c r="S4" s="7">
        <v>1</v>
      </c>
      <c r="T4" s="8"/>
      <c r="U4" s="8">
        <v>24.24</v>
      </c>
      <c r="V4" s="8"/>
      <c r="W4" s="9"/>
      <c r="X4" s="8">
        <f t="shared" ref="X4:X37" si="4">T4-$AB$2</f>
        <v>-1.95</v>
      </c>
      <c r="Y4" s="8">
        <f t="shared" ref="Y4:Y37" si="5">U4-$AB$2</f>
        <v>22.29</v>
      </c>
      <c r="Z4" s="8">
        <f t="shared" ref="Z4:Z37" si="6">V4-$AB$2</f>
        <v>-1.95</v>
      </c>
      <c r="AA4" s="9">
        <f t="shared" ref="AA4:AA37" si="7">W4-$AB$2</f>
        <v>-1.95</v>
      </c>
      <c r="AC4" s="61"/>
      <c r="AD4" s="8"/>
      <c r="AE4" s="8"/>
      <c r="AF4" s="8">
        <v>21.18</v>
      </c>
      <c r="AG4" s="8"/>
      <c r="AH4" s="9">
        <v>23.6</v>
      </c>
      <c r="AI4" s="7">
        <f t="shared" ref="AI4:AI39" si="8">AE4-$AM$2</f>
        <v>-1.95</v>
      </c>
      <c r="AJ4" s="8">
        <f t="shared" ref="AJ4:AJ39" si="9">AF4-$AM$2</f>
        <v>19.23</v>
      </c>
      <c r="AK4" s="8">
        <f t="shared" ref="AK4:AK39" si="10">AG4-$AM$2</f>
        <v>-1.95</v>
      </c>
      <c r="AL4" s="9">
        <f t="shared" ref="AL4:AL39" si="11">AH4-$AM$2</f>
        <v>21.650000000000002</v>
      </c>
      <c r="AN4" s="61"/>
      <c r="AO4" s="10"/>
      <c r="AP4" s="11"/>
      <c r="AQ4" s="11"/>
      <c r="AR4" s="11">
        <v>10.58</v>
      </c>
      <c r="AS4" s="12"/>
      <c r="AT4" s="10">
        <f t="shared" ref="AT4:AT29" si="12">AP4-$AX$2</f>
        <v>-1.95</v>
      </c>
      <c r="AU4" s="11">
        <f t="shared" ref="AU4:AU29" si="13">AQ4-$AX$2</f>
        <v>-1.95</v>
      </c>
      <c r="AV4" s="11">
        <f t="shared" ref="AV4:AV29" si="14">AR4-$AX$2</f>
        <v>8.6300000000000008</v>
      </c>
      <c r="AW4" s="12">
        <f t="shared" ref="AW4:AW29" si="15">AS4-$AX$2</f>
        <v>-1.95</v>
      </c>
    </row>
    <row r="5" spans="1:50" x14ac:dyDescent="0.35">
      <c r="A5" s="63"/>
      <c r="B5" s="38">
        <v>3</v>
      </c>
      <c r="C5" s="24">
        <f>SUM(X11:X12)</f>
        <v>41.94</v>
      </c>
      <c r="D5" s="17">
        <f>SUM(Y11:Y14)</f>
        <v>93.820000000000007</v>
      </c>
      <c r="E5" s="17">
        <f>SUM(Z11:Z12)</f>
        <v>25.64</v>
      </c>
      <c r="F5" s="25">
        <f>SUM(AA11)</f>
        <v>3.2699999999999996</v>
      </c>
      <c r="G5" s="38">
        <f t="shared" si="3"/>
        <v>164.67</v>
      </c>
      <c r="R5" s="15">
        <v>1</v>
      </c>
      <c r="S5" s="10">
        <v>1</v>
      </c>
      <c r="T5" s="11"/>
      <c r="U5" s="11">
        <v>17.64</v>
      </c>
      <c r="V5" s="11"/>
      <c r="W5" s="12"/>
      <c r="X5" s="11">
        <f t="shared" si="4"/>
        <v>-1.95</v>
      </c>
      <c r="Y5" s="11">
        <f t="shared" si="5"/>
        <v>15.690000000000001</v>
      </c>
      <c r="Z5" s="11">
        <f t="shared" si="6"/>
        <v>-1.95</v>
      </c>
      <c r="AA5" s="12">
        <f t="shared" si="7"/>
        <v>-1.95</v>
      </c>
      <c r="AC5" s="61"/>
      <c r="AD5" s="8"/>
      <c r="AE5" s="8"/>
      <c r="AF5" s="8">
        <v>11.38</v>
      </c>
      <c r="AG5" s="8"/>
      <c r="AH5" s="9"/>
      <c r="AI5" s="7">
        <f t="shared" si="8"/>
        <v>-1.95</v>
      </c>
      <c r="AJ5" s="8">
        <f t="shared" si="9"/>
        <v>9.4300000000000015</v>
      </c>
      <c r="AK5" s="8">
        <f t="shared" si="10"/>
        <v>-1.95</v>
      </c>
      <c r="AL5" s="9">
        <f t="shared" si="11"/>
        <v>-1.95</v>
      </c>
      <c r="AN5" s="61"/>
      <c r="AO5" s="4">
        <v>2</v>
      </c>
      <c r="AP5" s="5">
        <v>20.58</v>
      </c>
      <c r="AQ5" s="5">
        <v>27.88</v>
      </c>
      <c r="AR5" s="5">
        <v>12.16</v>
      </c>
      <c r="AS5" s="6">
        <v>6.3</v>
      </c>
      <c r="AT5" s="4">
        <f t="shared" si="12"/>
        <v>18.63</v>
      </c>
      <c r="AU5" s="5">
        <f t="shared" si="13"/>
        <v>25.93</v>
      </c>
      <c r="AV5" s="5">
        <f t="shared" si="14"/>
        <v>10.210000000000001</v>
      </c>
      <c r="AW5" s="6">
        <f t="shared" si="15"/>
        <v>4.3499999999999996</v>
      </c>
    </row>
    <row r="6" spans="1:50" x14ac:dyDescent="0.35">
      <c r="A6" s="63"/>
      <c r="B6" s="38">
        <v>4</v>
      </c>
      <c r="C6" s="24">
        <f>SUM(X15:X18)</f>
        <v>77.580000000000013</v>
      </c>
      <c r="D6" s="17">
        <f>SUM(Y15:Y22)</f>
        <v>169.42</v>
      </c>
      <c r="E6" s="17">
        <f>SUM(Z15:Z16)</f>
        <v>32.790000000000006</v>
      </c>
      <c r="F6" s="25">
        <f>SUM(AA15)</f>
        <v>12.49</v>
      </c>
      <c r="G6" s="38">
        <f t="shared" si="3"/>
        <v>292.28000000000003</v>
      </c>
      <c r="J6" t="s">
        <v>2</v>
      </c>
      <c r="R6" s="13">
        <v>1</v>
      </c>
      <c r="S6" s="4">
        <v>2</v>
      </c>
      <c r="T6" s="5">
        <v>17.36</v>
      </c>
      <c r="U6" s="5">
        <v>26.58</v>
      </c>
      <c r="V6" s="5">
        <v>19.88</v>
      </c>
      <c r="W6" s="6">
        <v>7.98</v>
      </c>
      <c r="X6" s="5">
        <f t="shared" si="4"/>
        <v>15.41</v>
      </c>
      <c r="Y6" s="5">
        <f t="shared" si="5"/>
        <v>24.63</v>
      </c>
      <c r="Z6" s="5">
        <f t="shared" si="6"/>
        <v>17.93</v>
      </c>
      <c r="AA6" s="6">
        <f t="shared" si="7"/>
        <v>6.03</v>
      </c>
      <c r="AC6" s="61"/>
      <c r="AD6" s="11"/>
      <c r="AE6" s="11"/>
      <c r="AF6" s="11">
        <v>20.92</v>
      </c>
      <c r="AG6" s="11"/>
      <c r="AH6" s="12"/>
      <c r="AI6" s="10">
        <f t="shared" si="8"/>
        <v>-1.95</v>
      </c>
      <c r="AJ6" s="11">
        <f t="shared" si="9"/>
        <v>18.970000000000002</v>
      </c>
      <c r="AK6" s="11">
        <f t="shared" si="10"/>
        <v>-1.95</v>
      </c>
      <c r="AL6" s="12">
        <f t="shared" si="11"/>
        <v>-1.95</v>
      </c>
      <c r="AN6" s="61"/>
      <c r="AO6" s="7"/>
      <c r="AP6" s="8">
        <v>14.46</v>
      </c>
      <c r="AQ6" s="8">
        <v>20.32</v>
      </c>
      <c r="AR6" s="8">
        <v>16.48</v>
      </c>
      <c r="AS6" s="9">
        <v>3.5</v>
      </c>
      <c r="AT6" s="7">
        <f t="shared" si="12"/>
        <v>12.510000000000002</v>
      </c>
      <c r="AU6" s="8">
        <f t="shared" si="13"/>
        <v>18.37</v>
      </c>
      <c r="AV6" s="8">
        <f t="shared" si="14"/>
        <v>14.530000000000001</v>
      </c>
      <c r="AW6" s="9">
        <f t="shared" si="15"/>
        <v>1.55</v>
      </c>
    </row>
    <row r="7" spans="1:50" x14ac:dyDescent="0.35">
      <c r="A7" s="63"/>
      <c r="B7" s="38">
        <v>5</v>
      </c>
      <c r="C7" s="24">
        <f>SUM(X23:X26)</f>
        <v>47.74</v>
      </c>
      <c r="D7" s="17">
        <f>SUM(Y23:Y28)</f>
        <v>98.010000000000019</v>
      </c>
      <c r="E7" s="17">
        <f>SUM(Z23:Z24)</f>
        <v>16.28</v>
      </c>
      <c r="F7" s="25">
        <f>SUM(AA23:AA24)</f>
        <v>10.560000000000002</v>
      </c>
      <c r="G7" s="38">
        <f t="shared" si="3"/>
        <v>172.59000000000003</v>
      </c>
      <c r="I7" t="s">
        <v>7</v>
      </c>
      <c r="J7" t="s">
        <v>23</v>
      </c>
      <c r="K7">
        <v>1</v>
      </c>
      <c r="L7">
        <v>2</v>
      </c>
      <c r="M7">
        <v>3</v>
      </c>
      <c r="N7">
        <v>4</v>
      </c>
      <c r="O7">
        <v>5</v>
      </c>
      <c r="P7">
        <v>6</v>
      </c>
      <c r="Q7">
        <v>7</v>
      </c>
      <c r="R7" s="14">
        <v>1</v>
      </c>
      <c r="S7" s="7">
        <v>2</v>
      </c>
      <c r="T7" s="8">
        <v>22.62</v>
      </c>
      <c r="U7" s="8">
        <v>25.13</v>
      </c>
      <c r="V7" s="8">
        <v>18</v>
      </c>
      <c r="W7" s="9">
        <v>4.5199999999999996</v>
      </c>
      <c r="X7" s="8">
        <f t="shared" si="4"/>
        <v>20.67</v>
      </c>
      <c r="Y7" s="8">
        <f t="shared" si="5"/>
        <v>23.18</v>
      </c>
      <c r="Z7" s="8">
        <f t="shared" si="6"/>
        <v>16.05</v>
      </c>
      <c r="AA7" s="9">
        <f t="shared" si="7"/>
        <v>2.5699999999999994</v>
      </c>
      <c r="AC7" s="61"/>
      <c r="AD7" s="5">
        <v>2</v>
      </c>
      <c r="AE7" s="5">
        <v>19.760000000000002</v>
      </c>
      <c r="AF7" s="5">
        <v>22.24</v>
      </c>
      <c r="AG7" s="5">
        <v>15.7</v>
      </c>
      <c r="AH7" s="6">
        <v>10.58</v>
      </c>
      <c r="AI7" s="4">
        <f t="shared" si="8"/>
        <v>17.810000000000002</v>
      </c>
      <c r="AJ7" s="5">
        <f t="shared" si="9"/>
        <v>20.29</v>
      </c>
      <c r="AK7" s="5">
        <f t="shared" si="10"/>
        <v>13.75</v>
      </c>
      <c r="AL7" s="6">
        <f t="shared" si="11"/>
        <v>8.6300000000000008</v>
      </c>
      <c r="AN7" s="61"/>
      <c r="AO7" s="7"/>
      <c r="AP7" s="8">
        <v>7.94</v>
      </c>
      <c r="AQ7" s="8">
        <v>25.02</v>
      </c>
      <c r="AR7" s="8">
        <v>9.76</v>
      </c>
      <c r="AS7" s="9"/>
      <c r="AT7" s="7">
        <f t="shared" si="12"/>
        <v>5.99</v>
      </c>
      <c r="AU7" s="8">
        <f t="shared" si="13"/>
        <v>23.07</v>
      </c>
      <c r="AV7" s="8">
        <f t="shared" si="14"/>
        <v>7.81</v>
      </c>
      <c r="AW7" s="9">
        <f t="shared" si="15"/>
        <v>-1.95</v>
      </c>
    </row>
    <row r="8" spans="1:50" x14ac:dyDescent="0.35">
      <c r="A8" s="63"/>
      <c r="B8" s="38">
        <v>6</v>
      </c>
      <c r="C8" s="24">
        <f>SUM(X29:X32)</f>
        <v>50.720000000000006</v>
      </c>
      <c r="D8" s="17">
        <f>SUM(Y29:Y33)</f>
        <v>112.67</v>
      </c>
      <c r="E8" s="17">
        <f>SUM(Z29:Z30)</f>
        <v>19.540000000000003</v>
      </c>
      <c r="F8" s="25">
        <f>SUM(AA29:AA30)</f>
        <v>6.92</v>
      </c>
      <c r="G8" s="38">
        <f t="shared" si="3"/>
        <v>189.85</v>
      </c>
      <c r="I8" s="43">
        <v>1</v>
      </c>
      <c r="J8" t="s">
        <v>3</v>
      </c>
      <c r="K8">
        <v>2.9299999999999997</v>
      </c>
      <c r="L8">
        <v>47.81</v>
      </c>
      <c r="M8">
        <v>41.94</v>
      </c>
      <c r="N8">
        <v>77.580000000000013</v>
      </c>
      <c r="O8">
        <v>47.74</v>
      </c>
      <c r="P8">
        <v>50.720000000000006</v>
      </c>
      <c r="Q8">
        <v>59.960000000000008</v>
      </c>
      <c r="R8" s="14">
        <v>1</v>
      </c>
      <c r="S8" s="7">
        <v>2</v>
      </c>
      <c r="T8" s="8">
        <v>13.68</v>
      </c>
      <c r="U8" s="8">
        <v>22.34</v>
      </c>
      <c r="V8" s="8"/>
      <c r="W8" s="9"/>
      <c r="X8" s="8">
        <f t="shared" si="4"/>
        <v>11.73</v>
      </c>
      <c r="Y8" s="8">
        <f t="shared" si="5"/>
        <v>20.39</v>
      </c>
      <c r="Z8" s="8">
        <f t="shared" si="6"/>
        <v>-1.95</v>
      </c>
      <c r="AA8" s="9">
        <f t="shared" si="7"/>
        <v>-1.95</v>
      </c>
      <c r="AC8" s="61"/>
      <c r="AD8" s="8"/>
      <c r="AE8" s="8">
        <v>20.28</v>
      </c>
      <c r="AF8" s="8">
        <v>28.38</v>
      </c>
      <c r="AG8" s="8">
        <v>23.6</v>
      </c>
      <c r="AH8" s="9"/>
      <c r="AI8" s="7">
        <f t="shared" si="8"/>
        <v>18.330000000000002</v>
      </c>
      <c r="AJ8" s="8">
        <f t="shared" si="9"/>
        <v>26.43</v>
      </c>
      <c r="AK8" s="8">
        <f t="shared" si="10"/>
        <v>21.650000000000002</v>
      </c>
      <c r="AL8" s="9">
        <f t="shared" si="11"/>
        <v>-1.95</v>
      </c>
      <c r="AN8" s="61"/>
      <c r="AO8" s="7"/>
      <c r="AP8" s="8"/>
      <c r="AQ8" s="8">
        <v>28.84</v>
      </c>
      <c r="AR8" s="8">
        <v>6.2</v>
      </c>
      <c r="AS8" s="9"/>
      <c r="AT8" s="7">
        <f t="shared" si="12"/>
        <v>-1.95</v>
      </c>
      <c r="AU8" s="8">
        <f t="shared" si="13"/>
        <v>26.89</v>
      </c>
      <c r="AV8" s="8">
        <f t="shared" si="14"/>
        <v>4.25</v>
      </c>
      <c r="AW8" s="9">
        <f t="shared" si="15"/>
        <v>-1.95</v>
      </c>
    </row>
    <row r="9" spans="1:50" ht="15" thickBot="1" x14ac:dyDescent="0.4">
      <c r="A9" s="63"/>
      <c r="B9" s="39">
        <v>7</v>
      </c>
      <c r="C9" s="26">
        <f>SUM(X34:X36)</f>
        <v>59.960000000000008</v>
      </c>
      <c r="D9" s="27">
        <f>SUM(Y34:Y37)</f>
        <v>73</v>
      </c>
      <c r="E9" s="27">
        <f>SUM(Z34:Z35)</f>
        <v>25.96</v>
      </c>
      <c r="F9" s="28">
        <f>SUM(AA34:AA35)</f>
        <v>8.620000000000001</v>
      </c>
      <c r="G9" s="39">
        <f t="shared" si="3"/>
        <v>167.54000000000002</v>
      </c>
      <c r="H9">
        <f>SUM(G3:G9)</f>
        <v>1267.4000000000001</v>
      </c>
      <c r="I9" s="43"/>
      <c r="J9" t="s">
        <v>27</v>
      </c>
      <c r="K9">
        <v>56.489999999999995</v>
      </c>
      <c r="L9">
        <v>105.12</v>
      </c>
      <c r="M9">
        <v>93.820000000000007</v>
      </c>
      <c r="N9">
        <v>169.42</v>
      </c>
      <c r="O9">
        <v>98.010000000000019</v>
      </c>
      <c r="P9">
        <v>112.67</v>
      </c>
      <c r="Q9">
        <v>73</v>
      </c>
      <c r="R9" s="14">
        <v>1</v>
      </c>
      <c r="S9" s="7">
        <v>2</v>
      </c>
      <c r="T9" s="8"/>
      <c r="U9" s="8">
        <v>18.600000000000001</v>
      </c>
      <c r="V9" s="8"/>
      <c r="W9" s="9"/>
      <c r="X9" s="8">
        <f t="shared" si="4"/>
        <v>-1.95</v>
      </c>
      <c r="Y9" s="8">
        <f t="shared" si="5"/>
        <v>16.650000000000002</v>
      </c>
      <c r="Z9" s="8">
        <f t="shared" si="6"/>
        <v>-1.95</v>
      </c>
      <c r="AA9" s="9">
        <f t="shared" si="7"/>
        <v>-1.95</v>
      </c>
      <c r="AC9" s="61"/>
      <c r="AD9" s="8"/>
      <c r="AE9" s="8"/>
      <c r="AF9" s="8">
        <v>25.28</v>
      </c>
      <c r="AG9" s="8"/>
      <c r="AH9" s="9"/>
      <c r="AI9" s="7">
        <f t="shared" si="8"/>
        <v>-1.95</v>
      </c>
      <c r="AJ9" s="8">
        <f t="shared" si="9"/>
        <v>23.330000000000002</v>
      </c>
      <c r="AK9" s="8">
        <f t="shared" si="10"/>
        <v>-1.95</v>
      </c>
      <c r="AL9" s="9">
        <f t="shared" si="11"/>
        <v>-1.95</v>
      </c>
      <c r="AN9" s="61"/>
      <c r="AO9" s="10"/>
      <c r="AP9" s="11"/>
      <c r="AQ9" s="11">
        <v>16.66</v>
      </c>
      <c r="AR9" s="11"/>
      <c r="AS9" s="12"/>
      <c r="AT9" s="10">
        <f t="shared" si="12"/>
        <v>-1.95</v>
      </c>
      <c r="AU9" s="11">
        <f t="shared" si="13"/>
        <v>14.71</v>
      </c>
      <c r="AV9" s="11">
        <f t="shared" si="14"/>
        <v>-1.95</v>
      </c>
      <c r="AW9" s="12">
        <f t="shared" si="15"/>
        <v>-1.95</v>
      </c>
    </row>
    <row r="10" spans="1:50" x14ac:dyDescent="0.35">
      <c r="A10" s="63">
        <v>2</v>
      </c>
      <c r="B10" s="37">
        <v>1</v>
      </c>
      <c r="C10" s="21">
        <f>SUM(AI3)</f>
        <v>4.3099999999999996</v>
      </c>
      <c r="D10" s="22">
        <f>SUM(AJ3:AJ6)</f>
        <v>66.660000000000011</v>
      </c>
      <c r="E10" s="22">
        <f>SUM(AK3)</f>
        <v>10.690000000000001</v>
      </c>
      <c r="F10" s="23">
        <f>SUM(AL3:AL4)</f>
        <v>26.740000000000002</v>
      </c>
      <c r="G10" s="37">
        <f t="shared" si="3"/>
        <v>108.4</v>
      </c>
      <c r="I10" s="43"/>
      <c r="J10" t="s">
        <v>24</v>
      </c>
      <c r="K10">
        <v>18.89</v>
      </c>
      <c r="L10">
        <v>33.980000000000004</v>
      </c>
      <c r="M10">
        <v>25.64</v>
      </c>
      <c r="N10">
        <v>32.790000000000006</v>
      </c>
      <c r="O10">
        <v>16.28</v>
      </c>
      <c r="P10">
        <v>19.540000000000003</v>
      </c>
      <c r="Q10">
        <v>25.96</v>
      </c>
      <c r="R10" s="15">
        <v>1</v>
      </c>
      <c r="S10" s="10"/>
      <c r="T10" s="11"/>
      <c r="U10" s="11">
        <v>22.22</v>
      </c>
      <c r="V10" s="11"/>
      <c r="W10" s="12"/>
      <c r="X10" s="11">
        <f t="shared" si="4"/>
        <v>-1.95</v>
      </c>
      <c r="Y10" s="11">
        <f t="shared" si="5"/>
        <v>20.27</v>
      </c>
      <c r="Z10" s="11">
        <f t="shared" si="6"/>
        <v>-1.95</v>
      </c>
      <c r="AA10" s="12">
        <f t="shared" si="7"/>
        <v>-1.95</v>
      </c>
      <c r="AC10" s="61"/>
      <c r="AD10" s="8"/>
      <c r="AE10" s="8"/>
      <c r="AF10" s="8">
        <v>12.86</v>
      </c>
      <c r="AG10" s="8"/>
      <c r="AH10" s="9"/>
      <c r="AI10" s="7">
        <f t="shared" si="8"/>
        <v>-1.95</v>
      </c>
      <c r="AJ10" s="8">
        <f t="shared" si="9"/>
        <v>10.91</v>
      </c>
      <c r="AK10" s="8">
        <f t="shared" si="10"/>
        <v>-1.95</v>
      </c>
      <c r="AL10" s="9">
        <f t="shared" si="11"/>
        <v>-1.95</v>
      </c>
      <c r="AN10" s="61"/>
      <c r="AO10" s="4">
        <v>3</v>
      </c>
      <c r="AP10" s="5">
        <v>15.34</v>
      </c>
      <c r="AQ10" s="5">
        <v>19.940000000000001</v>
      </c>
      <c r="AR10" s="5">
        <v>18.78</v>
      </c>
      <c r="AS10" s="6">
        <v>9.44</v>
      </c>
      <c r="AT10" s="4">
        <f t="shared" si="12"/>
        <v>13.39</v>
      </c>
      <c r="AU10" s="5">
        <f t="shared" si="13"/>
        <v>17.990000000000002</v>
      </c>
      <c r="AV10" s="5">
        <f t="shared" si="14"/>
        <v>16.830000000000002</v>
      </c>
      <c r="AW10" s="6">
        <f t="shared" si="15"/>
        <v>7.4899999999999993</v>
      </c>
    </row>
    <row r="11" spans="1:50" x14ac:dyDescent="0.35">
      <c r="A11" s="63"/>
      <c r="B11" s="38">
        <v>2</v>
      </c>
      <c r="C11" s="24">
        <f>SUM(AI7:AI8)</f>
        <v>36.14</v>
      </c>
      <c r="D11" s="17">
        <f>SUM(AJ7:AJ11)</f>
        <v>96.31</v>
      </c>
      <c r="E11" s="17">
        <f>SUM(AK7:AK8)</f>
        <v>35.400000000000006</v>
      </c>
      <c r="F11" s="25">
        <f>SUM(AL7)</f>
        <v>8.6300000000000008</v>
      </c>
      <c r="G11" s="38">
        <f t="shared" si="3"/>
        <v>176.48</v>
      </c>
      <c r="I11" s="43"/>
      <c r="J11" t="s">
        <v>6</v>
      </c>
      <c r="K11">
        <v>6.65</v>
      </c>
      <c r="L11">
        <v>8.6</v>
      </c>
      <c r="M11">
        <v>3.2699999999999996</v>
      </c>
      <c r="N11">
        <v>12.49</v>
      </c>
      <c r="O11">
        <v>10.560000000000002</v>
      </c>
      <c r="P11">
        <v>6.92</v>
      </c>
      <c r="Q11">
        <v>8.620000000000001</v>
      </c>
      <c r="R11" s="13">
        <v>1</v>
      </c>
      <c r="S11" s="4">
        <v>3</v>
      </c>
      <c r="T11" s="5">
        <v>26.22</v>
      </c>
      <c r="U11" s="5">
        <v>32.5</v>
      </c>
      <c r="V11" s="5">
        <v>12.12</v>
      </c>
      <c r="W11" s="6">
        <v>5.22</v>
      </c>
      <c r="X11" s="5">
        <f t="shared" si="4"/>
        <v>24.27</v>
      </c>
      <c r="Y11" s="5">
        <f t="shared" si="5"/>
        <v>30.55</v>
      </c>
      <c r="Z11" s="5">
        <f t="shared" si="6"/>
        <v>10.17</v>
      </c>
      <c r="AA11" s="6">
        <f t="shared" si="7"/>
        <v>3.2699999999999996</v>
      </c>
      <c r="AC11" s="61"/>
      <c r="AD11" s="11"/>
      <c r="AE11" s="11"/>
      <c r="AF11" s="11">
        <v>17.3</v>
      </c>
      <c r="AG11" s="11"/>
      <c r="AH11" s="12"/>
      <c r="AI11" s="10">
        <f t="shared" si="8"/>
        <v>-1.95</v>
      </c>
      <c r="AJ11" s="11">
        <f t="shared" si="9"/>
        <v>15.350000000000001</v>
      </c>
      <c r="AK11" s="11">
        <f t="shared" si="10"/>
        <v>-1.95</v>
      </c>
      <c r="AL11" s="12">
        <f t="shared" si="11"/>
        <v>-1.95</v>
      </c>
      <c r="AN11" s="61"/>
      <c r="AO11" s="7"/>
      <c r="AP11" s="8">
        <v>20.36</v>
      </c>
      <c r="AQ11" s="8">
        <v>25.38</v>
      </c>
      <c r="AR11" s="8">
        <v>9.84</v>
      </c>
      <c r="AS11" s="9"/>
      <c r="AT11" s="7">
        <f t="shared" si="12"/>
        <v>18.41</v>
      </c>
      <c r="AU11" s="8">
        <f t="shared" si="13"/>
        <v>23.43</v>
      </c>
      <c r="AV11" s="8">
        <f t="shared" si="14"/>
        <v>7.89</v>
      </c>
      <c r="AW11" s="9">
        <f t="shared" si="15"/>
        <v>-1.95</v>
      </c>
    </row>
    <row r="12" spans="1:50" x14ac:dyDescent="0.35">
      <c r="A12" s="63"/>
      <c r="B12" s="38">
        <v>3</v>
      </c>
      <c r="C12" s="24">
        <f>SUM(AI12:AI13)</f>
        <v>32.92</v>
      </c>
      <c r="D12" s="17">
        <f>SUM(AJ12:AJ16)</f>
        <v>106.83</v>
      </c>
      <c r="E12" s="17">
        <f>SUM(AK12:AK14)</f>
        <v>54.650000000000006</v>
      </c>
      <c r="F12" s="25">
        <f>SUM(AL12)</f>
        <v>8.89</v>
      </c>
      <c r="G12" s="38">
        <f t="shared" si="3"/>
        <v>203.29000000000002</v>
      </c>
      <c r="J12" t="s">
        <v>25</v>
      </c>
      <c r="K12">
        <v>84.960000000000008</v>
      </c>
      <c r="L12">
        <v>195.51000000000002</v>
      </c>
      <c r="M12">
        <v>164.67</v>
      </c>
      <c r="N12">
        <v>292.28000000000003</v>
      </c>
      <c r="O12">
        <v>172.59000000000003</v>
      </c>
      <c r="P12">
        <v>189.85</v>
      </c>
      <c r="Q12">
        <v>167.54000000000002</v>
      </c>
      <c r="R12" s="14">
        <v>1</v>
      </c>
      <c r="S12" s="7">
        <v>3</v>
      </c>
      <c r="T12" s="8">
        <v>19.62</v>
      </c>
      <c r="U12" s="8">
        <v>21.94</v>
      </c>
      <c r="V12" s="8">
        <v>17.420000000000002</v>
      </c>
      <c r="W12" s="9"/>
      <c r="X12" s="8">
        <f t="shared" si="4"/>
        <v>17.670000000000002</v>
      </c>
      <c r="Y12" s="8">
        <f t="shared" si="5"/>
        <v>19.990000000000002</v>
      </c>
      <c r="Z12" s="8">
        <f t="shared" si="6"/>
        <v>15.470000000000002</v>
      </c>
      <c r="AA12" s="9">
        <f t="shared" si="7"/>
        <v>-1.95</v>
      </c>
      <c r="AC12" s="61"/>
      <c r="AD12" s="5">
        <v>3</v>
      </c>
      <c r="AE12" s="5">
        <v>17.68</v>
      </c>
      <c r="AF12" s="5">
        <v>19.2</v>
      </c>
      <c r="AG12" s="5">
        <v>16.079999999999998</v>
      </c>
      <c r="AH12" s="6">
        <v>10.84</v>
      </c>
      <c r="AI12" s="4">
        <f t="shared" si="8"/>
        <v>15.73</v>
      </c>
      <c r="AJ12" s="5">
        <f t="shared" si="9"/>
        <v>17.25</v>
      </c>
      <c r="AK12" s="5">
        <f t="shared" si="10"/>
        <v>14.129999999999999</v>
      </c>
      <c r="AL12" s="6">
        <f t="shared" si="11"/>
        <v>8.89</v>
      </c>
      <c r="AN12" s="61"/>
      <c r="AO12" s="7"/>
      <c r="AP12" s="8"/>
      <c r="AQ12" s="8">
        <v>22.08</v>
      </c>
      <c r="AR12" s="8"/>
      <c r="AS12" s="9"/>
      <c r="AT12" s="7">
        <f t="shared" si="12"/>
        <v>-1.95</v>
      </c>
      <c r="AU12" s="8">
        <f t="shared" si="13"/>
        <v>20.13</v>
      </c>
      <c r="AV12" s="8">
        <f t="shared" si="14"/>
        <v>-1.95</v>
      </c>
      <c r="AW12" s="9">
        <f t="shared" si="15"/>
        <v>-1.95</v>
      </c>
    </row>
    <row r="13" spans="1:50" x14ac:dyDescent="0.35">
      <c r="A13" s="63"/>
      <c r="B13" s="38">
        <v>4</v>
      </c>
      <c r="C13" s="24">
        <f>SUM(AI17:AI19)</f>
        <v>57.06</v>
      </c>
      <c r="D13" s="17">
        <f>SUM(AJ17:AJ23)</f>
        <v>154.37</v>
      </c>
      <c r="E13" s="17">
        <f>SUM(AK17:AK18)</f>
        <v>36.4</v>
      </c>
      <c r="F13" s="25">
        <f>SUM(AL17:AL18)</f>
        <v>12.180000000000001</v>
      </c>
      <c r="G13" s="38">
        <f t="shared" si="3"/>
        <v>260.01</v>
      </c>
      <c r="I13" s="43">
        <v>2</v>
      </c>
      <c r="J13" t="s">
        <v>3</v>
      </c>
      <c r="K13">
        <v>4.3099999999999996</v>
      </c>
      <c r="L13">
        <v>36.14</v>
      </c>
      <c r="M13">
        <v>32.92</v>
      </c>
      <c r="N13">
        <v>57.06</v>
      </c>
      <c r="O13">
        <v>22.69</v>
      </c>
      <c r="P13">
        <v>29.800000000000004</v>
      </c>
      <c r="Q13">
        <v>62.650000000000006</v>
      </c>
      <c r="R13" s="14">
        <v>1</v>
      </c>
      <c r="S13" s="7">
        <v>3</v>
      </c>
      <c r="T13" s="8"/>
      <c r="U13" s="8">
        <v>23.48</v>
      </c>
      <c r="V13" s="8"/>
      <c r="W13" s="9"/>
      <c r="X13" s="8">
        <f t="shared" si="4"/>
        <v>-1.95</v>
      </c>
      <c r="Y13" s="8">
        <f t="shared" si="5"/>
        <v>21.53</v>
      </c>
      <c r="Z13" s="8">
        <f t="shared" si="6"/>
        <v>-1.95</v>
      </c>
      <c r="AA13" s="9">
        <f t="shared" si="7"/>
        <v>-1.95</v>
      </c>
      <c r="AC13" s="61"/>
      <c r="AD13" s="8"/>
      <c r="AE13" s="8">
        <v>19.14</v>
      </c>
      <c r="AF13" s="8">
        <v>27.42</v>
      </c>
      <c r="AG13" s="8">
        <v>22.82</v>
      </c>
      <c r="AH13" s="9"/>
      <c r="AI13" s="7">
        <f t="shared" si="8"/>
        <v>17.190000000000001</v>
      </c>
      <c r="AJ13" s="8">
        <f t="shared" si="9"/>
        <v>25.470000000000002</v>
      </c>
      <c r="AK13" s="8">
        <f t="shared" si="10"/>
        <v>20.87</v>
      </c>
      <c r="AL13" s="9">
        <f t="shared" si="11"/>
        <v>-1.95</v>
      </c>
      <c r="AN13" s="61"/>
      <c r="AO13" s="10"/>
      <c r="AP13" s="11"/>
      <c r="AQ13" s="11">
        <v>21.2</v>
      </c>
      <c r="AR13" s="11"/>
      <c r="AS13" s="12"/>
      <c r="AT13" s="10">
        <f t="shared" si="12"/>
        <v>-1.95</v>
      </c>
      <c r="AU13" s="11">
        <f t="shared" si="13"/>
        <v>19.25</v>
      </c>
      <c r="AV13" s="11">
        <f t="shared" si="14"/>
        <v>-1.95</v>
      </c>
      <c r="AW13" s="12">
        <f t="shared" si="15"/>
        <v>-1.95</v>
      </c>
    </row>
    <row r="14" spans="1:50" x14ac:dyDescent="0.35">
      <c r="A14" s="63"/>
      <c r="B14" s="38">
        <v>5</v>
      </c>
      <c r="C14" s="24">
        <f>SUM(AI24)</f>
        <v>22.69</v>
      </c>
      <c r="D14" s="17">
        <f>SUM(AJ24:AJ26)</f>
        <v>62.69</v>
      </c>
      <c r="E14" s="17">
        <f>SUM(AK24)</f>
        <v>18.690000000000001</v>
      </c>
      <c r="F14" s="25">
        <f>SUM(AL24)</f>
        <v>3.41</v>
      </c>
      <c r="G14" s="38">
        <f t="shared" si="3"/>
        <v>107.47999999999999</v>
      </c>
      <c r="I14" s="43"/>
      <c r="J14" t="s">
        <v>27</v>
      </c>
      <c r="K14">
        <v>66.660000000000011</v>
      </c>
      <c r="L14">
        <v>96.31</v>
      </c>
      <c r="M14">
        <v>106.83</v>
      </c>
      <c r="N14">
        <v>154.37</v>
      </c>
      <c r="O14">
        <v>62.69</v>
      </c>
      <c r="P14">
        <v>142.68</v>
      </c>
      <c r="Q14">
        <v>109.44000000000001</v>
      </c>
      <c r="R14" s="15">
        <v>1</v>
      </c>
      <c r="S14" s="10">
        <v>3</v>
      </c>
      <c r="T14" s="11"/>
      <c r="U14" s="11">
        <v>23.7</v>
      </c>
      <c r="V14" s="11"/>
      <c r="W14" s="12"/>
      <c r="X14" s="11">
        <f t="shared" si="4"/>
        <v>-1.95</v>
      </c>
      <c r="Y14" s="11">
        <f t="shared" si="5"/>
        <v>21.75</v>
      </c>
      <c r="Z14" s="11">
        <f t="shared" si="6"/>
        <v>-1.95</v>
      </c>
      <c r="AA14" s="12">
        <f t="shared" si="7"/>
        <v>-1.95</v>
      </c>
      <c r="AC14" s="61"/>
      <c r="AD14" s="8"/>
      <c r="AE14" s="8"/>
      <c r="AF14" s="8">
        <v>24.08</v>
      </c>
      <c r="AG14" s="8">
        <v>21.6</v>
      </c>
      <c r="AH14" s="9"/>
      <c r="AI14" s="7">
        <f t="shared" si="8"/>
        <v>-1.95</v>
      </c>
      <c r="AJ14" s="8">
        <f t="shared" si="9"/>
        <v>22.13</v>
      </c>
      <c r="AK14" s="8">
        <f t="shared" si="10"/>
        <v>19.650000000000002</v>
      </c>
      <c r="AL14" s="9">
        <f t="shared" si="11"/>
        <v>-1.95</v>
      </c>
      <c r="AN14" s="61"/>
      <c r="AO14" s="4">
        <v>4</v>
      </c>
      <c r="AP14" s="5">
        <v>10.15</v>
      </c>
      <c r="AQ14" s="5">
        <v>24.4</v>
      </c>
      <c r="AR14" s="5">
        <v>17.68</v>
      </c>
      <c r="AS14" s="6">
        <v>12.36</v>
      </c>
      <c r="AT14" s="4">
        <f t="shared" si="12"/>
        <v>8.2000000000000011</v>
      </c>
      <c r="AU14" s="5">
        <f t="shared" si="13"/>
        <v>22.45</v>
      </c>
      <c r="AV14" s="5">
        <f t="shared" si="14"/>
        <v>15.73</v>
      </c>
      <c r="AW14" s="6">
        <f t="shared" si="15"/>
        <v>10.41</v>
      </c>
    </row>
    <row r="15" spans="1:50" x14ac:dyDescent="0.35">
      <c r="A15" s="63"/>
      <c r="B15" s="38">
        <v>6</v>
      </c>
      <c r="C15" s="24">
        <f>SUM(AI27:AI28)</f>
        <v>29.800000000000004</v>
      </c>
      <c r="D15" s="17">
        <f>SUM(AJ27:AJ33)</f>
        <v>142.68</v>
      </c>
      <c r="E15" s="17">
        <f>SUM(AK27:AK28)</f>
        <v>26.66</v>
      </c>
      <c r="F15" s="25">
        <f>SUM(AL27)</f>
        <v>7.71</v>
      </c>
      <c r="G15" s="38">
        <f t="shared" si="3"/>
        <v>206.85000000000002</v>
      </c>
      <c r="I15" s="43"/>
      <c r="J15" t="s">
        <v>24</v>
      </c>
      <c r="K15">
        <v>10.690000000000001</v>
      </c>
      <c r="L15">
        <v>35.400000000000006</v>
      </c>
      <c r="M15">
        <v>54.650000000000006</v>
      </c>
      <c r="N15">
        <v>36.4</v>
      </c>
      <c r="O15">
        <v>18.690000000000001</v>
      </c>
      <c r="P15">
        <v>26.66</v>
      </c>
      <c r="Q15">
        <v>23.17</v>
      </c>
      <c r="R15" s="13">
        <v>1</v>
      </c>
      <c r="S15" s="4">
        <v>4</v>
      </c>
      <c r="T15" s="5">
        <v>17.84</v>
      </c>
      <c r="U15" s="5">
        <v>22.54</v>
      </c>
      <c r="V15" s="5">
        <v>15.43</v>
      </c>
      <c r="W15" s="6">
        <v>14.44</v>
      </c>
      <c r="X15" s="5">
        <f t="shared" si="4"/>
        <v>15.89</v>
      </c>
      <c r="Y15" s="5">
        <f t="shared" si="5"/>
        <v>20.59</v>
      </c>
      <c r="Z15" s="5">
        <f t="shared" si="6"/>
        <v>13.48</v>
      </c>
      <c r="AA15" s="6">
        <f t="shared" si="7"/>
        <v>12.49</v>
      </c>
      <c r="AC15" s="61"/>
      <c r="AD15" s="8"/>
      <c r="AE15" s="8"/>
      <c r="AF15" s="8">
        <v>20.420000000000002</v>
      </c>
      <c r="AG15" s="8"/>
      <c r="AH15" s="9"/>
      <c r="AI15" s="7">
        <f t="shared" si="8"/>
        <v>-1.95</v>
      </c>
      <c r="AJ15" s="8">
        <f t="shared" si="9"/>
        <v>18.470000000000002</v>
      </c>
      <c r="AK15" s="8">
        <f t="shared" si="10"/>
        <v>-1.95</v>
      </c>
      <c r="AL15" s="9">
        <f t="shared" si="11"/>
        <v>-1.95</v>
      </c>
      <c r="AN15" s="61"/>
      <c r="AO15" s="7"/>
      <c r="AP15" s="8">
        <v>20.14</v>
      </c>
      <c r="AQ15" s="8">
        <v>19.2</v>
      </c>
      <c r="AR15" s="8">
        <v>16.28</v>
      </c>
      <c r="AS15" s="9"/>
      <c r="AT15" s="7">
        <f t="shared" si="12"/>
        <v>18.190000000000001</v>
      </c>
      <c r="AU15" s="8">
        <f t="shared" si="13"/>
        <v>17.25</v>
      </c>
      <c r="AV15" s="8">
        <f t="shared" si="14"/>
        <v>14.330000000000002</v>
      </c>
      <c r="AW15" s="9">
        <f t="shared" si="15"/>
        <v>-1.95</v>
      </c>
    </row>
    <row r="16" spans="1:50" ht="15" thickBot="1" x14ac:dyDescent="0.4">
      <c r="A16" s="63"/>
      <c r="B16" s="39">
        <v>7</v>
      </c>
      <c r="C16" s="26">
        <f>SUM(AI34:AI36)</f>
        <v>62.650000000000006</v>
      </c>
      <c r="D16" s="27">
        <f>SUM(AJ34:AJ39)</f>
        <v>109.44000000000001</v>
      </c>
      <c r="E16" s="27">
        <f>SUM(AK34)</f>
        <v>23.17</v>
      </c>
      <c r="F16" s="28">
        <f>SUM(AL34)</f>
        <v>6.97</v>
      </c>
      <c r="G16" s="39">
        <f t="shared" si="3"/>
        <v>202.23000000000005</v>
      </c>
      <c r="H16">
        <f>SUM(G10:G16)</f>
        <v>1264.7400000000002</v>
      </c>
      <c r="J16" t="s">
        <v>6</v>
      </c>
      <c r="K16">
        <v>26.740000000000002</v>
      </c>
      <c r="L16">
        <v>8.6300000000000008</v>
      </c>
      <c r="M16">
        <v>8.89</v>
      </c>
      <c r="N16">
        <v>12.180000000000001</v>
      </c>
      <c r="O16">
        <v>3.41</v>
      </c>
      <c r="P16">
        <v>7.71</v>
      </c>
      <c r="Q16">
        <v>6.97</v>
      </c>
      <c r="R16" s="14">
        <v>1</v>
      </c>
      <c r="S16" s="7">
        <v>4</v>
      </c>
      <c r="T16" s="8">
        <v>25.48</v>
      </c>
      <c r="U16" s="8">
        <v>22.16</v>
      </c>
      <c r="V16" s="8">
        <v>21.26</v>
      </c>
      <c r="W16" s="9"/>
      <c r="X16" s="8">
        <f t="shared" si="4"/>
        <v>23.53</v>
      </c>
      <c r="Y16" s="8">
        <f t="shared" si="5"/>
        <v>20.21</v>
      </c>
      <c r="Z16" s="8">
        <f t="shared" si="6"/>
        <v>19.310000000000002</v>
      </c>
      <c r="AA16" s="9">
        <f t="shared" si="7"/>
        <v>-1.95</v>
      </c>
      <c r="AC16" s="61"/>
      <c r="AD16" s="11"/>
      <c r="AE16" s="11"/>
      <c r="AF16" s="11">
        <v>25.46</v>
      </c>
      <c r="AG16" s="11"/>
      <c r="AH16" s="12"/>
      <c r="AI16" s="10">
        <f t="shared" si="8"/>
        <v>-1.95</v>
      </c>
      <c r="AJ16" s="11">
        <f t="shared" si="9"/>
        <v>23.51</v>
      </c>
      <c r="AK16" s="11">
        <f t="shared" si="10"/>
        <v>-1.95</v>
      </c>
      <c r="AL16" s="12">
        <f t="shared" si="11"/>
        <v>-1.95</v>
      </c>
      <c r="AN16" s="61"/>
      <c r="AO16" s="7"/>
      <c r="AP16" s="8"/>
      <c r="AQ16" s="8">
        <v>19.239999999999998</v>
      </c>
      <c r="AR16" s="8">
        <v>6.82</v>
      </c>
      <c r="AS16" s="9"/>
      <c r="AT16" s="7">
        <f t="shared" si="12"/>
        <v>-1.95</v>
      </c>
      <c r="AU16" s="8">
        <f t="shared" si="13"/>
        <v>17.29</v>
      </c>
      <c r="AV16" s="8">
        <f t="shared" si="14"/>
        <v>4.87</v>
      </c>
      <c r="AW16" s="9">
        <f t="shared" si="15"/>
        <v>-1.95</v>
      </c>
    </row>
    <row r="17" spans="1:49" x14ac:dyDescent="0.35">
      <c r="A17" s="63">
        <v>3</v>
      </c>
      <c r="B17" s="37">
        <v>1</v>
      </c>
      <c r="C17" s="21">
        <f>SUM(AT3)</f>
        <v>3.1099999999999994</v>
      </c>
      <c r="D17" s="22">
        <f>SUM(AU3)</f>
        <v>19.830000000000002</v>
      </c>
      <c r="E17" s="22">
        <f>SUM(AV3:AV4)</f>
        <v>20.340000000000003</v>
      </c>
      <c r="F17" s="23">
        <f>SUM(AW3)</f>
        <v>4.3499999999999996</v>
      </c>
      <c r="G17" s="37">
        <f t="shared" si="3"/>
        <v>47.63</v>
      </c>
      <c r="I17" s="43"/>
      <c r="J17" t="s">
        <v>25</v>
      </c>
      <c r="K17">
        <v>108.4</v>
      </c>
      <c r="L17">
        <v>176.48</v>
      </c>
      <c r="M17">
        <v>203.29000000000002</v>
      </c>
      <c r="N17">
        <v>260.01</v>
      </c>
      <c r="O17">
        <v>107.47999999999999</v>
      </c>
      <c r="P17">
        <v>206.85000000000002</v>
      </c>
      <c r="Q17">
        <v>202.23000000000005</v>
      </c>
      <c r="R17" s="14">
        <v>1</v>
      </c>
      <c r="S17" s="7">
        <v>4</v>
      </c>
      <c r="T17" s="8">
        <v>24.76</v>
      </c>
      <c r="U17" s="8">
        <v>31.86</v>
      </c>
      <c r="V17" s="8"/>
      <c r="W17" s="9"/>
      <c r="X17" s="8">
        <f t="shared" si="4"/>
        <v>22.810000000000002</v>
      </c>
      <c r="Y17" s="8">
        <f t="shared" si="5"/>
        <v>29.91</v>
      </c>
      <c r="Z17" s="8">
        <f t="shared" si="6"/>
        <v>-1.95</v>
      </c>
      <c r="AA17" s="9">
        <f t="shared" si="7"/>
        <v>-1.95</v>
      </c>
      <c r="AC17" s="61"/>
      <c r="AD17" s="5">
        <v>4</v>
      </c>
      <c r="AE17" s="5">
        <v>21</v>
      </c>
      <c r="AF17" s="5">
        <v>28.08</v>
      </c>
      <c r="AG17" s="5">
        <v>19.059999999999999</v>
      </c>
      <c r="AH17" s="6">
        <v>12.16</v>
      </c>
      <c r="AI17" s="4">
        <f t="shared" si="8"/>
        <v>19.05</v>
      </c>
      <c r="AJ17" s="5">
        <f t="shared" si="9"/>
        <v>26.13</v>
      </c>
      <c r="AK17" s="5">
        <f t="shared" si="10"/>
        <v>17.11</v>
      </c>
      <c r="AL17" s="6">
        <f t="shared" si="11"/>
        <v>10.210000000000001</v>
      </c>
      <c r="AN17" s="61"/>
      <c r="AO17" s="10"/>
      <c r="AP17" s="11"/>
      <c r="AQ17" s="11">
        <v>18.62</v>
      </c>
      <c r="AR17" s="11"/>
      <c r="AS17" s="12"/>
      <c r="AT17" s="10">
        <f t="shared" si="12"/>
        <v>-1.95</v>
      </c>
      <c r="AU17" s="11">
        <f t="shared" si="13"/>
        <v>16.670000000000002</v>
      </c>
      <c r="AV17" s="11">
        <f t="shared" si="14"/>
        <v>-1.95</v>
      </c>
      <c r="AW17" s="12">
        <f t="shared" si="15"/>
        <v>-1.95</v>
      </c>
    </row>
    <row r="18" spans="1:49" x14ac:dyDescent="0.35">
      <c r="A18" s="63"/>
      <c r="B18" s="38">
        <v>2</v>
      </c>
      <c r="C18" s="24">
        <f>SUM(AT5:AT7)</f>
        <v>37.130000000000003</v>
      </c>
      <c r="D18" s="17">
        <f>SUM(AU5:AU9)</f>
        <v>108.97</v>
      </c>
      <c r="E18" s="17">
        <f>SUM(AV5:AV8)</f>
        <v>36.800000000000004</v>
      </c>
      <c r="F18" s="25">
        <f>SUM(AW5:AW6)</f>
        <v>5.8999999999999995</v>
      </c>
      <c r="G18" s="38">
        <f t="shared" si="3"/>
        <v>188.8</v>
      </c>
      <c r="I18" s="43">
        <v>3</v>
      </c>
      <c r="J18" t="s">
        <v>3</v>
      </c>
      <c r="K18">
        <v>3.1099999999999994</v>
      </c>
      <c r="L18">
        <v>37.130000000000003</v>
      </c>
      <c r="M18">
        <v>31.8</v>
      </c>
      <c r="N18">
        <v>26.39</v>
      </c>
      <c r="O18">
        <v>33.590000000000003</v>
      </c>
      <c r="P18">
        <v>48.45</v>
      </c>
      <c r="Q18">
        <v>29.620000000000005</v>
      </c>
      <c r="R18" s="14">
        <v>1</v>
      </c>
      <c r="S18" s="7">
        <v>4</v>
      </c>
      <c r="T18" s="8">
        <v>17.3</v>
      </c>
      <c r="U18" s="8">
        <v>30.22</v>
      </c>
      <c r="V18" s="8"/>
      <c r="W18" s="9"/>
      <c r="X18" s="8">
        <f t="shared" si="4"/>
        <v>15.350000000000001</v>
      </c>
      <c r="Y18" s="8">
        <f t="shared" si="5"/>
        <v>28.27</v>
      </c>
      <c r="Z18" s="8">
        <f t="shared" si="6"/>
        <v>-1.95</v>
      </c>
      <c r="AA18" s="9">
        <f t="shared" si="7"/>
        <v>-1.95</v>
      </c>
      <c r="AC18" s="61"/>
      <c r="AD18" s="8"/>
      <c r="AE18" s="8">
        <v>19.43</v>
      </c>
      <c r="AF18" s="8">
        <v>28.62</v>
      </c>
      <c r="AG18" s="8">
        <v>21.24</v>
      </c>
      <c r="AH18" s="9">
        <v>3.92</v>
      </c>
      <c r="AI18" s="7">
        <f t="shared" si="8"/>
        <v>17.48</v>
      </c>
      <c r="AJ18" s="8">
        <f t="shared" si="9"/>
        <v>26.67</v>
      </c>
      <c r="AK18" s="8">
        <f t="shared" si="10"/>
        <v>19.29</v>
      </c>
      <c r="AL18" s="9">
        <f t="shared" si="11"/>
        <v>1.97</v>
      </c>
      <c r="AN18" s="61"/>
      <c r="AO18" s="4">
        <v>5</v>
      </c>
      <c r="AP18" s="5">
        <v>24.05</v>
      </c>
      <c r="AQ18" s="5">
        <v>20.75</v>
      </c>
      <c r="AR18" s="5">
        <v>14.58</v>
      </c>
      <c r="AS18" s="6">
        <v>7.6</v>
      </c>
      <c r="AT18" s="4">
        <f t="shared" si="12"/>
        <v>22.1</v>
      </c>
      <c r="AU18" s="5">
        <f t="shared" si="13"/>
        <v>18.8</v>
      </c>
      <c r="AV18" s="5">
        <f t="shared" si="14"/>
        <v>12.63</v>
      </c>
      <c r="AW18" s="6">
        <f t="shared" si="15"/>
        <v>5.6499999999999995</v>
      </c>
    </row>
    <row r="19" spans="1:49" x14ac:dyDescent="0.35">
      <c r="A19" s="63"/>
      <c r="B19" s="38">
        <v>3</v>
      </c>
      <c r="C19" s="24">
        <f>SUM(AT10:AT11)</f>
        <v>31.8</v>
      </c>
      <c r="D19" s="17">
        <f>SUM(AU10:AU13)</f>
        <v>80.8</v>
      </c>
      <c r="E19" s="17">
        <f>SUM(AV10:AV11)</f>
        <v>24.720000000000002</v>
      </c>
      <c r="F19" s="25">
        <f>SUM(AW10)</f>
        <v>7.4899999999999993</v>
      </c>
      <c r="G19" s="38">
        <f t="shared" si="3"/>
        <v>144.81</v>
      </c>
      <c r="I19" s="43"/>
      <c r="J19" t="s">
        <v>27</v>
      </c>
      <c r="K19">
        <v>19.830000000000002</v>
      </c>
      <c r="L19">
        <v>108.97</v>
      </c>
      <c r="M19">
        <v>80.8</v>
      </c>
      <c r="N19">
        <v>73.66</v>
      </c>
      <c r="O19">
        <v>66.33</v>
      </c>
      <c r="P19">
        <v>72.28</v>
      </c>
      <c r="Q19">
        <v>65.56</v>
      </c>
      <c r="R19" s="14">
        <v>1</v>
      </c>
      <c r="S19" s="7">
        <v>4</v>
      </c>
      <c r="T19" s="8"/>
      <c r="U19" s="8">
        <v>25.5</v>
      </c>
      <c r="V19" s="8"/>
      <c r="W19" s="9"/>
      <c r="X19" s="8">
        <f t="shared" si="4"/>
        <v>-1.95</v>
      </c>
      <c r="Y19" s="8">
        <f t="shared" si="5"/>
        <v>23.55</v>
      </c>
      <c r="Z19" s="8">
        <f t="shared" si="6"/>
        <v>-1.95</v>
      </c>
      <c r="AA19" s="9">
        <f t="shared" si="7"/>
        <v>-1.95</v>
      </c>
      <c r="AC19" s="61"/>
      <c r="AD19" s="8"/>
      <c r="AE19" s="8">
        <v>22.48</v>
      </c>
      <c r="AF19" s="8">
        <v>25.52</v>
      </c>
      <c r="AG19" s="8"/>
      <c r="AH19" s="9"/>
      <c r="AI19" s="7">
        <f t="shared" si="8"/>
        <v>20.53</v>
      </c>
      <c r="AJ19" s="8">
        <f t="shared" si="9"/>
        <v>23.57</v>
      </c>
      <c r="AK19" s="8">
        <f t="shared" si="10"/>
        <v>-1.95</v>
      </c>
      <c r="AL19" s="9">
        <f t="shared" si="11"/>
        <v>-1.95</v>
      </c>
      <c r="AN19" s="61"/>
      <c r="AO19" s="7"/>
      <c r="AP19" s="8">
        <v>13.44</v>
      </c>
      <c r="AQ19" s="8">
        <v>12.1</v>
      </c>
      <c r="AR19" s="8">
        <v>12.74</v>
      </c>
      <c r="AS19" s="9"/>
      <c r="AT19" s="7">
        <f t="shared" si="12"/>
        <v>11.49</v>
      </c>
      <c r="AU19" s="8">
        <f t="shared" si="13"/>
        <v>10.15</v>
      </c>
      <c r="AV19" s="8">
        <f t="shared" si="14"/>
        <v>10.790000000000001</v>
      </c>
      <c r="AW19" s="9">
        <f t="shared" si="15"/>
        <v>-1.95</v>
      </c>
    </row>
    <row r="20" spans="1:49" x14ac:dyDescent="0.35">
      <c r="A20" s="63"/>
      <c r="B20" s="38">
        <v>4</v>
      </c>
      <c r="C20" s="24">
        <f>SUM(AT14:AT15)</f>
        <v>26.39</v>
      </c>
      <c r="D20" s="17">
        <f>SUM(AU14:AU17)</f>
        <v>73.66</v>
      </c>
      <c r="E20" s="17">
        <f>SUM(AV14:AV16)</f>
        <v>34.93</v>
      </c>
      <c r="F20" s="25">
        <f>SUM(AW14)</f>
        <v>10.41</v>
      </c>
      <c r="G20" s="38">
        <f t="shared" si="3"/>
        <v>145.38999999999999</v>
      </c>
      <c r="J20" t="s">
        <v>24</v>
      </c>
      <c r="K20">
        <v>20.340000000000003</v>
      </c>
      <c r="L20">
        <v>36.800000000000004</v>
      </c>
      <c r="M20">
        <v>24.720000000000002</v>
      </c>
      <c r="N20">
        <v>34.93</v>
      </c>
      <c r="O20">
        <v>23.42</v>
      </c>
      <c r="P20">
        <v>26.46</v>
      </c>
      <c r="Q20">
        <v>21.439999999999998</v>
      </c>
      <c r="R20" s="14">
        <v>1</v>
      </c>
      <c r="S20" s="7">
        <v>4</v>
      </c>
      <c r="T20" s="8"/>
      <c r="U20" s="8">
        <v>22</v>
      </c>
      <c r="V20" s="8"/>
      <c r="W20" s="9"/>
      <c r="X20" s="8">
        <f t="shared" si="4"/>
        <v>-1.95</v>
      </c>
      <c r="Y20" s="8">
        <f t="shared" si="5"/>
        <v>20.05</v>
      </c>
      <c r="Z20" s="8">
        <f t="shared" si="6"/>
        <v>-1.95</v>
      </c>
      <c r="AA20" s="9">
        <f t="shared" si="7"/>
        <v>-1.95</v>
      </c>
      <c r="AC20" s="61"/>
      <c r="AD20" s="8"/>
      <c r="AE20" s="8"/>
      <c r="AF20" s="8">
        <v>24.36</v>
      </c>
      <c r="AG20" s="8"/>
      <c r="AH20" s="9"/>
      <c r="AI20" s="7">
        <f t="shared" si="8"/>
        <v>-1.95</v>
      </c>
      <c r="AJ20" s="8">
        <f t="shared" si="9"/>
        <v>22.41</v>
      </c>
      <c r="AK20" s="8">
        <f t="shared" si="10"/>
        <v>-1.95</v>
      </c>
      <c r="AL20" s="9">
        <f t="shared" si="11"/>
        <v>-1.95</v>
      </c>
      <c r="AN20" s="61"/>
      <c r="AO20" s="7"/>
      <c r="AP20" s="8"/>
      <c r="AQ20" s="8">
        <v>21.74</v>
      </c>
      <c r="AR20" s="8"/>
      <c r="AS20" s="9"/>
      <c r="AT20" s="7">
        <f t="shared" si="12"/>
        <v>-1.95</v>
      </c>
      <c r="AU20" s="8">
        <f t="shared" si="13"/>
        <v>19.79</v>
      </c>
      <c r="AV20" s="8">
        <f t="shared" si="14"/>
        <v>-1.95</v>
      </c>
      <c r="AW20" s="9">
        <f t="shared" si="15"/>
        <v>-1.95</v>
      </c>
    </row>
    <row r="21" spans="1:49" x14ac:dyDescent="0.35">
      <c r="A21" s="63"/>
      <c r="B21" s="38">
        <v>5</v>
      </c>
      <c r="C21" s="24">
        <f>SUM(AT18:AT19)</f>
        <v>33.590000000000003</v>
      </c>
      <c r="D21" s="17">
        <f>SUM(AU18:AU21)</f>
        <v>66.33</v>
      </c>
      <c r="E21" s="17">
        <f>SUM(AV18:AV19)</f>
        <v>23.42</v>
      </c>
      <c r="F21" s="25">
        <f>SUM(AW18)</f>
        <v>5.6499999999999995</v>
      </c>
      <c r="G21" s="38">
        <f t="shared" si="3"/>
        <v>128.99</v>
      </c>
      <c r="J21" t="s">
        <v>6</v>
      </c>
      <c r="K21">
        <v>4.3499999999999996</v>
      </c>
      <c r="L21">
        <v>5.8999999999999995</v>
      </c>
      <c r="M21">
        <v>7.4899999999999993</v>
      </c>
      <c r="N21">
        <v>10.41</v>
      </c>
      <c r="O21">
        <v>5.6499999999999995</v>
      </c>
      <c r="P21">
        <v>26.46</v>
      </c>
      <c r="Q21">
        <v>8.6100000000000012</v>
      </c>
      <c r="R21" s="14">
        <v>1</v>
      </c>
      <c r="S21" s="7">
        <v>4</v>
      </c>
      <c r="T21" s="8"/>
      <c r="U21" s="8">
        <v>19.28</v>
      </c>
      <c r="V21" s="8"/>
      <c r="W21" s="9"/>
      <c r="X21" s="8">
        <f t="shared" si="4"/>
        <v>-1.95</v>
      </c>
      <c r="Y21" s="8">
        <f t="shared" si="5"/>
        <v>17.330000000000002</v>
      </c>
      <c r="Z21" s="8">
        <f t="shared" si="6"/>
        <v>-1.95</v>
      </c>
      <c r="AA21" s="9">
        <f t="shared" si="7"/>
        <v>-1.95</v>
      </c>
      <c r="AC21" s="61"/>
      <c r="AD21" s="8"/>
      <c r="AE21" s="8"/>
      <c r="AF21" s="8">
        <v>18.46</v>
      </c>
      <c r="AG21" s="8"/>
      <c r="AH21" s="9"/>
      <c r="AI21" s="7">
        <f t="shared" si="8"/>
        <v>-1.95</v>
      </c>
      <c r="AJ21" s="8">
        <f t="shared" si="9"/>
        <v>16.510000000000002</v>
      </c>
      <c r="AK21" s="8">
        <f t="shared" si="10"/>
        <v>-1.95</v>
      </c>
      <c r="AL21" s="9">
        <f t="shared" si="11"/>
        <v>-1.95</v>
      </c>
      <c r="AN21" s="61"/>
      <c r="AO21" s="10"/>
      <c r="AP21" s="11"/>
      <c r="AQ21" s="11">
        <v>19.54</v>
      </c>
      <c r="AR21" s="11"/>
      <c r="AS21" s="12"/>
      <c r="AT21" s="10">
        <f t="shared" si="12"/>
        <v>-1.95</v>
      </c>
      <c r="AU21" s="11">
        <f t="shared" si="13"/>
        <v>17.59</v>
      </c>
      <c r="AV21" s="11">
        <f t="shared" si="14"/>
        <v>-1.95</v>
      </c>
      <c r="AW21" s="12">
        <f t="shared" si="15"/>
        <v>-1.95</v>
      </c>
    </row>
    <row r="22" spans="1:49" x14ac:dyDescent="0.35">
      <c r="A22" s="63"/>
      <c r="B22" s="38">
        <v>6</v>
      </c>
      <c r="C22" s="24">
        <f>SUM(AT22:AT24)</f>
        <v>48.45</v>
      </c>
      <c r="D22" s="17">
        <f>SUM(AU22:AU25)</f>
        <v>72.28</v>
      </c>
      <c r="E22" s="17">
        <f>SUM(AV22:AV23)</f>
        <v>26.46</v>
      </c>
      <c r="F22" s="25">
        <f>SUM(AV22:AV23)</f>
        <v>26.46</v>
      </c>
      <c r="G22" s="38">
        <f t="shared" si="3"/>
        <v>173.65</v>
      </c>
      <c r="J22" t="s">
        <v>25</v>
      </c>
      <c r="K22">
        <v>47.63</v>
      </c>
      <c r="L22">
        <v>188.8</v>
      </c>
      <c r="M22">
        <v>144.81</v>
      </c>
      <c r="N22">
        <v>145.38999999999999</v>
      </c>
      <c r="O22">
        <v>128.99</v>
      </c>
      <c r="P22">
        <v>173.65</v>
      </c>
      <c r="Q22">
        <v>125.23</v>
      </c>
      <c r="R22" s="15">
        <v>1</v>
      </c>
      <c r="S22" s="10">
        <v>4</v>
      </c>
      <c r="T22" s="11"/>
      <c r="U22" s="11">
        <v>11.46</v>
      </c>
      <c r="V22" s="11"/>
      <c r="W22" s="12"/>
      <c r="X22" s="11">
        <f t="shared" si="4"/>
        <v>-1.95</v>
      </c>
      <c r="Y22" s="11">
        <f t="shared" si="5"/>
        <v>9.5100000000000016</v>
      </c>
      <c r="Z22" s="11">
        <f t="shared" si="6"/>
        <v>-1.95</v>
      </c>
      <c r="AA22" s="12">
        <f t="shared" si="7"/>
        <v>-1.95</v>
      </c>
      <c r="AC22" s="61"/>
      <c r="AD22" s="8"/>
      <c r="AE22" s="8"/>
      <c r="AF22" s="8">
        <v>15.14</v>
      </c>
      <c r="AG22" s="8"/>
      <c r="AH22" s="9"/>
      <c r="AI22" s="7">
        <f t="shared" si="8"/>
        <v>-1.95</v>
      </c>
      <c r="AJ22" s="8">
        <f t="shared" si="9"/>
        <v>13.190000000000001</v>
      </c>
      <c r="AK22" s="8">
        <f t="shared" si="10"/>
        <v>-1.95</v>
      </c>
      <c r="AL22" s="9">
        <f t="shared" si="11"/>
        <v>-1.95</v>
      </c>
      <c r="AN22" s="61"/>
      <c r="AO22" s="4">
        <v>6</v>
      </c>
      <c r="AP22" s="5">
        <v>21.5</v>
      </c>
      <c r="AQ22" s="5">
        <v>16.48</v>
      </c>
      <c r="AR22" s="5">
        <v>13.6</v>
      </c>
      <c r="AS22" s="6">
        <v>11.1</v>
      </c>
      <c r="AT22" s="4">
        <f t="shared" si="12"/>
        <v>19.55</v>
      </c>
      <c r="AU22" s="5">
        <f t="shared" si="13"/>
        <v>14.530000000000001</v>
      </c>
      <c r="AV22" s="5">
        <f t="shared" si="14"/>
        <v>11.65</v>
      </c>
      <c r="AW22" s="6">
        <f t="shared" si="15"/>
        <v>9.15</v>
      </c>
    </row>
    <row r="23" spans="1:49" ht="15" thickBot="1" x14ac:dyDescent="0.4">
      <c r="A23" s="63"/>
      <c r="B23" s="39">
        <v>7</v>
      </c>
      <c r="C23" s="26">
        <f>SUM(AT26:AT27)</f>
        <v>29.620000000000005</v>
      </c>
      <c r="D23" s="27">
        <f>SUM(AU26:AU29)</f>
        <v>65.56</v>
      </c>
      <c r="E23" s="27">
        <f>SUM(AV26:AV27)</f>
        <v>21.439999999999998</v>
      </c>
      <c r="F23" s="28">
        <f>SUM(AW26)</f>
        <v>8.6100000000000012</v>
      </c>
      <c r="G23" s="39">
        <f t="shared" si="3"/>
        <v>125.23</v>
      </c>
      <c r="H23">
        <f>SUM(G17:G23)</f>
        <v>954.5</v>
      </c>
      <c r="R23" s="13">
        <v>1</v>
      </c>
      <c r="S23" s="4">
        <v>5</v>
      </c>
      <c r="T23" s="5">
        <v>14.82</v>
      </c>
      <c r="U23" s="5">
        <v>21.26</v>
      </c>
      <c r="V23" s="5">
        <v>13.74</v>
      </c>
      <c r="W23" s="6">
        <v>10.72</v>
      </c>
      <c r="X23" s="5">
        <f t="shared" si="4"/>
        <v>12.870000000000001</v>
      </c>
      <c r="Y23" s="5">
        <f t="shared" si="5"/>
        <v>19.310000000000002</v>
      </c>
      <c r="Z23" s="5">
        <f t="shared" si="6"/>
        <v>11.790000000000001</v>
      </c>
      <c r="AA23" s="6">
        <f t="shared" si="7"/>
        <v>8.7700000000000014</v>
      </c>
      <c r="AC23" s="61"/>
      <c r="AD23" s="11"/>
      <c r="AE23" s="11"/>
      <c r="AF23" s="11">
        <v>27.84</v>
      </c>
      <c r="AG23" s="11"/>
      <c r="AH23" s="12"/>
      <c r="AI23" s="10">
        <f t="shared" si="8"/>
        <v>-1.95</v>
      </c>
      <c r="AJ23" s="11">
        <f t="shared" si="9"/>
        <v>25.89</v>
      </c>
      <c r="AK23" s="11">
        <f t="shared" si="10"/>
        <v>-1.95</v>
      </c>
      <c r="AL23" s="12">
        <f t="shared" si="11"/>
        <v>-1.95</v>
      </c>
      <c r="AN23" s="61"/>
      <c r="AO23" s="7"/>
      <c r="AP23" s="8">
        <v>21.6</v>
      </c>
      <c r="AQ23" s="8">
        <v>22.78</v>
      </c>
      <c r="AR23" s="8">
        <v>16.760000000000002</v>
      </c>
      <c r="AS23" s="9"/>
      <c r="AT23" s="7">
        <f t="shared" si="12"/>
        <v>19.650000000000002</v>
      </c>
      <c r="AU23" s="8">
        <f t="shared" si="13"/>
        <v>20.830000000000002</v>
      </c>
      <c r="AV23" s="8">
        <f t="shared" si="14"/>
        <v>14.810000000000002</v>
      </c>
      <c r="AW23" s="9">
        <f t="shared" si="15"/>
        <v>-1.95</v>
      </c>
    </row>
    <row r="24" spans="1:49" x14ac:dyDescent="0.35">
      <c r="H24">
        <f>SUM(H9,H16,H23)</f>
        <v>3486.6400000000003</v>
      </c>
      <c r="I24" t="s">
        <v>26</v>
      </c>
      <c r="R24" s="14">
        <v>1</v>
      </c>
      <c r="S24" s="7">
        <v>5</v>
      </c>
      <c r="T24" s="8">
        <v>10.8</v>
      </c>
      <c r="U24" s="8">
        <v>19.82</v>
      </c>
      <c r="V24" s="8">
        <v>6.44</v>
      </c>
      <c r="W24" s="9">
        <v>3.74</v>
      </c>
      <c r="X24" s="8">
        <f t="shared" si="4"/>
        <v>8.8500000000000014</v>
      </c>
      <c r="Y24" s="8">
        <f t="shared" si="5"/>
        <v>17.87</v>
      </c>
      <c r="Z24" s="8">
        <f t="shared" si="6"/>
        <v>4.49</v>
      </c>
      <c r="AA24" s="9">
        <f t="shared" si="7"/>
        <v>1.7900000000000003</v>
      </c>
      <c r="AC24" s="61"/>
      <c r="AD24" s="5">
        <v>5</v>
      </c>
      <c r="AE24" s="5">
        <v>24.64</v>
      </c>
      <c r="AF24" s="5">
        <v>25.44</v>
      </c>
      <c r="AG24" s="5">
        <v>20.64</v>
      </c>
      <c r="AH24" s="6">
        <v>5.36</v>
      </c>
      <c r="AI24" s="4">
        <f t="shared" si="8"/>
        <v>22.69</v>
      </c>
      <c r="AJ24" s="5">
        <f t="shared" si="9"/>
        <v>23.490000000000002</v>
      </c>
      <c r="AK24" s="5">
        <f t="shared" si="10"/>
        <v>18.690000000000001</v>
      </c>
      <c r="AL24" s="6">
        <f t="shared" si="11"/>
        <v>3.41</v>
      </c>
      <c r="AN24" s="61"/>
      <c r="AO24" s="7"/>
      <c r="AP24" s="8">
        <v>11.2</v>
      </c>
      <c r="AQ24" s="8">
        <v>20.420000000000002</v>
      </c>
      <c r="AR24" s="8"/>
      <c r="AS24" s="9"/>
      <c r="AT24" s="7">
        <f t="shared" si="12"/>
        <v>9.25</v>
      </c>
      <c r="AU24" s="8">
        <f t="shared" si="13"/>
        <v>18.470000000000002</v>
      </c>
      <c r="AV24" s="8">
        <f t="shared" si="14"/>
        <v>-1.95</v>
      </c>
      <c r="AW24" s="9">
        <f t="shared" si="15"/>
        <v>-1.95</v>
      </c>
    </row>
    <row r="25" spans="1:49" x14ac:dyDescent="0.35">
      <c r="C25" t="s">
        <v>0</v>
      </c>
      <c r="J25" t="s">
        <v>2</v>
      </c>
      <c r="R25" s="14">
        <v>1</v>
      </c>
      <c r="S25" s="7">
        <v>5</v>
      </c>
      <c r="T25" s="8">
        <v>17.98</v>
      </c>
      <c r="U25" s="8">
        <v>29.28</v>
      </c>
      <c r="V25" s="8"/>
      <c r="W25" s="9"/>
      <c r="X25" s="8">
        <f t="shared" si="4"/>
        <v>16.03</v>
      </c>
      <c r="Y25" s="8">
        <f t="shared" si="5"/>
        <v>27.330000000000002</v>
      </c>
      <c r="Z25" s="8">
        <f t="shared" si="6"/>
        <v>-1.95</v>
      </c>
      <c r="AA25" s="9">
        <f t="shared" si="7"/>
        <v>-1.95</v>
      </c>
      <c r="AC25" s="61"/>
      <c r="AD25" s="8"/>
      <c r="AE25" s="8"/>
      <c r="AF25" s="8">
        <v>25.82</v>
      </c>
      <c r="AG25" s="8"/>
      <c r="AH25" s="9"/>
      <c r="AI25" s="7">
        <f t="shared" si="8"/>
        <v>-1.95</v>
      </c>
      <c r="AJ25" s="8">
        <f t="shared" si="9"/>
        <v>23.87</v>
      </c>
      <c r="AK25" s="8">
        <f t="shared" si="10"/>
        <v>-1.95</v>
      </c>
      <c r="AL25" s="9">
        <f t="shared" si="11"/>
        <v>-1.95</v>
      </c>
      <c r="AN25" s="61"/>
      <c r="AO25" s="10"/>
      <c r="AP25" s="11"/>
      <c r="AQ25" s="11">
        <v>20.399999999999999</v>
      </c>
      <c r="AR25" s="11"/>
      <c r="AS25" s="12"/>
      <c r="AT25" s="10">
        <f t="shared" si="12"/>
        <v>-1.95</v>
      </c>
      <c r="AU25" s="11">
        <f t="shared" si="13"/>
        <v>18.45</v>
      </c>
      <c r="AV25" s="11">
        <f t="shared" si="14"/>
        <v>-1.95</v>
      </c>
      <c r="AW25" s="12">
        <f t="shared" si="15"/>
        <v>-1.95</v>
      </c>
    </row>
    <row r="26" spans="1:49" x14ac:dyDescent="0.35">
      <c r="A26" t="s">
        <v>1</v>
      </c>
      <c r="B26" t="s">
        <v>2</v>
      </c>
      <c r="C26" t="s">
        <v>3</v>
      </c>
      <c r="D26" t="s">
        <v>4</v>
      </c>
      <c r="E26" t="s">
        <v>5</v>
      </c>
      <c r="F26" t="s">
        <v>6</v>
      </c>
      <c r="G26" t="s">
        <v>10</v>
      </c>
      <c r="I26" t="s">
        <v>23</v>
      </c>
      <c r="J26">
        <v>1</v>
      </c>
      <c r="K26">
        <v>2</v>
      </c>
      <c r="L26">
        <v>3</v>
      </c>
      <c r="M26">
        <v>4</v>
      </c>
      <c r="N26">
        <v>5</v>
      </c>
      <c r="O26">
        <v>6</v>
      </c>
      <c r="P26">
        <v>7</v>
      </c>
      <c r="R26" s="14">
        <v>1</v>
      </c>
      <c r="S26" s="7">
        <v>5</v>
      </c>
      <c r="T26" s="8">
        <v>11.94</v>
      </c>
      <c r="U26" s="8">
        <v>8.4</v>
      </c>
      <c r="V26" s="8"/>
      <c r="W26" s="9"/>
      <c r="X26" s="8">
        <f t="shared" si="4"/>
        <v>9.99</v>
      </c>
      <c r="Y26" s="8">
        <f t="shared" si="5"/>
        <v>6.45</v>
      </c>
      <c r="Z26" s="8">
        <f t="shared" si="6"/>
        <v>-1.95</v>
      </c>
      <c r="AA26" s="9">
        <f t="shared" si="7"/>
        <v>-1.95</v>
      </c>
      <c r="AC26" s="61"/>
      <c r="AD26" s="11"/>
      <c r="AE26" s="11"/>
      <c r="AF26" s="11">
        <v>17.28</v>
      </c>
      <c r="AG26" s="11"/>
      <c r="AH26" s="12"/>
      <c r="AI26" s="10">
        <f t="shared" si="8"/>
        <v>-1.95</v>
      </c>
      <c r="AJ26" s="11">
        <f t="shared" si="9"/>
        <v>15.330000000000002</v>
      </c>
      <c r="AK26" s="11">
        <f t="shared" si="10"/>
        <v>-1.95</v>
      </c>
      <c r="AL26" s="12">
        <f t="shared" si="11"/>
        <v>-1.95</v>
      </c>
      <c r="AN26" s="61"/>
      <c r="AO26" s="4">
        <v>7</v>
      </c>
      <c r="AP26" s="5">
        <v>13.08</v>
      </c>
      <c r="AQ26" s="5">
        <v>21.64</v>
      </c>
      <c r="AR26" s="5">
        <v>7.78</v>
      </c>
      <c r="AS26" s="6">
        <v>10.56</v>
      </c>
      <c r="AT26" s="4">
        <f t="shared" si="12"/>
        <v>11.13</v>
      </c>
      <c r="AU26" s="5">
        <f t="shared" si="13"/>
        <v>19.690000000000001</v>
      </c>
      <c r="AV26" s="5">
        <f t="shared" si="14"/>
        <v>5.83</v>
      </c>
      <c r="AW26" s="6">
        <f t="shared" si="15"/>
        <v>8.6100000000000012</v>
      </c>
    </row>
    <row r="27" spans="1:49" x14ac:dyDescent="0.35">
      <c r="A27">
        <v>1</v>
      </c>
      <c r="B27">
        <v>1</v>
      </c>
      <c r="C27">
        <v>2.9299999999999997</v>
      </c>
      <c r="D27">
        <v>56.489999999999995</v>
      </c>
      <c r="E27">
        <v>18.89</v>
      </c>
      <c r="F27">
        <v>6.65</v>
      </c>
      <c r="G27">
        <v>84.960000000000008</v>
      </c>
      <c r="I27" t="s">
        <v>3</v>
      </c>
      <c r="J27">
        <f>AVERAGE(K8,K13,K18)</f>
        <v>3.4499999999999993</v>
      </c>
      <c r="K27">
        <f t="shared" ref="K27:P27" si="16">AVERAGE(L8,L13,L18)</f>
        <v>40.360000000000007</v>
      </c>
      <c r="L27">
        <f t="shared" si="16"/>
        <v>35.553333333333335</v>
      </c>
      <c r="M27">
        <f t="shared" si="16"/>
        <v>53.676666666666677</v>
      </c>
      <c r="N27">
        <f t="shared" si="16"/>
        <v>34.673333333333339</v>
      </c>
      <c r="O27">
        <f t="shared" si="16"/>
        <v>42.990000000000009</v>
      </c>
      <c r="P27">
        <f t="shared" si="16"/>
        <v>50.743333333333339</v>
      </c>
      <c r="R27" s="14">
        <v>1</v>
      </c>
      <c r="S27" s="7">
        <v>5</v>
      </c>
      <c r="T27" s="8"/>
      <c r="U27" s="8">
        <v>17.899999999999999</v>
      </c>
      <c r="V27" s="8"/>
      <c r="W27" s="9"/>
      <c r="X27" s="8">
        <f t="shared" si="4"/>
        <v>-1.95</v>
      </c>
      <c r="Y27" s="8">
        <f t="shared" si="5"/>
        <v>15.95</v>
      </c>
      <c r="Z27" s="8">
        <f t="shared" si="6"/>
        <v>-1.95</v>
      </c>
      <c r="AA27" s="9">
        <f t="shared" si="7"/>
        <v>-1.95</v>
      </c>
      <c r="AC27" s="61"/>
      <c r="AD27" s="5">
        <v>6</v>
      </c>
      <c r="AE27" s="5">
        <v>23.6</v>
      </c>
      <c r="AF27" s="5">
        <v>19.739999999999998</v>
      </c>
      <c r="AG27" s="5">
        <v>17.7</v>
      </c>
      <c r="AH27" s="6">
        <v>9.66</v>
      </c>
      <c r="AI27" s="4">
        <f t="shared" si="8"/>
        <v>21.650000000000002</v>
      </c>
      <c r="AJ27" s="5">
        <f t="shared" si="9"/>
        <v>17.79</v>
      </c>
      <c r="AK27" s="5">
        <f t="shared" si="10"/>
        <v>15.75</v>
      </c>
      <c r="AL27" s="6">
        <f t="shared" si="11"/>
        <v>7.71</v>
      </c>
      <c r="AN27" s="61"/>
      <c r="AO27" s="7"/>
      <c r="AP27" s="8">
        <v>20.440000000000001</v>
      </c>
      <c r="AQ27" s="8">
        <v>19.3</v>
      </c>
      <c r="AR27" s="8">
        <v>17.559999999999999</v>
      </c>
      <c r="AS27" s="9"/>
      <c r="AT27" s="7">
        <f t="shared" si="12"/>
        <v>18.490000000000002</v>
      </c>
      <c r="AU27" s="8">
        <f t="shared" si="13"/>
        <v>17.350000000000001</v>
      </c>
      <c r="AV27" s="8">
        <f t="shared" si="14"/>
        <v>15.61</v>
      </c>
      <c r="AW27" s="9">
        <f t="shared" si="15"/>
        <v>-1.95</v>
      </c>
    </row>
    <row r="28" spans="1:49" x14ac:dyDescent="0.35">
      <c r="B28">
        <v>2</v>
      </c>
      <c r="C28">
        <v>47.81</v>
      </c>
      <c r="D28">
        <v>105.12</v>
      </c>
      <c r="E28">
        <v>33.980000000000004</v>
      </c>
      <c r="F28">
        <v>8.6</v>
      </c>
      <c r="G28">
        <v>195.51000000000002</v>
      </c>
      <c r="I28" t="s">
        <v>27</v>
      </c>
      <c r="J28">
        <f>AVERAGE(K9,K14,K19)</f>
        <v>47.660000000000004</v>
      </c>
      <c r="K28">
        <f t="shared" ref="K28:P28" si="17">AVERAGE(L9,L14,L19)</f>
        <v>103.46666666666665</v>
      </c>
      <c r="L28">
        <f t="shared" si="17"/>
        <v>93.816666666666663</v>
      </c>
      <c r="M28">
        <f t="shared" si="17"/>
        <v>132.48333333333332</v>
      </c>
      <c r="N28">
        <f t="shared" si="17"/>
        <v>75.676666666666677</v>
      </c>
      <c r="O28">
        <f t="shared" si="17"/>
        <v>109.21</v>
      </c>
      <c r="P28">
        <f t="shared" si="17"/>
        <v>82.666666666666671</v>
      </c>
      <c r="R28" s="15">
        <v>1</v>
      </c>
      <c r="S28" s="10">
        <v>5</v>
      </c>
      <c r="T28" s="11"/>
      <c r="U28" s="11">
        <v>13.05</v>
      </c>
      <c r="V28" s="11"/>
      <c r="W28" s="12"/>
      <c r="X28" s="11">
        <f t="shared" si="4"/>
        <v>-1.95</v>
      </c>
      <c r="Y28" s="11">
        <f t="shared" si="5"/>
        <v>11.100000000000001</v>
      </c>
      <c r="Z28" s="11">
        <f t="shared" si="6"/>
        <v>-1.95</v>
      </c>
      <c r="AA28" s="12">
        <f t="shared" si="7"/>
        <v>-1.95</v>
      </c>
      <c r="AC28" s="61"/>
      <c r="AD28" s="8"/>
      <c r="AE28" s="8">
        <v>10.1</v>
      </c>
      <c r="AF28" s="8">
        <v>24.34</v>
      </c>
      <c r="AG28" s="8">
        <v>12.86</v>
      </c>
      <c r="AH28" s="9"/>
      <c r="AI28" s="7">
        <f t="shared" si="8"/>
        <v>8.15</v>
      </c>
      <c r="AJ28" s="8">
        <f t="shared" si="9"/>
        <v>22.39</v>
      </c>
      <c r="AK28" s="8">
        <f t="shared" si="10"/>
        <v>10.91</v>
      </c>
      <c r="AL28" s="9">
        <f t="shared" si="11"/>
        <v>-1.95</v>
      </c>
      <c r="AN28" s="61"/>
      <c r="AO28" s="7"/>
      <c r="AP28" s="8"/>
      <c r="AQ28" s="8">
        <v>12.62</v>
      </c>
      <c r="AR28" s="8"/>
      <c r="AS28" s="9"/>
      <c r="AT28" s="7">
        <f t="shared" si="12"/>
        <v>-1.95</v>
      </c>
      <c r="AU28" s="8">
        <f t="shared" si="13"/>
        <v>10.67</v>
      </c>
      <c r="AV28" s="8">
        <f t="shared" si="14"/>
        <v>-1.95</v>
      </c>
      <c r="AW28" s="9">
        <f t="shared" si="15"/>
        <v>-1.95</v>
      </c>
    </row>
    <row r="29" spans="1:49" x14ac:dyDescent="0.35">
      <c r="B29">
        <v>3</v>
      </c>
      <c r="C29">
        <v>41.94</v>
      </c>
      <c r="D29">
        <v>93.820000000000007</v>
      </c>
      <c r="E29">
        <v>25.64</v>
      </c>
      <c r="F29">
        <v>3.2699999999999996</v>
      </c>
      <c r="G29">
        <v>164.67</v>
      </c>
      <c r="I29" t="s">
        <v>24</v>
      </c>
      <c r="J29">
        <f>AVERAGE(K10,K15,K20)</f>
        <v>16.64</v>
      </c>
      <c r="K29">
        <f t="shared" ref="K29:P29" si="18">AVERAGE(L10,L15,L20)</f>
        <v>35.393333333333338</v>
      </c>
      <c r="L29">
        <f t="shared" si="18"/>
        <v>35.003333333333337</v>
      </c>
      <c r="M29">
        <f t="shared" si="18"/>
        <v>34.706666666666671</v>
      </c>
      <c r="N29">
        <f t="shared" si="18"/>
        <v>19.463333333333335</v>
      </c>
      <c r="O29">
        <f t="shared" si="18"/>
        <v>24.22</v>
      </c>
      <c r="P29">
        <f t="shared" si="18"/>
        <v>23.52333333333333</v>
      </c>
      <c r="R29" s="13">
        <v>1</v>
      </c>
      <c r="S29" s="4">
        <v>6</v>
      </c>
      <c r="T29" s="5">
        <v>24.3</v>
      </c>
      <c r="U29" s="5">
        <v>31.78</v>
      </c>
      <c r="V29" s="5">
        <v>3.3</v>
      </c>
      <c r="W29" s="6">
        <v>2.66</v>
      </c>
      <c r="X29" s="5">
        <f t="shared" si="4"/>
        <v>22.35</v>
      </c>
      <c r="Y29" s="5">
        <f t="shared" si="5"/>
        <v>29.830000000000002</v>
      </c>
      <c r="Z29" s="5">
        <f t="shared" si="6"/>
        <v>1.3499999999999999</v>
      </c>
      <c r="AA29" s="6">
        <f t="shared" si="7"/>
        <v>0.71000000000000019</v>
      </c>
      <c r="AC29" s="61"/>
      <c r="AD29" s="8"/>
      <c r="AE29" s="8"/>
      <c r="AF29" s="8">
        <v>21.25</v>
      </c>
      <c r="AG29" s="8"/>
      <c r="AH29" s="9"/>
      <c r="AI29" s="7">
        <f t="shared" si="8"/>
        <v>-1.95</v>
      </c>
      <c r="AJ29" s="8">
        <f t="shared" si="9"/>
        <v>19.3</v>
      </c>
      <c r="AK29" s="8">
        <f t="shared" si="10"/>
        <v>-1.95</v>
      </c>
      <c r="AL29" s="9">
        <f t="shared" si="11"/>
        <v>-1.95</v>
      </c>
      <c r="AN29" s="62"/>
      <c r="AO29" s="10"/>
      <c r="AP29" s="11"/>
      <c r="AQ29" s="11">
        <v>19.8</v>
      </c>
      <c r="AR29" s="11"/>
      <c r="AS29" s="12"/>
      <c r="AT29" s="10">
        <f t="shared" si="12"/>
        <v>-1.95</v>
      </c>
      <c r="AU29" s="11">
        <f t="shared" si="13"/>
        <v>17.850000000000001</v>
      </c>
      <c r="AV29" s="11">
        <f t="shared" si="14"/>
        <v>-1.95</v>
      </c>
      <c r="AW29" s="12">
        <f t="shared" si="15"/>
        <v>-1.95</v>
      </c>
    </row>
    <row r="30" spans="1:49" x14ac:dyDescent="0.35">
      <c r="B30">
        <v>4</v>
      </c>
      <c r="C30">
        <v>77.580000000000013</v>
      </c>
      <c r="D30">
        <v>169.42</v>
      </c>
      <c r="E30">
        <v>32.790000000000006</v>
      </c>
      <c r="F30">
        <v>12.49</v>
      </c>
      <c r="G30">
        <v>292.28000000000003</v>
      </c>
      <c r="I30" t="s">
        <v>6</v>
      </c>
      <c r="J30">
        <f>AVERAGE(K11,K16,K21)</f>
        <v>12.58</v>
      </c>
      <c r="K30">
        <f t="shared" ref="K30:P30" si="19">AVERAGE(L11,L16,L21)</f>
        <v>7.71</v>
      </c>
      <c r="L30">
        <f t="shared" si="19"/>
        <v>6.55</v>
      </c>
      <c r="M30">
        <f t="shared" si="19"/>
        <v>11.693333333333333</v>
      </c>
      <c r="N30">
        <f t="shared" si="19"/>
        <v>6.54</v>
      </c>
      <c r="O30">
        <f t="shared" si="19"/>
        <v>13.696666666666667</v>
      </c>
      <c r="P30">
        <f t="shared" si="19"/>
        <v>8.0666666666666682</v>
      </c>
      <c r="R30" s="14">
        <v>1</v>
      </c>
      <c r="S30" s="7">
        <v>6</v>
      </c>
      <c r="T30" s="8">
        <v>23.66</v>
      </c>
      <c r="U30" s="8">
        <v>31.58</v>
      </c>
      <c r="V30" s="8">
        <v>20.14</v>
      </c>
      <c r="W30" s="9">
        <v>8.16</v>
      </c>
      <c r="X30" s="8">
        <f t="shared" si="4"/>
        <v>21.71</v>
      </c>
      <c r="Y30" s="8">
        <f t="shared" si="5"/>
        <v>29.63</v>
      </c>
      <c r="Z30" s="8">
        <f t="shared" si="6"/>
        <v>18.190000000000001</v>
      </c>
      <c r="AA30" s="9">
        <f t="shared" si="7"/>
        <v>6.21</v>
      </c>
      <c r="AC30" s="61"/>
      <c r="AD30" s="8"/>
      <c r="AE30" s="8"/>
      <c r="AF30" s="8">
        <v>25.64</v>
      </c>
      <c r="AG30" s="8"/>
      <c r="AH30" s="9"/>
      <c r="AI30" s="7">
        <f t="shared" si="8"/>
        <v>-1.95</v>
      </c>
      <c r="AJ30" s="8">
        <f t="shared" si="9"/>
        <v>23.69</v>
      </c>
      <c r="AK30" s="8">
        <f t="shared" si="10"/>
        <v>-1.95</v>
      </c>
      <c r="AL30" s="9">
        <f t="shared" si="11"/>
        <v>-1.95</v>
      </c>
    </row>
    <row r="31" spans="1:49" x14ac:dyDescent="0.35">
      <c r="B31">
        <v>5</v>
      </c>
      <c r="C31">
        <v>47.74</v>
      </c>
      <c r="D31">
        <v>98.010000000000019</v>
      </c>
      <c r="E31">
        <v>16.28</v>
      </c>
      <c r="F31">
        <v>10.560000000000002</v>
      </c>
      <c r="G31">
        <v>172.59000000000003</v>
      </c>
      <c r="I31" t="s">
        <v>25</v>
      </c>
      <c r="J31">
        <f>AVERAGE(K12,K17,K22)</f>
        <v>80.33</v>
      </c>
      <c r="K31">
        <f t="shared" ref="K31:P31" si="20">AVERAGE(L12,L17,L22)</f>
        <v>186.92999999999998</v>
      </c>
      <c r="L31">
        <f t="shared" si="20"/>
        <v>170.92333333333332</v>
      </c>
      <c r="M31">
        <f t="shared" si="20"/>
        <v>232.55999999999997</v>
      </c>
      <c r="N31">
        <f t="shared" si="20"/>
        <v>136.35333333333335</v>
      </c>
      <c r="O31">
        <f t="shared" si="20"/>
        <v>190.11666666666667</v>
      </c>
      <c r="P31">
        <f t="shared" si="20"/>
        <v>165.00000000000003</v>
      </c>
      <c r="R31" s="14">
        <v>1</v>
      </c>
      <c r="S31" s="7">
        <v>6</v>
      </c>
      <c r="T31" s="8">
        <v>7.9</v>
      </c>
      <c r="U31" s="8">
        <v>27.86</v>
      </c>
      <c r="V31" s="8"/>
      <c r="W31" s="9"/>
      <c r="X31" s="8">
        <f t="shared" si="4"/>
        <v>5.95</v>
      </c>
      <c r="Y31" s="8">
        <f t="shared" si="5"/>
        <v>25.91</v>
      </c>
      <c r="Z31" s="8">
        <f t="shared" si="6"/>
        <v>-1.95</v>
      </c>
      <c r="AA31" s="9">
        <f t="shared" si="7"/>
        <v>-1.95</v>
      </c>
      <c r="AC31" s="61"/>
      <c r="AD31" s="8"/>
      <c r="AE31" s="8"/>
      <c r="AF31" s="8">
        <v>22</v>
      </c>
      <c r="AG31" s="8"/>
      <c r="AH31" s="9"/>
      <c r="AI31" s="7">
        <f t="shared" si="8"/>
        <v>-1.95</v>
      </c>
      <c r="AJ31" s="8">
        <f t="shared" si="9"/>
        <v>20.05</v>
      </c>
      <c r="AK31" s="8">
        <f t="shared" si="10"/>
        <v>-1.95</v>
      </c>
      <c r="AL31" s="9">
        <f t="shared" si="11"/>
        <v>-1.95</v>
      </c>
    </row>
    <row r="32" spans="1:49" x14ac:dyDescent="0.35">
      <c r="B32">
        <v>6</v>
      </c>
      <c r="C32">
        <v>50.72</v>
      </c>
      <c r="D32">
        <v>112.67</v>
      </c>
      <c r="E32">
        <v>19.540000000000003</v>
      </c>
      <c r="F32">
        <v>6.92</v>
      </c>
      <c r="G32">
        <v>189.85</v>
      </c>
      <c r="R32" s="14">
        <v>1</v>
      </c>
      <c r="S32" s="7">
        <v>6</v>
      </c>
      <c r="T32" s="8">
        <v>2.66</v>
      </c>
      <c r="U32" s="8">
        <v>24.4</v>
      </c>
      <c r="V32" s="8"/>
      <c r="W32" s="9"/>
      <c r="X32" s="8">
        <f t="shared" si="4"/>
        <v>0.71000000000000019</v>
      </c>
      <c r="Y32" s="8">
        <f t="shared" si="5"/>
        <v>22.45</v>
      </c>
      <c r="Z32" s="8">
        <f t="shared" si="6"/>
        <v>-1.95</v>
      </c>
      <c r="AA32" s="9">
        <f t="shared" si="7"/>
        <v>-1.95</v>
      </c>
      <c r="AC32" s="61"/>
      <c r="AD32" s="8"/>
      <c r="AE32" s="8"/>
      <c r="AF32" s="8">
        <v>27.38</v>
      </c>
      <c r="AG32" s="8"/>
      <c r="AH32" s="9"/>
      <c r="AI32" s="7">
        <f t="shared" si="8"/>
        <v>-1.95</v>
      </c>
      <c r="AJ32" s="8">
        <f t="shared" si="9"/>
        <v>25.43</v>
      </c>
      <c r="AK32" s="8">
        <f t="shared" si="10"/>
        <v>-1.95</v>
      </c>
      <c r="AL32" s="9">
        <f t="shared" si="11"/>
        <v>-1.95</v>
      </c>
    </row>
    <row r="33" spans="1:38" x14ac:dyDescent="0.35">
      <c r="B33">
        <v>7</v>
      </c>
      <c r="C33">
        <v>59.960000000000008</v>
      </c>
      <c r="D33">
        <v>73</v>
      </c>
      <c r="E33">
        <v>25.96</v>
      </c>
      <c r="F33">
        <v>8.620000000000001</v>
      </c>
      <c r="G33">
        <v>167.54000000000002</v>
      </c>
      <c r="R33" s="15">
        <v>1</v>
      </c>
      <c r="S33" s="10">
        <v>6</v>
      </c>
      <c r="T33" s="11"/>
      <c r="U33" s="11">
        <v>6.8</v>
      </c>
      <c r="V33" s="11"/>
      <c r="W33" s="12"/>
      <c r="X33" s="11">
        <f t="shared" si="4"/>
        <v>-1.95</v>
      </c>
      <c r="Y33" s="11">
        <f t="shared" si="5"/>
        <v>4.8499999999999996</v>
      </c>
      <c r="Z33" s="11">
        <f t="shared" si="6"/>
        <v>-1.95</v>
      </c>
      <c r="AA33" s="12">
        <f t="shared" si="7"/>
        <v>-1.95</v>
      </c>
      <c r="AC33" s="61"/>
      <c r="AD33" s="11"/>
      <c r="AE33" s="11"/>
      <c r="AF33" s="11">
        <v>15.98</v>
      </c>
      <c r="AG33" s="11"/>
      <c r="AH33" s="12"/>
      <c r="AI33" s="10">
        <f t="shared" si="8"/>
        <v>-1.95</v>
      </c>
      <c r="AJ33" s="11">
        <f t="shared" si="9"/>
        <v>14.030000000000001</v>
      </c>
      <c r="AK33" s="11">
        <f t="shared" si="10"/>
        <v>-1.95</v>
      </c>
      <c r="AL33" s="12">
        <f t="shared" si="11"/>
        <v>-1.95</v>
      </c>
    </row>
    <row r="34" spans="1:38" x14ac:dyDescent="0.35">
      <c r="A34">
        <v>2</v>
      </c>
      <c r="B34">
        <v>1</v>
      </c>
      <c r="C34">
        <v>4.3099999999999996</v>
      </c>
      <c r="D34">
        <v>66.660000000000011</v>
      </c>
      <c r="E34">
        <v>10.690000000000001</v>
      </c>
      <c r="F34">
        <v>26.740000000000002</v>
      </c>
      <c r="G34">
        <v>108.4</v>
      </c>
      <c r="R34" s="13">
        <v>1</v>
      </c>
      <c r="S34" s="4">
        <v>7</v>
      </c>
      <c r="T34" s="5">
        <v>26.54</v>
      </c>
      <c r="U34" s="5">
        <v>25.92</v>
      </c>
      <c r="V34" s="5">
        <v>20.02</v>
      </c>
      <c r="W34" s="6">
        <v>8.08</v>
      </c>
      <c r="X34" s="5">
        <f t="shared" si="4"/>
        <v>24.59</v>
      </c>
      <c r="Y34" s="5">
        <f t="shared" si="5"/>
        <v>23.970000000000002</v>
      </c>
      <c r="Z34" s="5">
        <f t="shared" si="6"/>
        <v>18.07</v>
      </c>
      <c r="AA34" s="6">
        <f t="shared" si="7"/>
        <v>6.13</v>
      </c>
      <c r="AC34" s="61"/>
      <c r="AD34" s="5">
        <v>7</v>
      </c>
      <c r="AE34" s="5">
        <v>20.2</v>
      </c>
      <c r="AF34" s="5">
        <v>21.7</v>
      </c>
      <c r="AG34" s="5">
        <v>25.12</v>
      </c>
      <c r="AH34" s="6">
        <v>8.92</v>
      </c>
      <c r="AI34" s="4">
        <f t="shared" si="8"/>
        <v>18.25</v>
      </c>
      <c r="AJ34" s="5">
        <f t="shared" si="9"/>
        <v>19.75</v>
      </c>
      <c r="AK34" s="5">
        <f t="shared" si="10"/>
        <v>23.17</v>
      </c>
      <c r="AL34" s="6">
        <f t="shared" si="11"/>
        <v>6.97</v>
      </c>
    </row>
    <row r="35" spans="1:38" x14ac:dyDescent="0.35">
      <c r="B35">
        <v>2</v>
      </c>
      <c r="C35">
        <v>36.14</v>
      </c>
      <c r="D35">
        <v>96.31</v>
      </c>
      <c r="E35">
        <v>35.400000000000006</v>
      </c>
      <c r="F35">
        <v>8.6300000000000008</v>
      </c>
      <c r="G35">
        <v>176.48</v>
      </c>
      <c r="R35" s="14">
        <v>1</v>
      </c>
      <c r="S35" s="7">
        <v>7</v>
      </c>
      <c r="T35" s="8">
        <v>17.87</v>
      </c>
      <c r="U35" s="8">
        <v>20.100000000000001</v>
      </c>
      <c r="V35" s="8">
        <v>9.84</v>
      </c>
      <c r="W35" s="9">
        <v>4.4400000000000004</v>
      </c>
      <c r="X35" s="8">
        <f t="shared" si="4"/>
        <v>15.920000000000002</v>
      </c>
      <c r="Y35" s="8">
        <f t="shared" si="5"/>
        <v>18.150000000000002</v>
      </c>
      <c r="Z35" s="8">
        <f t="shared" si="6"/>
        <v>7.89</v>
      </c>
      <c r="AA35" s="9">
        <f t="shared" si="7"/>
        <v>2.4900000000000002</v>
      </c>
      <c r="AC35" s="61"/>
      <c r="AD35" s="8"/>
      <c r="AE35" s="8">
        <v>23.52</v>
      </c>
      <c r="AF35" s="8">
        <v>25.74</v>
      </c>
      <c r="AG35" s="8"/>
      <c r="AH35" s="9"/>
      <c r="AI35" s="7">
        <f t="shared" si="8"/>
        <v>21.57</v>
      </c>
      <c r="AJ35" s="8">
        <f t="shared" si="9"/>
        <v>23.79</v>
      </c>
      <c r="AK35" s="8">
        <f t="shared" si="10"/>
        <v>-1.95</v>
      </c>
      <c r="AL35" s="9">
        <f t="shared" si="11"/>
        <v>-1.95</v>
      </c>
    </row>
    <row r="36" spans="1:38" x14ac:dyDescent="0.35">
      <c r="B36">
        <v>3</v>
      </c>
      <c r="C36">
        <v>32.92</v>
      </c>
      <c r="D36">
        <v>106.83</v>
      </c>
      <c r="E36">
        <v>54.650000000000006</v>
      </c>
      <c r="F36">
        <v>8.89</v>
      </c>
      <c r="G36">
        <v>203.29000000000002</v>
      </c>
      <c r="R36" s="14">
        <v>1</v>
      </c>
      <c r="S36" s="7">
        <v>7</v>
      </c>
      <c r="T36" s="8">
        <v>21.4</v>
      </c>
      <c r="U36" s="8">
        <v>30.62</v>
      </c>
      <c r="V36" s="8"/>
      <c r="W36" s="9"/>
      <c r="X36" s="8">
        <f t="shared" si="4"/>
        <v>19.45</v>
      </c>
      <c r="Y36" s="8">
        <f t="shared" si="5"/>
        <v>28.67</v>
      </c>
      <c r="Z36" s="8">
        <f t="shared" si="6"/>
        <v>-1.95</v>
      </c>
      <c r="AA36" s="9">
        <f t="shared" si="7"/>
        <v>-1.95</v>
      </c>
      <c r="AC36" s="61"/>
      <c r="AD36" s="8"/>
      <c r="AE36" s="8">
        <v>24.78</v>
      </c>
      <c r="AF36" s="8">
        <v>22.02</v>
      </c>
      <c r="AG36" s="8"/>
      <c r="AH36" s="9"/>
      <c r="AI36" s="7">
        <f t="shared" si="8"/>
        <v>22.830000000000002</v>
      </c>
      <c r="AJ36" s="8">
        <f t="shared" si="9"/>
        <v>20.07</v>
      </c>
      <c r="AK36" s="8">
        <f t="shared" si="10"/>
        <v>-1.95</v>
      </c>
      <c r="AL36" s="9">
        <f t="shared" si="11"/>
        <v>-1.95</v>
      </c>
    </row>
    <row r="37" spans="1:38" x14ac:dyDescent="0.35">
      <c r="B37">
        <v>4</v>
      </c>
      <c r="C37">
        <v>57.06</v>
      </c>
      <c r="D37">
        <v>154.37</v>
      </c>
      <c r="E37">
        <v>36.4</v>
      </c>
      <c r="F37">
        <v>12.180000000000001</v>
      </c>
      <c r="G37">
        <v>260.01</v>
      </c>
      <c r="R37" s="15">
        <v>1</v>
      </c>
      <c r="S37" s="10">
        <v>7</v>
      </c>
      <c r="T37" s="11"/>
      <c r="U37" s="11">
        <v>4.16</v>
      </c>
      <c r="V37" s="11"/>
      <c r="W37" s="12"/>
      <c r="X37" s="11">
        <f t="shared" si="4"/>
        <v>-1.95</v>
      </c>
      <c r="Y37" s="11">
        <f t="shared" si="5"/>
        <v>2.21</v>
      </c>
      <c r="Z37" s="11">
        <f t="shared" si="6"/>
        <v>-1.95</v>
      </c>
      <c r="AA37" s="12">
        <f t="shared" si="7"/>
        <v>-1.95</v>
      </c>
      <c r="AC37" s="61"/>
      <c r="AD37" s="8"/>
      <c r="AE37" s="8"/>
      <c r="AF37" s="8">
        <v>28.6</v>
      </c>
      <c r="AG37" s="8"/>
      <c r="AH37" s="9"/>
      <c r="AI37" s="7">
        <f t="shared" si="8"/>
        <v>-1.95</v>
      </c>
      <c r="AJ37" s="8">
        <f t="shared" si="9"/>
        <v>26.650000000000002</v>
      </c>
      <c r="AK37" s="8">
        <f t="shared" si="10"/>
        <v>-1.95</v>
      </c>
      <c r="AL37" s="9">
        <f t="shared" si="11"/>
        <v>-1.95</v>
      </c>
    </row>
    <row r="38" spans="1:38" x14ac:dyDescent="0.35">
      <c r="B38">
        <v>5</v>
      </c>
      <c r="C38">
        <v>22.69</v>
      </c>
      <c r="D38">
        <v>62.69</v>
      </c>
      <c r="E38">
        <v>18.690000000000001</v>
      </c>
      <c r="F38">
        <v>3.41</v>
      </c>
      <c r="G38">
        <v>107.47999999999999</v>
      </c>
      <c r="AC38" s="61"/>
      <c r="AD38" s="8"/>
      <c r="AE38" s="8"/>
      <c r="AF38" s="8">
        <v>13.4</v>
      </c>
      <c r="AG38" s="8"/>
      <c r="AH38" s="9"/>
      <c r="AI38" s="7">
        <f t="shared" si="8"/>
        <v>-1.95</v>
      </c>
      <c r="AJ38" s="8">
        <f t="shared" si="9"/>
        <v>11.450000000000001</v>
      </c>
      <c r="AK38" s="8">
        <f t="shared" si="10"/>
        <v>-1.95</v>
      </c>
      <c r="AL38" s="9">
        <f t="shared" si="11"/>
        <v>-1.95</v>
      </c>
    </row>
    <row r="39" spans="1:38" x14ac:dyDescent="0.35">
      <c r="B39">
        <v>6</v>
      </c>
      <c r="C39">
        <v>29.800000000000004</v>
      </c>
      <c r="D39">
        <v>142.68</v>
      </c>
      <c r="E39">
        <v>26.66</v>
      </c>
      <c r="F39">
        <v>7.71</v>
      </c>
      <c r="G39">
        <v>206.85000000000002</v>
      </c>
      <c r="AC39" s="62"/>
      <c r="AD39" s="11"/>
      <c r="AE39" s="11"/>
      <c r="AF39" s="11">
        <v>9.68</v>
      </c>
      <c r="AG39" s="11"/>
      <c r="AH39" s="12"/>
      <c r="AI39" s="10">
        <f t="shared" si="8"/>
        <v>-1.95</v>
      </c>
      <c r="AJ39" s="11">
        <f t="shared" si="9"/>
        <v>7.7299999999999995</v>
      </c>
      <c r="AK39" s="11">
        <f t="shared" si="10"/>
        <v>-1.95</v>
      </c>
      <c r="AL39" s="12">
        <f t="shared" si="11"/>
        <v>-1.95</v>
      </c>
    </row>
    <row r="40" spans="1:38" x14ac:dyDescent="0.35">
      <c r="B40">
        <v>7</v>
      </c>
      <c r="C40">
        <v>62.650000000000006</v>
      </c>
      <c r="D40">
        <v>109.44000000000001</v>
      </c>
      <c r="E40">
        <v>23.17</v>
      </c>
      <c r="F40">
        <v>6.97</v>
      </c>
      <c r="G40">
        <v>202.23000000000005</v>
      </c>
    </row>
    <row r="41" spans="1:38" x14ac:dyDescent="0.35">
      <c r="A41">
        <v>3</v>
      </c>
      <c r="B41">
        <v>1</v>
      </c>
      <c r="C41">
        <v>3.1099999999999994</v>
      </c>
      <c r="D41">
        <v>19.830000000000002</v>
      </c>
      <c r="E41">
        <v>20.340000000000003</v>
      </c>
      <c r="F41">
        <v>4.3499999999999996</v>
      </c>
      <c r="G41">
        <v>47.63</v>
      </c>
    </row>
    <row r="42" spans="1:38" x14ac:dyDescent="0.35">
      <c r="B42">
        <v>2</v>
      </c>
      <c r="C42">
        <v>37.130000000000003</v>
      </c>
      <c r="D42">
        <v>108.97</v>
      </c>
      <c r="E42">
        <v>36.800000000000004</v>
      </c>
      <c r="F42">
        <v>5.8999999999999995</v>
      </c>
      <c r="G42">
        <v>188.8</v>
      </c>
    </row>
    <row r="43" spans="1:38" x14ac:dyDescent="0.35">
      <c r="B43">
        <v>3</v>
      </c>
      <c r="C43">
        <v>31.8</v>
      </c>
      <c r="D43">
        <v>80.8</v>
      </c>
      <c r="E43">
        <v>24.720000000000002</v>
      </c>
      <c r="F43">
        <v>7.4899999999999993</v>
      </c>
      <c r="G43">
        <v>144.81</v>
      </c>
    </row>
    <row r="44" spans="1:38" x14ac:dyDescent="0.35">
      <c r="B44">
        <v>4</v>
      </c>
      <c r="C44">
        <v>26.39</v>
      </c>
      <c r="D44">
        <v>73.66</v>
      </c>
      <c r="E44">
        <v>34.93</v>
      </c>
      <c r="F44">
        <v>10.41</v>
      </c>
      <c r="G44">
        <v>145.38999999999999</v>
      </c>
    </row>
    <row r="45" spans="1:38" x14ac:dyDescent="0.35">
      <c r="B45">
        <v>5</v>
      </c>
      <c r="C45">
        <v>33.590000000000003</v>
      </c>
      <c r="D45">
        <v>66.33</v>
      </c>
      <c r="E45">
        <v>23.42</v>
      </c>
      <c r="F45">
        <v>5.6499999999999995</v>
      </c>
      <c r="G45">
        <v>128.99</v>
      </c>
    </row>
    <row r="46" spans="1:38" x14ac:dyDescent="0.35">
      <c r="B46">
        <v>6</v>
      </c>
      <c r="C46">
        <v>48.45</v>
      </c>
      <c r="D46">
        <v>72.28</v>
      </c>
      <c r="E46">
        <v>26.46</v>
      </c>
      <c r="F46">
        <v>26.46</v>
      </c>
      <c r="G46">
        <v>173.65</v>
      </c>
    </row>
    <row r="47" spans="1:38" x14ac:dyDescent="0.35">
      <c r="B47">
        <v>7</v>
      </c>
      <c r="C47">
        <v>29.620000000000005</v>
      </c>
      <c r="D47">
        <v>65.56</v>
      </c>
      <c r="E47">
        <v>21.439999999999998</v>
      </c>
      <c r="F47">
        <v>8.6100000000000012</v>
      </c>
      <c r="G47">
        <v>125.23</v>
      </c>
    </row>
  </sheetData>
  <mergeCells count="13">
    <mergeCell ref="AT1:AW1"/>
    <mergeCell ref="AC3:AC39"/>
    <mergeCell ref="AN3:AN29"/>
    <mergeCell ref="A10:A16"/>
    <mergeCell ref="A17:A23"/>
    <mergeCell ref="A3:A9"/>
    <mergeCell ref="I1:O1"/>
    <mergeCell ref="C1:F1"/>
    <mergeCell ref="S1:W1"/>
    <mergeCell ref="X1:AA1"/>
    <mergeCell ref="AD1:AH1"/>
    <mergeCell ref="AI1:AL1"/>
    <mergeCell ref="AO1:AS1"/>
  </mergeCells>
  <phoneticPr fontId="2" type="noConversion"/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FD8D8-61AF-454C-9A53-5946152D0C89}">
  <dimension ref="A1:O34"/>
  <sheetViews>
    <sheetView topLeftCell="A18" workbookViewId="0">
      <selection activeCell="O27" sqref="O27"/>
    </sheetView>
  </sheetViews>
  <sheetFormatPr defaultRowHeight="14.5" x14ac:dyDescent="0.35"/>
  <cols>
    <col min="1" max="2" width="9.54296875" bestFit="1" customWidth="1"/>
    <col min="3" max="5" width="9.54296875" customWidth="1"/>
  </cols>
  <sheetData>
    <row r="1" spans="1:11" x14ac:dyDescent="0.35">
      <c r="C1" s="74" t="s">
        <v>101</v>
      </c>
      <c r="D1" s="75"/>
      <c r="E1" s="76"/>
      <c r="F1" s="74" t="s">
        <v>100</v>
      </c>
      <c r="G1" s="75"/>
      <c r="H1" s="76"/>
      <c r="I1" s="74" t="s">
        <v>99</v>
      </c>
      <c r="J1" s="75"/>
      <c r="K1" s="76"/>
    </row>
    <row r="2" spans="1:11" x14ac:dyDescent="0.35">
      <c r="A2" s="17" t="s">
        <v>98</v>
      </c>
      <c r="B2" s="17" t="s">
        <v>2</v>
      </c>
      <c r="C2" s="17" t="s">
        <v>74</v>
      </c>
      <c r="D2" s="17" t="s">
        <v>75</v>
      </c>
      <c r="E2" s="17" t="s">
        <v>76</v>
      </c>
      <c r="F2" s="17" t="s">
        <v>74</v>
      </c>
      <c r="G2" s="17" t="s">
        <v>75</v>
      </c>
      <c r="H2" s="17" t="s">
        <v>76</v>
      </c>
      <c r="I2" s="17" t="s">
        <v>74</v>
      </c>
      <c r="J2" s="17" t="s">
        <v>75</v>
      </c>
      <c r="K2" s="17" t="s">
        <v>76</v>
      </c>
    </row>
    <row r="3" spans="1:11" x14ac:dyDescent="0.35">
      <c r="A3" s="17">
        <v>1</v>
      </c>
      <c r="B3" s="72">
        <v>2</v>
      </c>
      <c r="C3" s="72">
        <v>240</v>
      </c>
      <c r="D3" s="72">
        <v>110</v>
      </c>
      <c r="E3" s="72">
        <v>200</v>
      </c>
      <c r="F3" s="51">
        <v>201.00211380848637</v>
      </c>
      <c r="G3" s="51">
        <v>438.55006649124294</v>
      </c>
      <c r="H3" s="51">
        <v>241.20253657018361</v>
      </c>
      <c r="I3" s="51">
        <v>108.94540617919809</v>
      </c>
      <c r="J3" s="51">
        <v>237.69906802734127</v>
      </c>
      <c r="K3" s="51">
        <v>130.73448741503771</v>
      </c>
    </row>
    <row r="4" spans="1:11" x14ac:dyDescent="0.35">
      <c r="A4" s="17">
        <v>2</v>
      </c>
      <c r="B4" s="73"/>
      <c r="C4" s="73"/>
      <c r="D4" s="73"/>
      <c r="E4" s="73"/>
      <c r="F4" s="51">
        <v>120.28180687940323</v>
      </c>
      <c r="G4" s="51">
        <v>262.43303319142501</v>
      </c>
      <c r="H4" s="51">
        <v>144.3381682552839</v>
      </c>
      <c r="I4" s="51">
        <v>82.680970788044732</v>
      </c>
      <c r="J4" s="51">
        <v>180.39484535573396</v>
      </c>
      <c r="K4" s="51">
        <v>99.217164945653693</v>
      </c>
    </row>
    <row r="5" spans="1:11" x14ac:dyDescent="0.35">
      <c r="A5" s="17">
        <v>1</v>
      </c>
      <c r="B5" s="72">
        <v>3</v>
      </c>
      <c r="C5" s="72">
        <v>240</v>
      </c>
      <c r="D5" s="72">
        <v>110</v>
      </c>
      <c r="E5" s="72">
        <v>200</v>
      </c>
      <c r="F5" s="51">
        <v>185.81132942212346</v>
      </c>
      <c r="G5" s="51">
        <v>405.40653692099659</v>
      </c>
      <c r="H5" s="51">
        <v>222.97359530654816</v>
      </c>
      <c r="I5" s="51">
        <v>93.754621792835181</v>
      </c>
      <c r="J5" s="51">
        <v>204.55553845709494</v>
      </c>
      <c r="K5" s="51">
        <v>112.50554615140221</v>
      </c>
    </row>
    <row r="6" spans="1:11" x14ac:dyDescent="0.35">
      <c r="A6" s="17">
        <v>2</v>
      </c>
      <c r="B6" s="73"/>
      <c r="C6" s="73"/>
      <c r="D6" s="73"/>
      <c r="E6" s="73"/>
      <c r="F6" s="51">
        <v>91.640958395450539</v>
      </c>
      <c r="G6" s="51">
        <v>199.94390922643757</v>
      </c>
      <c r="H6" s="51">
        <v>109.96915007454066</v>
      </c>
      <c r="I6" s="51">
        <v>54.040122304092044</v>
      </c>
      <c r="J6" s="51">
        <v>117.90572139074628</v>
      </c>
      <c r="K6" s="51">
        <v>64.848146764910453</v>
      </c>
    </row>
    <row r="7" spans="1:11" x14ac:dyDescent="0.35">
      <c r="A7" s="17">
        <v>1</v>
      </c>
      <c r="B7" s="72">
        <v>4</v>
      </c>
      <c r="C7" s="72">
        <v>240</v>
      </c>
      <c r="D7" s="72">
        <v>110</v>
      </c>
      <c r="E7" s="72">
        <v>200</v>
      </c>
      <c r="F7" s="51">
        <v>262.95832920062929</v>
      </c>
      <c r="G7" s="51">
        <v>573.72726371046394</v>
      </c>
      <c r="H7" s="51">
        <v>315.54999504075511</v>
      </c>
      <c r="I7" s="51">
        <v>170.90162157134102</v>
      </c>
      <c r="J7" s="51">
        <v>372.87626524656224</v>
      </c>
      <c r="K7" s="51">
        <v>205.08194588560923</v>
      </c>
    </row>
    <row r="8" spans="1:11" x14ac:dyDescent="0.35">
      <c r="A8" s="17">
        <v>2</v>
      </c>
      <c r="B8" s="73"/>
      <c r="C8" s="73"/>
      <c r="D8" s="73"/>
      <c r="E8" s="73"/>
      <c r="F8" s="51">
        <v>134.17305101690485</v>
      </c>
      <c r="G8" s="51">
        <v>292.74120221870146</v>
      </c>
      <c r="H8" s="51">
        <v>161.00766122028583</v>
      </c>
      <c r="I8" s="51">
        <v>96.572214925546334</v>
      </c>
      <c r="J8" s="51">
        <v>210.70301438301018</v>
      </c>
      <c r="K8" s="51">
        <v>115.88665791065559</v>
      </c>
    </row>
    <row r="9" spans="1:11" x14ac:dyDescent="0.35">
      <c r="A9" s="17">
        <v>1</v>
      </c>
      <c r="B9" s="72">
        <v>5</v>
      </c>
      <c r="C9" s="52">
        <v>655</v>
      </c>
      <c r="D9" s="52">
        <v>183</v>
      </c>
      <c r="E9" s="52">
        <v>453</v>
      </c>
      <c r="F9" s="51">
        <v>60.234855237033877</v>
      </c>
      <c r="G9" s="51">
        <v>215.59470043856388</v>
      </c>
      <c r="H9" s="51">
        <v>87.094547859287388</v>
      </c>
      <c r="I9" s="51">
        <v>24.948965062200092</v>
      </c>
      <c r="J9" s="51">
        <v>89.298208282738031</v>
      </c>
      <c r="K9" s="51">
        <v>36.074110630774967</v>
      </c>
    </row>
    <row r="10" spans="1:11" x14ac:dyDescent="0.35">
      <c r="A10" s="17">
        <v>2</v>
      </c>
      <c r="B10" s="73"/>
      <c r="C10" s="52">
        <v>320</v>
      </c>
      <c r="D10" s="52">
        <v>148</v>
      </c>
      <c r="E10" s="52">
        <v>517</v>
      </c>
      <c r="F10" s="51">
        <v>69.732574385696921</v>
      </c>
      <c r="G10" s="51">
        <v>150.77313380691226</v>
      </c>
      <c r="H10" s="51">
        <v>43.161361321901381</v>
      </c>
      <c r="I10" s="51">
        <v>52.985001570162943</v>
      </c>
      <c r="J10" s="51">
        <v>114.56216555710905</v>
      </c>
      <c r="K10" s="51">
        <v>56.13248661200047</v>
      </c>
    </row>
    <row r="11" spans="1:11" x14ac:dyDescent="0.35">
      <c r="A11" s="17">
        <v>1</v>
      </c>
      <c r="B11" s="72">
        <v>6</v>
      </c>
      <c r="C11" s="72">
        <v>240</v>
      </c>
      <c r="D11" s="72">
        <v>110</v>
      </c>
      <c r="E11" s="72">
        <v>200</v>
      </c>
      <c r="F11" s="53">
        <v>207.7964907773983</v>
      </c>
      <c r="G11" s="53">
        <v>453.37416169614175</v>
      </c>
      <c r="H11" s="53">
        <v>249.355788932878</v>
      </c>
      <c r="I11" s="53">
        <v>115.73978314811002</v>
      </c>
      <c r="J11" s="53">
        <v>252.52316323224014</v>
      </c>
      <c r="K11" s="53">
        <v>138.88773977773204</v>
      </c>
    </row>
    <row r="12" spans="1:11" x14ac:dyDescent="0.35">
      <c r="A12" s="17">
        <v>2</v>
      </c>
      <c r="B12" s="73"/>
      <c r="C12" s="73"/>
      <c r="D12" s="73"/>
      <c r="E12" s="73"/>
      <c r="F12" s="51">
        <v>126.95026447682937</v>
      </c>
      <c r="G12" s="51">
        <v>276.98239522217312</v>
      </c>
      <c r="H12" s="51">
        <v>152.34031737219524</v>
      </c>
      <c r="I12" s="51">
        <v>89.349428385470858</v>
      </c>
      <c r="J12" s="51">
        <v>194.94420738648182</v>
      </c>
      <c r="K12" s="51">
        <v>107.21931406256503</v>
      </c>
    </row>
    <row r="13" spans="1:11" x14ac:dyDescent="0.35">
      <c r="A13" s="17">
        <v>1</v>
      </c>
      <c r="B13" s="72">
        <v>7</v>
      </c>
      <c r="C13" s="52">
        <v>1190</v>
      </c>
      <c r="D13" s="52">
        <v>310</v>
      </c>
      <c r="E13" s="52">
        <v>807</v>
      </c>
      <c r="F13" s="51">
        <v>46.387884878450926</v>
      </c>
      <c r="G13" s="51">
        <v>178.06962259792454</v>
      </c>
      <c r="H13" s="51">
        <v>68.403448581606696</v>
      </c>
      <c r="I13" s="51">
        <v>26.965819278017204</v>
      </c>
      <c r="J13" s="51">
        <v>103.51395142206604</v>
      </c>
      <c r="K13" s="51">
        <v>39.763723594597856</v>
      </c>
    </row>
    <row r="14" spans="1:11" x14ac:dyDescent="0.35">
      <c r="A14" s="17">
        <v>2</v>
      </c>
      <c r="B14" s="73"/>
      <c r="C14" s="52">
        <v>520</v>
      </c>
      <c r="D14" s="52">
        <v>242</v>
      </c>
      <c r="E14" s="52">
        <v>934</v>
      </c>
      <c r="F14" s="51">
        <v>36.42939434822113</v>
      </c>
      <c r="G14" s="51">
        <v>78.278037442458626</v>
      </c>
      <c r="H14" s="51">
        <v>20.281889787018187</v>
      </c>
      <c r="I14" s="51">
        <v>26.12319569250791</v>
      </c>
      <c r="J14" s="51">
        <v>32.79535880551672</v>
      </c>
      <c r="K14" s="51">
        <v>14.543963340582563</v>
      </c>
    </row>
    <row r="16" spans="1:11" x14ac:dyDescent="0.35">
      <c r="A16" t="s">
        <v>104</v>
      </c>
    </row>
    <row r="17" spans="1:15" x14ac:dyDescent="0.35">
      <c r="A17" s="17"/>
      <c r="B17" s="77" t="s">
        <v>101</v>
      </c>
      <c r="C17" s="77"/>
      <c r="D17" s="77"/>
      <c r="E17" s="77" t="s">
        <v>100</v>
      </c>
      <c r="F17" s="77"/>
      <c r="G17" s="77"/>
      <c r="H17" s="77" t="s">
        <v>99</v>
      </c>
      <c r="I17" s="77"/>
      <c r="J17" s="77"/>
    </row>
    <row r="18" spans="1:15" x14ac:dyDescent="0.35">
      <c r="A18" s="17" t="s">
        <v>2</v>
      </c>
      <c r="B18" s="17" t="s">
        <v>74</v>
      </c>
      <c r="C18" s="17" t="s">
        <v>75</v>
      </c>
      <c r="D18" s="17" t="s">
        <v>76</v>
      </c>
      <c r="E18" s="17" t="s">
        <v>74</v>
      </c>
      <c r="F18" s="17" t="s">
        <v>75</v>
      </c>
      <c r="G18" s="17" t="s">
        <v>76</v>
      </c>
      <c r="H18" s="17" t="s">
        <v>74</v>
      </c>
      <c r="I18" s="17" t="s">
        <v>75</v>
      </c>
      <c r="J18" s="17" t="s">
        <v>76</v>
      </c>
    </row>
    <row r="19" spans="1:15" x14ac:dyDescent="0.35">
      <c r="A19" s="17">
        <v>2</v>
      </c>
      <c r="B19" s="54">
        <v>240</v>
      </c>
      <c r="C19" s="54">
        <v>110</v>
      </c>
      <c r="D19" s="54">
        <v>200</v>
      </c>
      <c r="E19" s="55">
        <v>201.00211380848637</v>
      </c>
      <c r="F19" s="56">
        <v>438.55006649124294</v>
      </c>
      <c r="G19" s="56">
        <v>241.20253657018361</v>
      </c>
      <c r="H19" s="56">
        <v>108.94540617919809</v>
      </c>
      <c r="I19" s="56">
        <v>237.69906802734127</v>
      </c>
      <c r="J19" s="56">
        <v>130.73448741503771</v>
      </c>
      <c r="K19" s="46"/>
      <c r="L19" s="46"/>
      <c r="M19" s="46"/>
      <c r="N19" s="46"/>
      <c r="O19" s="46"/>
    </row>
    <row r="20" spans="1:15" x14ac:dyDescent="0.35">
      <c r="A20" s="17">
        <v>3</v>
      </c>
      <c r="B20" s="54">
        <v>240</v>
      </c>
      <c r="C20" s="54">
        <v>110</v>
      </c>
      <c r="D20" s="54">
        <v>200</v>
      </c>
      <c r="E20" s="55">
        <v>185.81132942212346</v>
      </c>
      <c r="F20" s="56">
        <v>405.40653692099659</v>
      </c>
      <c r="G20" s="56">
        <v>222.97359530654816</v>
      </c>
      <c r="H20" s="56">
        <v>93.754621792835181</v>
      </c>
      <c r="I20" s="56">
        <v>204.55553845709494</v>
      </c>
      <c r="J20" s="56">
        <v>112.50554615140221</v>
      </c>
      <c r="K20" s="46"/>
      <c r="L20" s="46"/>
      <c r="M20" s="46"/>
      <c r="N20" s="46"/>
      <c r="O20" s="46"/>
    </row>
    <row r="21" spans="1:15" x14ac:dyDescent="0.35">
      <c r="A21" s="17">
        <v>4</v>
      </c>
      <c r="B21" s="54">
        <v>240</v>
      </c>
      <c r="C21" s="54">
        <v>110</v>
      </c>
      <c r="D21" s="54">
        <v>200</v>
      </c>
      <c r="E21" s="55">
        <v>262.95832920062929</v>
      </c>
      <c r="F21" s="56">
        <v>573.72726371046394</v>
      </c>
      <c r="G21" s="56">
        <v>315.54999504075511</v>
      </c>
      <c r="H21" s="56">
        <v>170.90162157134102</v>
      </c>
      <c r="I21" s="56">
        <v>372.87626524656224</v>
      </c>
      <c r="J21" s="56">
        <v>205.08194588560923</v>
      </c>
      <c r="K21" s="46"/>
      <c r="L21" s="46"/>
      <c r="M21" s="46"/>
      <c r="N21" s="46"/>
      <c r="O21" s="46"/>
    </row>
    <row r="22" spans="1:15" x14ac:dyDescent="0.35">
      <c r="A22" s="17">
        <v>5</v>
      </c>
      <c r="B22" s="54">
        <v>655</v>
      </c>
      <c r="C22" s="54">
        <v>183</v>
      </c>
      <c r="D22" s="54">
        <v>453</v>
      </c>
      <c r="E22" s="55">
        <v>60.234855237033877</v>
      </c>
      <c r="F22" s="56">
        <v>215.59470043856388</v>
      </c>
      <c r="G22" s="56">
        <v>87.094547859287388</v>
      </c>
      <c r="H22" s="56">
        <v>24.948965062200092</v>
      </c>
      <c r="I22" s="56">
        <v>89.298208282738031</v>
      </c>
      <c r="J22" s="56">
        <v>36.074110630774967</v>
      </c>
      <c r="K22" s="46"/>
      <c r="L22" s="46"/>
      <c r="M22" s="46"/>
      <c r="N22" s="46"/>
      <c r="O22" s="46"/>
    </row>
    <row r="23" spans="1:15" x14ac:dyDescent="0.35">
      <c r="A23" s="17">
        <v>6</v>
      </c>
      <c r="B23" s="54">
        <v>240</v>
      </c>
      <c r="C23" s="54">
        <v>110</v>
      </c>
      <c r="D23" s="54">
        <v>200</v>
      </c>
      <c r="E23" s="55">
        <v>207.7964907773983</v>
      </c>
      <c r="F23" s="56">
        <v>453.37416169614175</v>
      </c>
      <c r="G23" s="56">
        <v>249.355788932878</v>
      </c>
      <c r="H23" s="56">
        <v>115.73978314811002</v>
      </c>
      <c r="I23" s="56">
        <v>252.52316323224014</v>
      </c>
      <c r="J23" s="56">
        <v>138.88773977773204</v>
      </c>
      <c r="K23" s="46"/>
      <c r="L23" s="46"/>
      <c r="M23" s="46"/>
      <c r="N23" s="46"/>
      <c r="O23" s="46"/>
    </row>
    <row r="24" spans="1:15" x14ac:dyDescent="0.35">
      <c r="A24" s="17">
        <v>7</v>
      </c>
      <c r="B24" s="54">
        <v>1190</v>
      </c>
      <c r="C24" s="54">
        <v>310</v>
      </c>
      <c r="D24" s="54">
        <v>807</v>
      </c>
      <c r="E24" s="55">
        <v>46.387884878450926</v>
      </c>
      <c r="F24" s="56">
        <v>178.06962259792454</v>
      </c>
      <c r="G24" s="56">
        <v>68.403448581606696</v>
      </c>
      <c r="H24" s="56">
        <v>26.965819278017204</v>
      </c>
      <c r="I24" s="56">
        <v>103.51395142206604</v>
      </c>
      <c r="J24" s="56">
        <v>39.763723594597856</v>
      </c>
      <c r="K24" s="46"/>
      <c r="L24" s="46"/>
      <c r="M24" s="46"/>
      <c r="N24" s="46"/>
      <c r="O24" s="46"/>
    </row>
    <row r="26" spans="1:15" x14ac:dyDescent="0.35">
      <c r="A26" t="s">
        <v>105</v>
      </c>
    </row>
    <row r="27" spans="1:15" x14ac:dyDescent="0.35">
      <c r="B27" s="74" t="s">
        <v>101</v>
      </c>
      <c r="C27" s="75"/>
      <c r="D27" s="76"/>
      <c r="E27" s="74" t="s">
        <v>100</v>
      </c>
      <c r="F27" s="75"/>
      <c r="G27" s="76"/>
      <c r="H27" s="74" t="s">
        <v>99</v>
      </c>
      <c r="I27" s="75"/>
      <c r="J27" s="76"/>
    </row>
    <row r="28" spans="1:15" x14ac:dyDescent="0.35">
      <c r="A28" s="17" t="s">
        <v>2</v>
      </c>
      <c r="B28" s="17" t="s">
        <v>74</v>
      </c>
      <c r="C28" s="17" t="s">
        <v>75</v>
      </c>
      <c r="D28" s="17" t="s">
        <v>76</v>
      </c>
      <c r="E28" s="17" t="s">
        <v>74</v>
      </c>
      <c r="F28" s="17" t="s">
        <v>75</v>
      </c>
      <c r="G28" s="17" t="s">
        <v>76</v>
      </c>
      <c r="H28" s="17" t="s">
        <v>74</v>
      </c>
      <c r="I28" s="17" t="s">
        <v>75</v>
      </c>
      <c r="J28" s="17" t="s">
        <v>76</v>
      </c>
    </row>
    <row r="29" spans="1:15" x14ac:dyDescent="0.35">
      <c r="A29" s="17">
        <v>2</v>
      </c>
      <c r="B29" s="17">
        <v>240</v>
      </c>
      <c r="C29" s="17">
        <v>110</v>
      </c>
      <c r="D29" s="17">
        <v>200</v>
      </c>
      <c r="E29" s="56">
        <v>120.28180687940323</v>
      </c>
      <c r="F29" s="56">
        <v>262.43303319142501</v>
      </c>
      <c r="G29" s="56">
        <v>144.3381682552839</v>
      </c>
      <c r="H29" s="56">
        <v>82.680970788044732</v>
      </c>
      <c r="I29" s="56">
        <v>180.39484535573396</v>
      </c>
      <c r="J29" s="56">
        <v>99.217164945653693</v>
      </c>
    </row>
    <row r="30" spans="1:15" x14ac:dyDescent="0.35">
      <c r="A30" s="17">
        <v>3</v>
      </c>
      <c r="B30" s="17">
        <v>240</v>
      </c>
      <c r="C30" s="17">
        <v>110</v>
      </c>
      <c r="D30" s="17">
        <v>200</v>
      </c>
      <c r="E30" s="56">
        <v>91.640958395450539</v>
      </c>
      <c r="F30" s="56">
        <v>199.94390922643757</v>
      </c>
      <c r="G30" s="56">
        <v>109.96915007454066</v>
      </c>
      <c r="H30" s="56">
        <v>54.040122304092044</v>
      </c>
      <c r="I30" s="56">
        <v>117.90572139074628</v>
      </c>
      <c r="J30" s="56">
        <v>64.848146764910453</v>
      </c>
    </row>
    <row r="31" spans="1:15" x14ac:dyDescent="0.35">
      <c r="A31" s="17">
        <v>4</v>
      </c>
      <c r="B31" s="17">
        <v>240</v>
      </c>
      <c r="C31" s="17">
        <v>110</v>
      </c>
      <c r="D31" s="17">
        <v>200</v>
      </c>
      <c r="E31" s="56">
        <v>134.17305101690485</v>
      </c>
      <c r="F31" s="56">
        <v>292.74120221870146</v>
      </c>
      <c r="G31" s="56">
        <v>161.00766122028583</v>
      </c>
      <c r="H31" s="56">
        <v>96.572214925546334</v>
      </c>
      <c r="I31" s="56">
        <v>210.70301438301018</v>
      </c>
      <c r="J31" s="56">
        <v>115.88665791065559</v>
      </c>
    </row>
    <row r="32" spans="1:15" x14ac:dyDescent="0.35">
      <c r="A32" s="17">
        <v>5</v>
      </c>
      <c r="B32" s="17">
        <v>320</v>
      </c>
      <c r="C32" s="17">
        <v>148</v>
      </c>
      <c r="D32" s="17">
        <v>517</v>
      </c>
      <c r="E32" s="56">
        <v>69.732574385696921</v>
      </c>
      <c r="F32" s="56">
        <v>150.77313380691226</v>
      </c>
      <c r="G32" s="56">
        <v>43.161361321901381</v>
      </c>
      <c r="H32" s="56">
        <v>52.985001570162943</v>
      </c>
      <c r="I32" s="56">
        <v>114.56216555710905</v>
      </c>
      <c r="J32" s="56">
        <v>56.13248661200047</v>
      </c>
    </row>
    <row r="33" spans="1:10" x14ac:dyDescent="0.35">
      <c r="A33" s="17">
        <v>6</v>
      </c>
      <c r="B33" s="17">
        <v>240</v>
      </c>
      <c r="C33" s="17">
        <v>110</v>
      </c>
      <c r="D33" s="17">
        <v>200</v>
      </c>
      <c r="E33" s="56">
        <v>126.95026447682937</v>
      </c>
      <c r="F33" s="56">
        <v>276.98239522217312</v>
      </c>
      <c r="G33" s="56">
        <v>152.34031737219524</v>
      </c>
      <c r="H33" s="56">
        <v>89.349428385470858</v>
      </c>
      <c r="I33" s="56">
        <v>194.94420738648182</v>
      </c>
      <c r="J33" s="56">
        <v>107.21931406256503</v>
      </c>
    </row>
    <row r="34" spans="1:10" x14ac:dyDescent="0.35">
      <c r="A34" s="17">
        <v>7</v>
      </c>
      <c r="B34" s="17">
        <v>520</v>
      </c>
      <c r="C34" s="17">
        <v>242</v>
      </c>
      <c r="D34" s="17">
        <v>934</v>
      </c>
      <c r="E34" s="56">
        <v>36.42939434822113</v>
      </c>
      <c r="F34" s="56">
        <v>78.278037442458626</v>
      </c>
      <c r="G34" s="56">
        <v>20.281889787018187</v>
      </c>
      <c r="H34" s="56">
        <v>26.12319569250791</v>
      </c>
      <c r="I34" s="56">
        <v>32.79535880551672</v>
      </c>
      <c r="J34" s="56">
        <v>14.543963340582563</v>
      </c>
    </row>
  </sheetData>
  <mergeCells count="27">
    <mergeCell ref="B17:D17"/>
    <mergeCell ref="E17:G17"/>
    <mergeCell ref="H17:J17"/>
    <mergeCell ref="B27:D27"/>
    <mergeCell ref="E27:G27"/>
    <mergeCell ref="H27:J27"/>
    <mergeCell ref="F1:H1"/>
    <mergeCell ref="I1:K1"/>
    <mergeCell ref="B3:B4"/>
    <mergeCell ref="B5:B6"/>
    <mergeCell ref="B7:B8"/>
    <mergeCell ref="E5:E6"/>
    <mergeCell ref="C7:C8"/>
    <mergeCell ref="D7:D8"/>
    <mergeCell ref="E7:E8"/>
    <mergeCell ref="B13:B14"/>
    <mergeCell ref="C1:E1"/>
    <mergeCell ref="C3:C4"/>
    <mergeCell ref="D3:D4"/>
    <mergeCell ref="E3:E4"/>
    <mergeCell ref="C5:C6"/>
    <mergeCell ref="D5:D6"/>
    <mergeCell ref="C11:C12"/>
    <mergeCell ref="D11:D12"/>
    <mergeCell ref="E11:E12"/>
    <mergeCell ref="B9:B10"/>
    <mergeCell ref="B11:B1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B80B6-80F1-4645-9231-7553CF4BF0EF}">
  <dimension ref="A1:O41"/>
  <sheetViews>
    <sheetView workbookViewId="0">
      <selection activeCell="E2" sqref="E2:E22"/>
    </sheetView>
  </sheetViews>
  <sheetFormatPr defaultRowHeight="14.5" x14ac:dyDescent="0.35"/>
  <cols>
    <col min="2" max="2" width="9.54296875" bestFit="1" customWidth="1"/>
    <col min="3" max="3" width="18" bestFit="1" customWidth="1"/>
    <col min="4" max="4" width="16.36328125" bestFit="1" customWidth="1"/>
    <col min="8" max="8" width="12.90625" bestFit="1" customWidth="1"/>
  </cols>
  <sheetData>
    <row r="1" spans="1:15" ht="15" thickBot="1" x14ac:dyDescent="0.4">
      <c r="A1" s="18" t="s">
        <v>7</v>
      </c>
      <c r="B1" s="19" t="s">
        <v>2</v>
      </c>
      <c r="C1" t="s">
        <v>49</v>
      </c>
      <c r="D1" t="s">
        <v>48</v>
      </c>
      <c r="E1" t="s">
        <v>50</v>
      </c>
      <c r="I1" t="s">
        <v>52</v>
      </c>
    </row>
    <row r="2" spans="1:15" x14ac:dyDescent="0.35">
      <c r="A2" s="63">
        <v>1</v>
      </c>
      <c r="B2" s="21">
        <v>1</v>
      </c>
      <c r="C2">
        <v>500.8</v>
      </c>
      <c r="D2">
        <v>84.2</v>
      </c>
      <c r="E2">
        <f>(D2/C2)*100</f>
        <v>16.813099041533548</v>
      </c>
      <c r="F2">
        <v>16.813099041533548</v>
      </c>
      <c r="H2" t="s">
        <v>7</v>
      </c>
      <c r="I2">
        <v>1</v>
      </c>
      <c r="J2">
        <v>2</v>
      </c>
      <c r="K2">
        <v>3</v>
      </c>
      <c r="L2">
        <v>4</v>
      </c>
      <c r="M2">
        <v>5</v>
      </c>
      <c r="N2">
        <v>6</v>
      </c>
      <c r="O2">
        <v>7</v>
      </c>
    </row>
    <row r="3" spans="1:15" x14ac:dyDescent="0.35">
      <c r="A3" s="63"/>
      <c r="B3" s="24">
        <v>2</v>
      </c>
      <c r="C3">
        <v>500.9</v>
      </c>
      <c r="D3">
        <v>76.599999999999994</v>
      </c>
      <c r="E3">
        <f t="shared" ref="E3:E22" si="0">(D3/C3)*100</f>
        <v>15.292473547614293</v>
      </c>
      <c r="F3">
        <v>15.292473547614293</v>
      </c>
      <c r="H3">
        <v>1</v>
      </c>
      <c r="I3">
        <v>16.813099041533548</v>
      </c>
      <c r="J3">
        <v>15.292473547614293</v>
      </c>
      <c r="K3">
        <v>16.996600679864027</v>
      </c>
      <c r="L3">
        <v>16.027944111776446</v>
      </c>
      <c r="M3">
        <v>16.381028298126743</v>
      </c>
      <c r="N3">
        <v>15.0758785942492</v>
      </c>
      <c r="O3">
        <v>16.020775069916102</v>
      </c>
    </row>
    <row r="4" spans="1:15" x14ac:dyDescent="0.35">
      <c r="A4" s="63"/>
      <c r="B4" s="24">
        <v>3</v>
      </c>
      <c r="C4">
        <v>500.1</v>
      </c>
      <c r="D4">
        <v>85</v>
      </c>
      <c r="E4">
        <f t="shared" si="0"/>
        <v>16.996600679864027</v>
      </c>
      <c r="F4">
        <v>16.996600679864027</v>
      </c>
      <c r="H4">
        <v>2</v>
      </c>
      <c r="I4">
        <v>18.183632734530935</v>
      </c>
      <c r="J4">
        <v>15.748502994011975</v>
      </c>
      <c r="K4">
        <v>16.356728654269144</v>
      </c>
      <c r="L4">
        <v>15.026940730393134</v>
      </c>
      <c r="M4">
        <v>15.232581353563585</v>
      </c>
      <c r="N4">
        <v>14.48869321592956</v>
      </c>
      <c r="O4">
        <v>15.396888711607501</v>
      </c>
    </row>
    <row r="5" spans="1:15" x14ac:dyDescent="0.35">
      <c r="A5" s="63"/>
      <c r="B5" s="24">
        <v>4</v>
      </c>
      <c r="C5">
        <v>501</v>
      </c>
      <c r="D5">
        <v>80.3</v>
      </c>
      <c r="E5">
        <f t="shared" si="0"/>
        <v>16.027944111776446</v>
      </c>
      <c r="F5">
        <v>16.027944111776446</v>
      </c>
      <c r="H5">
        <v>3</v>
      </c>
      <c r="I5">
        <v>17.67404747656094</v>
      </c>
      <c r="J5">
        <v>15.937687237866985</v>
      </c>
      <c r="K5">
        <v>16.241530490235153</v>
      </c>
      <c r="L5">
        <v>15.357000398883129</v>
      </c>
      <c r="M5">
        <v>15.926737009755126</v>
      </c>
      <c r="N5">
        <v>16.294820717131472</v>
      </c>
      <c r="O5">
        <v>16.290225864481311</v>
      </c>
    </row>
    <row r="6" spans="1:15" x14ac:dyDescent="0.35">
      <c r="A6" s="63"/>
      <c r="B6" s="24">
        <v>5</v>
      </c>
      <c r="C6">
        <v>501.8</v>
      </c>
      <c r="D6">
        <v>82.2</v>
      </c>
      <c r="E6">
        <f t="shared" si="0"/>
        <v>16.381028298126743</v>
      </c>
      <c r="F6">
        <v>16.381028298126743</v>
      </c>
      <c r="H6" t="s">
        <v>39</v>
      </c>
      <c r="I6">
        <f>AVERAGE(I3:I5)</f>
        <v>17.556926417541806</v>
      </c>
      <c r="J6">
        <f t="shared" ref="J6:O6" si="1">AVERAGE(J3:J5)</f>
        <v>15.659554593164417</v>
      </c>
      <c r="K6">
        <f t="shared" si="1"/>
        <v>16.53161994145611</v>
      </c>
      <c r="L6">
        <f t="shared" si="1"/>
        <v>15.470628413684237</v>
      </c>
      <c r="M6">
        <f t="shared" si="1"/>
        <v>15.846782220481819</v>
      </c>
      <c r="N6">
        <f t="shared" si="1"/>
        <v>15.286464175770078</v>
      </c>
      <c r="O6">
        <f t="shared" si="1"/>
        <v>15.902629882001639</v>
      </c>
    </row>
    <row r="7" spans="1:15" x14ac:dyDescent="0.35">
      <c r="A7" s="63"/>
      <c r="B7" s="24">
        <v>6</v>
      </c>
      <c r="C7">
        <v>500.8</v>
      </c>
      <c r="D7">
        <v>75.5</v>
      </c>
      <c r="E7">
        <f t="shared" si="0"/>
        <v>15.0758785942492</v>
      </c>
      <c r="F7">
        <v>15.0758785942492</v>
      </c>
      <c r="K7" t="s">
        <v>51</v>
      </c>
    </row>
    <row r="8" spans="1:15" ht="15" thickBot="1" x14ac:dyDescent="0.4">
      <c r="A8" s="63"/>
      <c r="B8" s="26">
        <v>7</v>
      </c>
      <c r="C8">
        <v>500.6</v>
      </c>
      <c r="D8">
        <v>80.2</v>
      </c>
      <c r="E8">
        <f t="shared" si="0"/>
        <v>16.020775069916102</v>
      </c>
      <c r="F8">
        <v>16.020775069916102</v>
      </c>
      <c r="I8" t="s">
        <v>52</v>
      </c>
    </row>
    <row r="9" spans="1:15" x14ac:dyDescent="0.35">
      <c r="A9" s="63">
        <v>2</v>
      </c>
      <c r="B9" s="21">
        <v>1</v>
      </c>
      <c r="C9">
        <v>501</v>
      </c>
      <c r="D9">
        <v>91.1</v>
      </c>
      <c r="E9">
        <f t="shared" si="0"/>
        <v>18.183632734530935</v>
      </c>
      <c r="F9">
        <v>18.183632734530935</v>
      </c>
      <c r="H9" t="s">
        <v>7</v>
      </c>
      <c r="I9">
        <v>1</v>
      </c>
      <c r="J9">
        <v>2</v>
      </c>
      <c r="K9">
        <v>3</v>
      </c>
      <c r="L9">
        <v>4</v>
      </c>
      <c r="M9">
        <v>5</v>
      </c>
      <c r="N9">
        <v>6</v>
      </c>
      <c r="O9">
        <v>7</v>
      </c>
    </row>
    <row r="10" spans="1:15" x14ac:dyDescent="0.35">
      <c r="A10" s="63"/>
      <c r="B10" s="24">
        <v>2</v>
      </c>
      <c r="C10">
        <v>501</v>
      </c>
      <c r="D10">
        <v>78.900000000000006</v>
      </c>
      <c r="E10">
        <f t="shared" si="0"/>
        <v>15.748502994011975</v>
      </c>
      <c r="F10">
        <v>15.748502994011975</v>
      </c>
      <c r="H10">
        <v>1</v>
      </c>
      <c r="I10">
        <f>I3/100</f>
        <v>0.16813099041533547</v>
      </c>
      <c r="J10">
        <f t="shared" ref="J10:O10" si="2">J3/100</f>
        <v>0.15292473547614294</v>
      </c>
      <c r="K10">
        <f t="shared" si="2"/>
        <v>0.16996600679864027</v>
      </c>
      <c r="L10">
        <f t="shared" si="2"/>
        <v>0.16027944111776446</v>
      </c>
      <c r="M10">
        <f t="shared" si="2"/>
        <v>0.16381028298126743</v>
      </c>
      <c r="N10">
        <f t="shared" si="2"/>
        <v>0.15075878594249201</v>
      </c>
      <c r="O10">
        <f t="shared" si="2"/>
        <v>0.16020775069916102</v>
      </c>
    </row>
    <row r="11" spans="1:15" x14ac:dyDescent="0.35">
      <c r="A11" s="63"/>
      <c r="B11" s="24">
        <v>3</v>
      </c>
      <c r="C11">
        <v>500.1</v>
      </c>
      <c r="D11">
        <v>81.8</v>
      </c>
      <c r="E11">
        <f t="shared" si="0"/>
        <v>16.356728654269144</v>
      </c>
      <c r="F11">
        <v>16.356728654269144</v>
      </c>
      <c r="H11">
        <v>2</v>
      </c>
      <c r="I11">
        <f t="shared" ref="I11:O12" si="3">I4/100</f>
        <v>0.18183632734530936</v>
      </c>
      <c r="J11">
        <f t="shared" si="3"/>
        <v>0.15748502994011976</v>
      </c>
      <c r="K11">
        <f t="shared" si="3"/>
        <v>0.16356728654269145</v>
      </c>
      <c r="L11">
        <f t="shared" si="3"/>
        <v>0.15026940730393135</v>
      </c>
      <c r="M11">
        <f t="shared" si="3"/>
        <v>0.15232581353563585</v>
      </c>
      <c r="N11">
        <f t="shared" si="3"/>
        <v>0.1448869321592956</v>
      </c>
      <c r="O11">
        <f t="shared" si="3"/>
        <v>0.15396888711607501</v>
      </c>
    </row>
    <row r="12" spans="1:15" x14ac:dyDescent="0.35">
      <c r="A12" s="63"/>
      <c r="B12" s="24">
        <v>4</v>
      </c>
      <c r="C12">
        <v>501.1</v>
      </c>
      <c r="D12">
        <v>75.3</v>
      </c>
      <c r="E12">
        <f t="shared" si="0"/>
        <v>15.026940730393134</v>
      </c>
      <c r="F12">
        <v>15.026940730393134</v>
      </c>
      <c r="H12">
        <v>3</v>
      </c>
      <c r="I12">
        <f t="shared" si="3"/>
        <v>0.17674047476560939</v>
      </c>
      <c r="J12">
        <f t="shared" si="3"/>
        <v>0.15937687237866985</v>
      </c>
      <c r="K12">
        <f t="shared" si="3"/>
        <v>0.16241530490235154</v>
      </c>
      <c r="L12">
        <f t="shared" si="3"/>
        <v>0.15357000398883128</v>
      </c>
      <c r="M12">
        <f t="shared" si="3"/>
        <v>0.15926737009755126</v>
      </c>
      <c r="N12">
        <f t="shared" si="3"/>
        <v>0.16294820717131472</v>
      </c>
      <c r="O12">
        <f t="shared" si="3"/>
        <v>0.16290225864481311</v>
      </c>
    </row>
    <row r="13" spans="1:15" x14ac:dyDescent="0.35">
      <c r="A13" s="63"/>
      <c r="B13" s="24">
        <v>5</v>
      </c>
      <c r="C13">
        <v>500.9</v>
      </c>
      <c r="D13">
        <v>76.3</v>
      </c>
      <c r="E13">
        <f t="shared" si="0"/>
        <v>15.232581353563585</v>
      </c>
      <c r="F13">
        <v>15.232581353563585</v>
      </c>
    </row>
    <row r="14" spans="1:15" x14ac:dyDescent="0.35">
      <c r="A14" s="63"/>
      <c r="B14" s="24">
        <v>6</v>
      </c>
      <c r="C14">
        <v>499.7</v>
      </c>
      <c r="D14">
        <v>72.400000000000006</v>
      </c>
      <c r="E14">
        <f t="shared" si="0"/>
        <v>14.48869321592956</v>
      </c>
      <c r="F14">
        <v>14.48869321592956</v>
      </c>
      <c r="H14" t="s">
        <v>64</v>
      </c>
    </row>
    <row r="15" spans="1:15" ht="15" thickBot="1" x14ac:dyDescent="0.4">
      <c r="A15" s="63"/>
      <c r="B15" s="26">
        <v>7</v>
      </c>
      <c r="C15">
        <v>501.4</v>
      </c>
      <c r="D15">
        <v>77.2</v>
      </c>
      <c r="E15">
        <f t="shared" si="0"/>
        <v>15.396888711607501</v>
      </c>
      <c r="F15">
        <v>15.396888711607501</v>
      </c>
      <c r="I15" t="s">
        <v>61</v>
      </c>
    </row>
    <row r="16" spans="1:15" x14ac:dyDescent="0.35">
      <c r="A16" s="63">
        <v>3</v>
      </c>
      <c r="B16" s="21">
        <v>1</v>
      </c>
      <c r="C16">
        <v>501.3</v>
      </c>
      <c r="D16">
        <v>88.6</v>
      </c>
      <c r="E16">
        <f t="shared" si="0"/>
        <v>17.67404747656094</v>
      </c>
      <c r="F16">
        <v>17.67404747656094</v>
      </c>
      <c r="H16" t="s">
        <v>7</v>
      </c>
      <c r="I16">
        <v>1</v>
      </c>
      <c r="J16">
        <v>2</v>
      </c>
      <c r="K16">
        <v>3</v>
      </c>
      <c r="L16">
        <v>4</v>
      </c>
      <c r="M16">
        <v>5</v>
      </c>
      <c r="N16">
        <v>6</v>
      </c>
      <c r="O16">
        <v>7</v>
      </c>
    </row>
    <row r="17" spans="1:15" x14ac:dyDescent="0.35">
      <c r="A17" s="63"/>
      <c r="B17" s="24">
        <v>2</v>
      </c>
      <c r="C17">
        <v>500.7</v>
      </c>
      <c r="D17">
        <v>79.8</v>
      </c>
      <c r="E17">
        <f t="shared" si="0"/>
        <v>15.937687237866985</v>
      </c>
      <c r="F17">
        <v>15.937687237866985</v>
      </c>
      <c r="H17">
        <v>1</v>
      </c>
      <c r="I17">
        <v>0.13398058252427186</v>
      </c>
      <c r="J17">
        <v>0.64244094488188974</v>
      </c>
      <c r="K17">
        <v>0.60762711864406782</v>
      </c>
      <c r="L17">
        <v>0.5934965034965034</v>
      </c>
      <c r="M17">
        <v>0.50381294964028767</v>
      </c>
      <c r="N17">
        <v>0.82055999999999996</v>
      </c>
      <c r="O17">
        <v>0.39323943661971827</v>
      </c>
    </row>
    <row r="18" spans="1:15" x14ac:dyDescent="0.35">
      <c r="A18" s="63"/>
      <c r="B18" s="24">
        <v>3</v>
      </c>
      <c r="C18">
        <v>501.8</v>
      </c>
      <c r="D18">
        <v>81.5</v>
      </c>
      <c r="E18">
        <f t="shared" si="0"/>
        <v>16.241530490235153</v>
      </c>
      <c r="F18">
        <v>16.241530490235153</v>
      </c>
      <c r="H18">
        <v>2</v>
      </c>
      <c r="I18">
        <v>0.30888888888888882</v>
      </c>
      <c r="J18">
        <v>0.73466165413533846</v>
      </c>
      <c r="K18">
        <v>0.51340136054421759</v>
      </c>
      <c r="L18">
        <v>1.0682170542635661</v>
      </c>
      <c r="M18">
        <v>0.583125</v>
      </c>
      <c r="N18">
        <v>0.72190839694656483</v>
      </c>
      <c r="O18">
        <v>0.5358940397350993</v>
      </c>
    </row>
    <row r="19" spans="1:15" x14ac:dyDescent="0.35">
      <c r="A19" s="63"/>
      <c r="B19" s="24">
        <v>4</v>
      </c>
      <c r="C19">
        <v>501.4</v>
      </c>
      <c r="D19">
        <v>77</v>
      </c>
      <c r="E19">
        <f t="shared" si="0"/>
        <v>15.357000398883129</v>
      </c>
      <c r="F19">
        <v>15.357000398883129</v>
      </c>
      <c r="H19">
        <v>3</v>
      </c>
      <c r="I19">
        <v>0.23394557823129253</v>
      </c>
      <c r="J19">
        <v>0.78796992481203021</v>
      </c>
      <c r="K19">
        <v>0.52850877192982459</v>
      </c>
      <c r="L19">
        <v>0.75340136054421769</v>
      </c>
      <c r="M19">
        <v>0.5866438356164384</v>
      </c>
      <c r="N19">
        <v>0.74263636363636365</v>
      </c>
      <c r="O19">
        <v>0.49161290322580647</v>
      </c>
    </row>
    <row r="20" spans="1:15" x14ac:dyDescent="0.35">
      <c r="A20" s="63"/>
      <c r="B20" s="24">
        <v>5</v>
      </c>
      <c r="C20">
        <v>502.3</v>
      </c>
      <c r="D20">
        <v>80</v>
      </c>
      <c r="E20">
        <f t="shared" si="0"/>
        <v>15.926737009755126</v>
      </c>
      <c r="F20">
        <v>15.926737009755126</v>
      </c>
    </row>
    <row r="21" spans="1:15" x14ac:dyDescent="0.35">
      <c r="A21" s="63"/>
      <c r="B21" s="24">
        <v>6</v>
      </c>
      <c r="C21">
        <v>502</v>
      </c>
      <c r="D21">
        <v>81.8</v>
      </c>
      <c r="E21">
        <f t="shared" si="0"/>
        <v>16.294820717131472</v>
      </c>
      <c r="F21">
        <v>16.294820717131472</v>
      </c>
      <c r="H21" t="s">
        <v>107</v>
      </c>
      <c r="I21" t="s">
        <v>61</v>
      </c>
    </row>
    <row r="22" spans="1:15" ht="15" thickBot="1" x14ac:dyDescent="0.4">
      <c r="A22" s="63"/>
      <c r="B22" s="26">
        <v>7</v>
      </c>
      <c r="C22">
        <v>500.3</v>
      </c>
      <c r="D22">
        <v>81.5</v>
      </c>
      <c r="E22">
        <f t="shared" si="0"/>
        <v>16.290225864481311</v>
      </c>
      <c r="F22">
        <v>16.290225864481311</v>
      </c>
      <c r="H22" t="s">
        <v>7</v>
      </c>
      <c r="I22">
        <v>1</v>
      </c>
      <c r="J22">
        <v>2</v>
      </c>
      <c r="K22">
        <v>3</v>
      </c>
      <c r="L22">
        <v>4</v>
      </c>
      <c r="M22">
        <v>5</v>
      </c>
      <c r="N22">
        <v>6</v>
      </c>
      <c r="O22">
        <v>7</v>
      </c>
    </row>
    <row r="23" spans="1:15" x14ac:dyDescent="0.35">
      <c r="H23">
        <v>1</v>
      </c>
      <c r="I23">
        <f>I17*I10</f>
        <v>2.2526288036229414E-2</v>
      </c>
      <c r="J23">
        <f t="shared" ref="J23:O23" si="4">J17*J10</f>
        <v>9.8245111555106318E-2</v>
      </c>
      <c r="K23">
        <f t="shared" si="4"/>
        <v>0.10327595497849583</v>
      </c>
      <c r="L23">
        <f t="shared" si="4"/>
        <v>9.5125287885766907E-2</v>
      </c>
      <c r="M23">
        <f t="shared" si="4"/>
        <v>8.2529741850202565E-2</v>
      </c>
      <c r="N23">
        <f t="shared" si="4"/>
        <v>0.12370662939297124</v>
      </c>
      <c r="O23">
        <f t="shared" si="4"/>
        <v>6.3000005627050354E-2</v>
      </c>
    </row>
    <row r="24" spans="1:15" x14ac:dyDescent="0.35">
      <c r="H24">
        <v>2</v>
      </c>
      <c r="I24">
        <f t="shared" ref="I24:O25" si="5">I18*I11</f>
        <v>5.6167221113328877E-2</v>
      </c>
      <c r="J24">
        <f t="shared" si="5"/>
        <v>0.11569821259736168</v>
      </c>
      <c r="K24">
        <f t="shared" si="5"/>
        <v>8.3975667451543681E-2</v>
      </c>
      <c r="L24">
        <f t="shared" si="5"/>
        <v>0.16052034361613754</v>
      </c>
      <c r="M24">
        <f t="shared" si="5"/>
        <v>8.8824990017967648E-2</v>
      </c>
      <c r="N24">
        <f t="shared" si="5"/>
        <v>0.10459509293362278</v>
      </c>
      <c r="O24">
        <f t="shared" si="5"/>
        <v>8.2511008910150924E-2</v>
      </c>
    </row>
    <row r="25" spans="1:15" x14ac:dyDescent="0.35">
      <c r="H25">
        <v>3</v>
      </c>
      <c r="I25">
        <f t="shared" si="5"/>
        <v>4.1347652565913655E-2</v>
      </c>
      <c r="J25">
        <f t="shared" si="5"/>
        <v>0.125584182144997</v>
      </c>
      <c r="K25">
        <f t="shared" si="5"/>
        <v>8.5837913336549831E-2</v>
      </c>
      <c r="L25">
        <f t="shared" si="5"/>
        <v>0.11569984994396643</v>
      </c>
      <c r="M25">
        <f t="shared" si="5"/>
        <v>9.343322088257032E-2</v>
      </c>
      <c r="N25">
        <f t="shared" si="5"/>
        <v>0.12101126403477</v>
      </c>
      <c r="O25">
        <f t="shared" si="5"/>
        <v>8.0084852314417809E-2</v>
      </c>
    </row>
    <row r="27" spans="1:15" x14ac:dyDescent="0.35">
      <c r="H27" t="s">
        <v>108</v>
      </c>
      <c r="I27" t="s">
        <v>61</v>
      </c>
    </row>
    <row r="28" spans="1:15" x14ac:dyDescent="0.35">
      <c r="H28" t="s">
        <v>7</v>
      </c>
      <c r="I28">
        <v>1</v>
      </c>
      <c r="J28">
        <v>2</v>
      </c>
      <c r="K28">
        <v>3</v>
      </c>
      <c r="L28">
        <v>4</v>
      </c>
      <c r="M28">
        <v>5</v>
      </c>
      <c r="N28">
        <v>6</v>
      </c>
      <c r="O28">
        <v>7</v>
      </c>
    </row>
    <row r="29" spans="1:15" x14ac:dyDescent="0.35">
      <c r="H29">
        <v>1</v>
      </c>
      <c r="I29">
        <f>I23*4</f>
        <v>9.0105152144917655E-2</v>
      </c>
      <c r="J29">
        <f t="shared" ref="J29:O29" si="6">J23*4</f>
        <v>0.39298044622042527</v>
      </c>
      <c r="K29">
        <f t="shared" si="6"/>
        <v>0.41310381991398332</v>
      </c>
      <c r="L29">
        <f t="shared" si="6"/>
        <v>0.38050115154306763</v>
      </c>
      <c r="M29">
        <f t="shared" si="6"/>
        <v>0.33011896740081026</v>
      </c>
      <c r="N29">
        <f t="shared" si="6"/>
        <v>0.49482651757188495</v>
      </c>
      <c r="O29">
        <f t="shared" si="6"/>
        <v>0.25200002250820142</v>
      </c>
    </row>
    <row r="30" spans="1:15" x14ac:dyDescent="0.35">
      <c r="H30">
        <v>2</v>
      </c>
      <c r="I30">
        <f t="shared" ref="I30:O31" si="7">I24*4</f>
        <v>0.22466888445331551</v>
      </c>
      <c r="J30">
        <f t="shared" si="7"/>
        <v>0.46279285038944673</v>
      </c>
      <c r="K30">
        <f t="shared" si="7"/>
        <v>0.33590266980617473</v>
      </c>
      <c r="L30">
        <f t="shared" si="7"/>
        <v>0.64208137446455016</v>
      </c>
      <c r="M30">
        <f t="shared" si="7"/>
        <v>0.35529996007187059</v>
      </c>
      <c r="N30">
        <f t="shared" si="7"/>
        <v>0.41838037173449111</v>
      </c>
      <c r="O30">
        <f t="shared" si="7"/>
        <v>0.33004403564060369</v>
      </c>
    </row>
    <row r="31" spans="1:15" x14ac:dyDescent="0.35">
      <c r="H31">
        <v>3</v>
      </c>
      <c r="I31">
        <f t="shared" si="7"/>
        <v>0.16539061026365462</v>
      </c>
      <c r="J31">
        <f t="shared" si="7"/>
        <v>0.50233672857998801</v>
      </c>
      <c r="K31">
        <f t="shared" si="7"/>
        <v>0.34335165334619933</v>
      </c>
      <c r="L31">
        <f t="shared" si="7"/>
        <v>0.46279939977586571</v>
      </c>
      <c r="M31">
        <f t="shared" si="7"/>
        <v>0.37373288353028128</v>
      </c>
      <c r="N31">
        <f t="shared" si="7"/>
        <v>0.48404505613908</v>
      </c>
      <c r="O31">
        <f t="shared" si="7"/>
        <v>0.32033940925767124</v>
      </c>
    </row>
    <row r="32" spans="1:15" x14ac:dyDescent="0.35">
      <c r="B32">
        <v>1</v>
      </c>
      <c r="C32">
        <v>2</v>
      </c>
      <c r="D32">
        <v>3</v>
      </c>
    </row>
    <row r="33" spans="1:15" x14ac:dyDescent="0.35">
      <c r="A33">
        <v>1</v>
      </c>
      <c r="B33">
        <v>90.105152144917653</v>
      </c>
      <c r="C33">
        <v>224.66888445331551</v>
      </c>
      <c r="D33">
        <v>165.39061026365462</v>
      </c>
      <c r="H33" t="s">
        <v>108</v>
      </c>
      <c r="I33" t="s">
        <v>61</v>
      </c>
    </row>
    <row r="34" spans="1:15" x14ac:dyDescent="0.35">
      <c r="A34">
        <v>2</v>
      </c>
      <c r="B34">
        <v>392.98044622042528</v>
      </c>
      <c r="C34">
        <v>462.79285038944676</v>
      </c>
      <c r="D34">
        <v>502.33672857998801</v>
      </c>
      <c r="H34" t="s">
        <v>7</v>
      </c>
      <c r="I34">
        <v>1</v>
      </c>
      <c r="J34">
        <v>2</v>
      </c>
      <c r="K34">
        <v>3</v>
      </c>
      <c r="L34">
        <v>4</v>
      </c>
      <c r="M34">
        <v>5</v>
      </c>
      <c r="N34">
        <v>6</v>
      </c>
      <c r="O34">
        <v>7</v>
      </c>
    </row>
    <row r="35" spans="1:15" x14ac:dyDescent="0.35">
      <c r="A35">
        <v>3</v>
      </c>
      <c r="B35">
        <v>413.10381991398333</v>
      </c>
      <c r="C35">
        <v>335.90266980617474</v>
      </c>
      <c r="D35">
        <v>343.35165334619933</v>
      </c>
      <c r="H35">
        <v>1</v>
      </c>
      <c r="I35">
        <f>I29*1000</f>
        <v>90.105152144917653</v>
      </c>
      <c r="J35">
        <f t="shared" ref="J35:O35" si="8">J29*1000</f>
        <v>392.98044622042528</v>
      </c>
      <c r="K35">
        <f t="shared" si="8"/>
        <v>413.10381991398333</v>
      </c>
      <c r="L35">
        <f t="shared" si="8"/>
        <v>380.50115154306764</v>
      </c>
      <c r="M35">
        <f t="shared" si="8"/>
        <v>330.11896740081028</v>
      </c>
      <c r="N35">
        <f t="shared" si="8"/>
        <v>494.82651757188495</v>
      </c>
      <c r="O35">
        <f t="shared" si="8"/>
        <v>252.00002250820143</v>
      </c>
    </row>
    <row r="36" spans="1:15" x14ac:dyDescent="0.35">
      <c r="A36">
        <v>4</v>
      </c>
      <c r="B36">
        <v>380.50115154306764</v>
      </c>
      <c r="C36">
        <v>642.08137446455021</v>
      </c>
      <c r="D36">
        <v>462.79939977586571</v>
      </c>
      <c r="H36">
        <v>2</v>
      </c>
      <c r="I36">
        <f t="shared" ref="I36:O37" si="9">I30*1000</f>
        <v>224.66888445331551</v>
      </c>
      <c r="J36">
        <f t="shared" si="9"/>
        <v>462.79285038944676</v>
      </c>
      <c r="K36">
        <f t="shared" si="9"/>
        <v>335.90266980617474</v>
      </c>
      <c r="L36">
        <f t="shared" si="9"/>
        <v>642.08137446455021</v>
      </c>
      <c r="M36">
        <f t="shared" si="9"/>
        <v>355.2999600718706</v>
      </c>
      <c r="N36">
        <f t="shared" si="9"/>
        <v>418.38037173449112</v>
      </c>
      <c r="O36">
        <f t="shared" si="9"/>
        <v>330.04403564060368</v>
      </c>
    </row>
    <row r="37" spans="1:15" x14ac:dyDescent="0.35">
      <c r="A37">
        <v>5</v>
      </c>
      <c r="B37">
        <v>330.11896740081028</v>
      </c>
      <c r="C37">
        <v>355.2999600718706</v>
      </c>
      <c r="D37">
        <v>373.7328835302813</v>
      </c>
      <c r="H37">
        <v>3</v>
      </c>
      <c r="I37">
        <f t="shared" si="9"/>
        <v>165.39061026365462</v>
      </c>
      <c r="J37">
        <f t="shared" si="9"/>
        <v>502.33672857998801</v>
      </c>
      <c r="K37">
        <f t="shared" si="9"/>
        <v>343.35165334619933</v>
      </c>
      <c r="L37">
        <f t="shared" si="9"/>
        <v>462.79939977586571</v>
      </c>
      <c r="M37">
        <f t="shared" si="9"/>
        <v>373.7328835302813</v>
      </c>
      <c r="N37">
        <f t="shared" si="9"/>
        <v>484.04505613907997</v>
      </c>
      <c r="O37">
        <f t="shared" si="9"/>
        <v>320.33940925767126</v>
      </c>
    </row>
    <row r="38" spans="1:15" x14ac:dyDescent="0.35">
      <c r="A38">
        <v>6</v>
      </c>
      <c r="B38">
        <v>494.82651757188495</v>
      </c>
      <c r="C38">
        <v>418.38037173449112</v>
      </c>
      <c r="D38">
        <v>484.04505613907997</v>
      </c>
    </row>
    <row r="39" spans="1:15" x14ac:dyDescent="0.35">
      <c r="A39">
        <v>7</v>
      </c>
      <c r="B39">
        <v>252.00002250820143</v>
      </c>
      <c r="C39">
        <v>330.04403564060368</v>
      </c>
      <c r="D39">
        <v>320.33940925767126</v>
      </c>
      <c r="I39">
        <v>90.105152144917653</v>
      </c>
      <c r="J39">
        <v>392.98044622042528</v>
      </c>
      <c r="K39">
        <v>413.10381991398333</v>
      </c>
      <c r="L39">
        <v>380.50115154306764</v>
      </c>
      <c r="M39">
        <v>330.11896740081028</v>
      </c>
      <c r="N39">
        <v>494.82651757188495</v>
      </c>
      <c r="O39">
        <v>252.00002250820143</v>
      </c>
    </row>
    <row r="40" spans="1:15" x14ac:dyDescent="0.35">
      <c r="I40">
        <v>224.66888445331551</v>
      </c>
      <c r="J40">
        <v>462.79285038944676</v>
      </c>
      <c r="K40">
        <v>335.90266980617474</v>
      </c>
      <c r="L40">
        <v>642.08137446455021</v>
      </c>
      <c r="M40">
        <v>355.2999600718706</v>
      </c>
      <c r="N40">
        <v>418.38037173449112</v>
      </c>
      <c r="O40">
        <v>330.04403564060368</v>
      </c>
    </row>
    <row r="41" spans="1:15" x14ac:dyDescent="0.35">
      <c r="I41">
        <v>165.39061026365462</v>
      </c>
      <c r="J41">
        <v>502.33672857998801</v>
      </c>
      <c r="K41">
        <v>343.35165334619933</v>
      </c>
      <c r="L41">
        <v>462.79939977586571</v>
      </c>
      <c r="M41">
        <v>373.7328835302813</v>
      </c>
      <c r="N41">
        <v>484.04505613907997</v>
      </c>
      <c r="O41">
        <v>320.33940925767126</v>
      </c>
    </row>
  </sheetData>
  <mergeCells count="3">
    <mergeCell ref="A2:A8"/>
    <mergeCell ref="A9:A15"/>
    <mergeCell ref="A16:A2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0C2606-BA4D-40B5-A553-1FA6204B5086}">
  <dimension ref="A1:Q28"/>
  <sheetViews>
    <sheetView tabSelected="1" workbookViewId="0">
      <selection activeCell="J24" sqref="J24:Q27"/>
    </sheetView>
  </sheetViews>
  <sheetFormatPr defaultRowHeight="14.5" x14ac:dyDescent="0.35"/>
  <cols>
    <col min="2" max="7" width="11" bestFit="1" customWidth="1"/>
    <col min="8" max="8" width="11" customWidth="1"/>
    <col min="9" max="9" width="11" bestFit="1" customWidth="1"/>
    <col min="10" max="10" width="12.7265625" bestFit="1" customWidth="1"/>
    <col min="11" max="17" width="11" bestFit="1" customWidth="1"/>
  </cols>
  <sheetData>
    <row r="1" spans="1:17" x14ac:dyDescent="0.35">
      <c r="B1" t="s">
        <v>28</v>
      </c>
      <c r="C1" t="s">
        <v>29</v>
      </c>
      <c r="D1" t="s">
        <v>30</v>
      </c>
      <c r="E1" t="s">
        <v>25</v>
      </c>
    </row>
    <row r="2" spans="1:17" x14ac:dyDescent="0.35">
      <c r="A2" t="s">
        <v>14</v>
      </c>
      <c r="B2">
        <v>155</v>
      </c>
      <c r="C2">
        <v>174</v>
      </c>
      <c r="D2">
        <v>120</v>
      </c>
      <c r="E2">
        <v>449</v>
      </c>
      <c r="J2" t="s">
        <v>2</v>
      </c>
      <c r="K2">
        <v>1</v>
      </c>
      <c r="L2">
        <v>2</v>
      </c>
      <c r="M2">
        <v>3</v>
      </c>
      <c r="N2">
        <v>4</v>
      </c>
      <c r="O2">
        <v>5</v>
      </c>
      <c r="P2">
        <v>6</v>
      </c>
      <c r="Q2">
        <v>7</v>
      </c>
    </row>
    <row r="3" spans="1:17" x14ac:dyDescent="0.35">
      <c r="A3" t="s">
        <v>31</v>
      </c>
      <c r="B3">
        <v>174</v>
      </c>
      <c r="C3">
        <v>144</v>
      </c>
      <c r="D3">
        <v>173</v>
      </c>
      <c r="E3">
        <v>491</v>
      </c>
      <c r="J3" t="s">
        <v>28</v>
      </c>
      <c r="K3">
        <v>84.960000000000008</v>
      </c>
      <c r="L3">
        <v>195.51000000000002</v>
      </c>
      <c r="M3">
        <v>164.67</v>
      </c>
      <c r="N3">
        <v>292.28000000000003</v>
      </c>
      <c r="O3">
        <v>172.59000000000003</v>
      </c>
      <c r="P3">
        <v>189.85</v>
      </c>
      <c r="Q3">
        <v>167.54000000000002</v>
      </c>
    </row>
    <row r="4" spans="1:17" x14ac:dyDescent="0.35">
      <c r="A4" t="s">
        <v>16</v>
      </c>
      <c r="B4">
        <v>146</v>
      </c>
      <c r="C4">
        <v>179</v>
      </c>
      <c r="D4">
        <v>162</v>
      </c>
      <c r="E4">
        <v>487</v>
      </c>
      <c r="J4" t="s">
        <v>29</v>
      </c>
      <c r="K4">
        <v>108.4</v>
      </c>
      <c r="L4">
        <v>176.48</v>
      </c>
      <c r="M4">
        <v>203.29000000000002</v>
      </c>
      <c r="N4">
        <v>260.01</v>
      </c>
      <c r="O4">
        <v>107.47999999999999</v>
      </c>
      <c r="P4">
        <v>206.85000000000002</v>
      </c>
      <c r="Q4">
        <v>202.23000000000005</v>
      </c>
    </row>
    <row r="5" spans="1:17" x14ac:dyDescent="0.35">
      <c r="A5" t="s">
        <v>17</v>
      </c>
      <c r="B5">
        <v>159</v>
      </c>
      <c r="C5">
        <v>166</v>
      </c>
      <c r="D5">
        <v>123</v>
      </c>
      <c r="E5">
        <v>448</v>
      </c>
      <c r="J5" t="s">
        <v>30</v>
      </c>
      <c r="K5">
        <v>47.63</v>
      </c>
      <c r="L5">
        <v>188.8</v>
      </c>
      <c r="M5">
        <v>144.81</v>
      </c>
      <c r="N5">
        <v>145.38999999999999</v>
      </c>
      <c r="O5">
        <v>128.99</v>
      </c>
      <c r="P5">
        <v>173.65</v>
      </c>
      <c r="Q5">
        <v>125.23</v>
      </c>
    </row>
    <row r="6" spans="1:17" x14ac:dyDescent="0.35">
      <c r="A6" t="s">
        <v>18</v>
      </c>
      <c r="B6">
        <v>160</v>
      </c>
      <c r="C6">
        <v>109</v>
      </c>
      <c r="D6">
        <v>161</v>
      </c>
      <c r="E6">
        <v>430</v>
      </c>
      <c r="J6" t="s">
        <v>25</v>
      </c>
      <c r="K6">
        <f>SUM(K3:K5)</f>
        <v>240.99</v>
      </c>
      <c r="L6">
        <f t="shared" ref="L6:Q6" si="0">SUM(L3:L5)</f>
        <v>560.79</v>
      </c>
      <c r="M6">
        <f t="shared" si="0"/>
        <v>512.77</v>
      </c>
      <c r="N6">
        <f t="shared" si="0"/>
        <v>697.68</v>
      </c>
      <c r="O6">
        <f t="shared" si="0"/>
        <v>409.06000000000006</v>
      </c>
      <c r="P6">
        <f t="shared" si="0"/>
        <v>570.35</v>
      </c>
      <c r="Q6">
        <f t="shared" si="0"/>
        <v>495.00000000000011</v>
      </c>
    </row>
    <row r="7" spans="1:17" x14ac:dyDescent="0.35">
      <c r="A7" t="s">
        <v>19</v>
      </c>
      <c r="B7">
        <v>145</v>
      </c>
      <c r="C7">
        <v>163</v>
      </c>
      <c r="D7">
        <v>172</v>
      </c>
      <c r="E7">
        <v>480</v>
      </c>
      <c r="J7" t="s">
        <v>10</v>
      </c>
      <c r="K7">
        <f>SUM(K6:Q6)</f>
        <v>3486.64</v>
      </c>
    </row>
    <row r="8" spans="1:17" x14ac:dyDescent="0.35">
      <c r="A8" t="s">
        <v>20</v>
      </c>
      <c r="B8">
        <v>159</v>
      </c>
      <c r="C8">
        <v>148</v>
      </c>
      <c r="D8">
        <v>78</v>
      </c>
      <c r="E8">
        <v>385</v>
      </c>
      <c r="J8" t="s">
        <v>34</v>
      </c>
    </row>
    <row r="9" spans="1:17" x14ac:dyDescent="0.35">
      <c r="D9" t="s">
        <v>32</v>
      </c>
      <c r="E9">
        <v>3170</v>
      </c>
      <c r="K9">
        <v>1</v>
      </c>
      <c r="L9">
        <v>2</v>
      </c>
      <c r="M9">
        <v>3</v>
      </c>
      <c r="N9">
        <v>4</v>
      </c>
      <c r="O9">
        <v>5</v>
      </c>
      <c r="P9">
        <v>6</v>
      </c>
      <c r="Q9">
        <v>7</v>
      </c>
    </row>
    <row r="10" spans="1:17" x14ac:dyDescent="0.35">
      <c r="A10" s="68" t="s">
        <v>33</v>
      </c>
      <c r="B10" s="68"/>
      <c r="H10">
        <v>238.1</v>
      </c>
      <c r="J10" t="s">
        <v>28</v>
      </c>
      <c r="K10" s="45">
        <f t="shared" ref="K10:N12" si="1">K3/B12</f>
        <v>0.54812903225806453</v>
      </c>
      <c r="L10" s="45">
        <f t="shared" si="1"/>
        <v>1.1637500000000001</v>
      </c>
      <c r="M10" s="45">
        <f t="shared" si="1"/>
        <v>1.127876712328767</v>
      </c>
      <c r="N10" s="45">
        <f t="shared" si="1"/>
        <v>1.838238993710692</v>
      </c>
      <c r="O10" s="45">
        <f t="shared" ref="O10:Q10" si="2">O3/F12</f>
        <v>1.0786875000000002</v>
      </c>
      <c r="P10" s="45">
        <f t="shared" si="2"/>
        <v>1.3093103448275862</v>
      </c>
      <c r="Q10" s="45">
        <f t="shared" si="2"/>
        <v>1.0537106918238994</v>
      </c>
    </row>
    <row r="11" spans="1:17" x14ac:dyDescent="0.35">
      <c r="B11" t="s">
        <v>14</v>
      </c>
      <c r="C11" t="s">
        <v>31</v>
      </c>
      <c r="D11" t="s">
        <v>16</v>
      </c>
      <c r="E11" t="s">
        <v>17</v>
      </c>
      <c r="F11" t="s">
        <v>18</v>
      </c>
      <c r="G11" t="s">
        <v>19</v>
      </c>
      <c r="H11" t="s">
        <v>20</v>
      </c>
      <c r="J11" t="s">
        <v>29</v>
      </c>
      <c r="K11" s="45">
        <f t="shared" si="1"/>
        <v>0.64523809523809528</v>
      </c>
      <c r="L11" s="45">
        <f t="shared" si="1"/>
        <v>1.2255555555555555</v>
      </c>
      <c r="M11" s="45">
        <f t="shared" si="1"/>
        <v>1.210059523809524</v>
      </c>
      <c r="N11" s="45">
        <f t="shared" si="1"/>
        <v>1.5663253012048193</v>
      </c>
      <c r="O11" s="45">
        <f t="shared" ref="O11:Q11" si="3">O4/F13</f>
        <v>0.98605504587155957</v>
      </c>
      <c r="P11" s="45">
        <f t="shared" si="3"/>
        <v>1.2690184049079756</v>
      </c>
      <c r="Q11" s="45">
        <f t="shared" si="3"/>
        <v>1.3664189189189193</v>
      </c>
    </row>
    <row r="12" spans="1:17" x14ac:dyDescent="0.35">
      <c r="A12" t="s">
        <v>28</v>
      </c>
      <c r="B12">
        <v>155</v>
      </c>
      <c r="C12">
        <v>168</v>
      </c>
      <c r="D12">
        <v>146</v>
      </c>
      <c r="E12">
        <v>159</v>
      </c>
      <c r="F12">
        <v>160</v>
      </c>
      <c r="G12">
        <v>145</v>
      </c>
      <c r="H12">
        <v>159</v>
      </c>
      <c r="J12" t="s">
        <v>30</v>
      </c>
      <c r="K12" s="45">
        <f t="shared" si="1"/>
        <v>0.3969166666666667</v>
      </c>
      <c r="L12" s="45">
        <f t="shared" si="1"/>
        <v>1.1105882352941177</v>
      </c>
      <c r="M12" s="45">
        <f t="shared" si="1"/>
        <v>0.89388888888888896</v>
      </c>
      <c r="N12" s="45">
        <f t="shared" si="1"/>
        <v>1.1820325203252031</v>
      </c>
      <c r="O12" s="45">
        <f t="shared" ref="O12:Q12" si="4">O5/F14</f>
        <v>0.80118012422360252</v>
      </c>
      <c r="P12" s="45">
        <f t="shared" si="4"/>
        <v>1.0336309523809524</v>
      </c>
      <c r="Q12" s="45">
        <f t="shared" si="4"/>
        <v>1.6055128205128206</v>
      </c>
    </row>
    <row r="13" spans="1:17" x14ac:dyDescent="0.35">
      <c r="A13" t="s">
        <v>29</v>
      </c>
      <c r="B13">
        <v>168</v>
      </c>
      <c r="C13">
        <v>144</v>
      </c>
      <c r="D13">
        <v>168</v>
      </c>
      <c r="E13">
        <v>166</v>
      </c>
      <c r="F13">
        <v>109</v>
      </c>
      <c r="G13">
        <v>163</v>
      </c>
      <c r="H13">
        <v>148</v>
      </c>
      <c r="J13" t="s">
        <v>40</v>
      </c>
      <c r="K13" s="45">
        <f>AVERAGE(K10:K12)</f>
        <v>0.5300945980542755</v>
      </c>
      <c r="L13" s="45">
        <f t="shared" ref="L13:Q13" si="5">AVERAGE(L10:L12)</f>
        <v>1.1666312636165577</v>
      </c>
      <c r="M13" s="45">
        <f t="shared" si="5"/>
        <v>1.0772750416757269</v>
      </c>
      <c r="N13" s="45">
        <f t="shared" si="5"/>
        <v>1.5288656050802381</v>
      </c>
      <c r="O13" s="45">
        <f t="shared" si="5"/>
        <v>0.95530755669838741</v>
      </c>
      <c r="P13" s="45">
        <f t="shared" si="5"/>
        <v>1.2039865673721712</v>
      </c>
      <c r="Q13" s="45">
        <f t="shared" si="5"/>
        <v>1.3418808104185465</v>
      </c>
    </row>
    <row r="14" spans="1:17" x14ac:dyDescent="0.35">
      <c r="A14" t="s">
        <v>30</v>
      </c>
      <c r="B14">
        <v>120</v>
      </c>
      <c r="C14">
        <v>170</v>
      </c>
      <c r="D14">
        <v>162</v>
      </c>
      <c r="E14">
        <v>123</v>
      </c>
      <c r="F14">
        <v>161</v>
      </c>
      <c r="G14">
        <v>168</v>
      </c>
      <c r="H14">
        <v>78</v>
      </c>
    </row>
    <row r="15" spans="1:17" x14ac:dyDescent="0.35">
      <c r="A15" t="s">
        <v>25</v>
      </c>
      <c r="B15">
        <f>SUM(B12:B14)</f>
        <v>443</v>
      </c>
      <c r="C15">
        <f>SUM(C12:C14)</f>
        <v>482</v>
      </c>
      <c r="D15">
        <f>SUM(D12:D14)</f>
        <v>476</v>
      </c>
      <c r="E15">
        <f>SUM(E12:E14)</f>
        <v>448</v>
      </c>
      <c r="F15">
        <f t="shared" ref="F15:G15" si="6">SUM(F12:F14)</f>
        <v>430</v>
      </c>
      <c r="G15">
        <f t="shared" si="6"/>
        <v>476</v>
      </c>
      <c r="H15">
        <f>SUM(H12:H14)</f>
        <v>385</v>
      </c>
    </row>
    <row r="16" spans="1:17" x14ac:dyDescent="0.35">
      <c r="A16" t="s">
        <v>38</v>
      </c>
      <c r="B16">
        <v>3138</v>
      </c>
      <c r="J16" t="s">
        <v>35</v>
      </c>
    </row>
    <row r="17" spans="1:17" x14ac:dyDescent="0.35">
      <c r="A17" t="s">
        <v>36</v>
      </c>
      <c r="K17">
        <v>1</v>
      </c>
      <c r="L17">
        <v>2</v>
      </c>
      <c r="M17">
        <v>3</v>
      </c>
      <c r="N17">
        <v>4</v>
      </c>
      <c r="O17">
        <v>5</v>
      </c>
      <c r="P17">
        <v>6</v>
      </c>
      <c r="Q17">
        <v>7</v>
      </c>
    </row>
    <row r="18" spans="1:17" x14ac:dyDescent="0.35">
      <c r="B18" t="s">
        <v>14</v>
      </c>
      <c r="C18" t="s">
        <v>31</v>
      </c>
      <c r="D18" t="s">
        <v>16</v>
      </c>
      <c r="E18" t="s">
        <v>17</v>
      </c>
      <c r="F18" t="s">
        <v>18</v>
      </c>
      <c r="G18" t="s">
        <v>19</v>
      </c>
      <c r="H18" t="s">
        <v>20</v>
      </c>
      <c r="J18" t="s">
        <v>28</v>
      </c>
      <c r="K18" s="46">
        <f t="shared" ref="K18:N20" si="7">B19*K10</f>
        <v>20228.975999999999</v>
      </c>
      <c r="L18" s="46">
        <f t="shared" si="7"/>
        <v>46550.930999999997</v>
      </c>
      <c r="M18" s="46">
        <f t="shared" si="7"/>
        <v>39207.926999999996</v>
      </c>
      <c r="N18" s="46">
        <f t="shared" si="7"/>
        <v>69591.868000000002</v>
      </c>
      <c r="O18" s="46">
        <f t="shared" ref="O18:Q20" si="8">F19*O10</f>
        <v>41093.679000000011</v>
      </c>
      <c r="P18" s="46">
        <f t="shared" si="8"/>
        <v>45203.285000000003</v>
      </c>
      <c r="Q18" s="46">
        <f t="shared" si="8"/>
        <v>39891.274000000005</v>
      </c>
    </row>
    <row r="19" spans="1:17" x14ac:dyDescent="0.35">
      <c r="A19" t="s">
        <v>28</v>
      </c>
      <c r="B19" s="44">
        <f>B12*$H$10</f>
        <v>36905.5</v>
      </c>
      <c r="C19" s="44">
        <f t="shared" ref="C19:H19" si="9">C12*$H$10</f>
        <v>40000.799999999996</v>
      </c>
      <c r="D19" s="44">
        <f t="shared" si="9"/>
        <v>34762.6</v>
      </c>
      <c r="E19" s="44">
        <f t="shared" si="9"/>
        <v>37857.9</v>
      </c>
      <c r="F19" s="44">
        <f t="shared" si="9"/>
        <v>38096</v>
      </c>
      <c r="G19" s="44">
        <f t="shared" si="9"/>
        <v>34524.5</v>
      </c>
      <c r="H19" s="44">
        <f t="shared" si="9"/>
        <v>37857.9</v>
      </c>
      <c r="J19" t="s">
        <v>29</v>
      </c>
      <c r="K19" s="46">
        <f t="shared" si="7"/>
        <v>25810.039999999997</v>
      </c>
      <c r="L19" s="46">
        <f t="shared" si="7"/>
        <v>42019.887999999999</v>
      </c>
      <c r="M19" s="46">
        <f t="shared" si="7"/>
        <v>48403.349000000002</v>
      </c>
      <c r="N19" s="46">
        <f t="shared" si="7"/>
        <v>61908.381000000001</v>
      </c>
      <c r="O19" s="46">
        <f t="shared" si="8"/>
        <v>25590.987999999998</v>
      </c>
      <c r="P19" s="46">
        <f t="shared" si="8"/>
        <v>49250.985000000001</v>
      </c>
      <c r="Q19" s="46">
        <f t="shared" si="8"/>
        <v>48150.963000000011</v>
      </c>
    </row>
    <row r="20" spans="1:17" x14ac:dyDescent="0.35">
      <c r="A20" t="s">
        <v>29</v>
      </c>
      <c r="B20" s="44">
        <f t="shared" ref="B20:H21" si="10">B13*$H$10</f>
        <v>40000.799999999996</v>
      </c>
      <c r="C20" s="44">
        <f t="shared" si="10"/>
        <v>34286.400000000001</v>
      </c>
      <c r="D20" s="44">
        <f t="shared" si="10"/>
        <v>40000.799999999996</v>
      </c>
      <c r="E20" s="44">
        <f t="shared" si="10"/>
        <v>39524.6</v>
      </c>
      <c r="F20" s="44">
        <f t="shared" si="10"/>
        <v>25952.899999999998</v>
      </c>
      <c r="G20" s="44">
        <f t="shared" si="10"/>
        <v>38810.299999999996</v>
      </c>
      <c r="H20" s="44">
        <f t="shared" si="10"/>
        <v>35238.799999999996</v>
      </c>
      <c r="J20" t="s">
        <v>30</v>
      </c>
      <c r="K20" s="46">
        <f t="shared" si="7"/>
        <v>11340.703000000001</v>
      </c>
      <c r="L20" s="46">
        <f t="shared" si="7"/>
        <v>44953.279999999999</v>
      </c>
      <c r="M20" s="46">
        <f t="shared" si="7"/>
        <v>34479.260999999999</v>
      </c>
      <c r="N20" s="46">
        <f t="shared" si="7"/>
        <v>34617.358999999997</v>
      </c>
      <c r="O20" s="46">
        <f t="shared" si="8"/>
        <v>30712.519</v>
      </c>
      <c r="P20" s="46">
        <f t="shared" si="8"/>
        <v>41346.064999999995</v>
      </c>
      <c r="Q20" s="46">
        <f t="shared" si="8"/>
        <v>29817.263000000003</v>
      </c>
    </row>
    <row r="21" spans="1:17" x14ac:dyDescent="0.35">
      <c r="A21" t="s">
        <v>30</v>
      </c>
      <c r="B21" s="44">
        <f t="shared" si="10"/>
        <v>28572</v>
      </c>
      <c r="C21" s="44">
        <f t="shared" si="10"/>
        <v>40477</v>
      </c>
      <c r="D21" s="44">
        <f t="shared" si="10"/>
        <v>38572.199999999997</v>
      </c>
      <c r="E21" s="44">
        <f t="shared" si="10"/>
        <v>29286.3</v>
      </c>
      <c r="F21" s="44">
        <f t="shared" si="10"/>
        <v>38334.1</v>
      </c>
      <c r="G21" s="44">
        <f t="shared" si="10"/>
        <v>40000.799999999996</v>
      </c>
      <c r="H21" s="44">
        <f t="shared" si="10"/>
        <v>18571.8</v>
      </c>
      <c r="J21" t="s">
        <v>39</v>
      </c>
      <c r="K21" s="46">
        <f>AVERAGE(K18:K20)</f>
        <v>19126.573</v>
      </c>
      <c r="L21" s="46">
        <f t="shared" ref="L21:Q21" si="11">AVERAGE(L18:L20)</f>
        <v>44508.032999999996</v>
      </c>
      <c r="M21" s="46">
        <f t="shared" si="11"/>
        <v>40696.845666666668</v>
      </c>
      <c r="N21" s="46">
        <f t="shared" si="11"/>
        <v>55372.536</v>
      </c>
      <c r="O21" s="46">
        <f t="shared" si="11"/>
        <v>32465.728666666673</v>
      </c>
      <c r="P21" s="46">
        <f t="shared" si="11"/>
        <v>45266.778333333328</v>
      </c>
      <c r="Q21" s="46">
        <f t="shared" si="11"/>
        <v>39286.500000000007</v>
      </c>
    </row>
    <row r="22" spans="1:17" x14ac:dyDescent="0.35">
      <c r="A22" t="s">
        <v>25</v>
      </c>
    </row>
    <row r="23" spans="1:17" x14ac:dyDescent="0.35">
      <c r="J23" t="s">
        <v>37</v>
      </c>
      <c r="Q23">
        <v>40000</v>
      </c>
    </row>
    <row r="24" spans="1:17" x14ac:dyDescent="0.35">
      <c r="K24" t="s">
        <v>14</v>
      </c>
      <c r="L24" t="s">
        <v>31</v>
      </c>
      <c r="M24" t="s">
        <v>16</v>
      </c>
      <c r="N24" t="s">
        <v>17</v>
      </c>
      <c r="O24" t="s">
        <v>18</v>
      </c>
      <c r="P24" t="s">
        <v>19</v>
      </c>
      <c r="Q24" t="s">
        <v>20</v>
      </c>
    </row>
    <row r="25" spans="1:17" x14ac:dyDescent="0.35">
      <c r="J25" t="s">
        <v>28</v>
      </c>
      <c r="K25" s="46">
        <f>K10*$Q$23</f>
        <v>21925.16129032258</v>
      </c>
      <c r="L25" s="46">
        <f t="shared" ref="L25:Q25" si="12">L10*$Q$23</f>
        <v>46550</v>
      </c>
      <c r="M25" s="46">
        <f t="shared" si="12"/>
        <v>45115.068493150677</v>
      </c>
      <c r="N25" s="46">
        <f t="shared" si="12"/>
        <v>73529.55974842768</v>
      </c>
      <c r="O25" s="46">
        <f t="shared" si="12"/>
        <v>43147.500000000007</v>
      </c>
      <c r="P25" s="46">
        <f t="shared" si="12"/>
        <v>52372.413793103449</v>
      </c>
      <c r="Q25" s="46">
        <f t="shared" si="12"/>
        <v>42148.427672955979</v>
      </c>
    </row>
    <row r="26" spans="1:17" x14ac:dyDescent="0.35">
      <c r="J26" t="s">
        <v>29</v>
      </c>
      <c r="K26" s="46">
        <f t="shared" ref="K26:Q27" si="13">K11*$Q$23</f>
        <v>25809.523809523813</v>
      </c>
      <c r="L26" s="46">
        <f t="shared" si="13"/>
        <v>49022.222222222219</v>
      </c>
      <c r="M26" s="46">
        <f t="shared" si="13"/>
        <v>48402.380952380961</v>
      </c>
      <c r="N26" s="46">
        <f t="shared" si="13"/>
        <v>62653.012048192773</v>
      </c>
      <c r="O26" s="46">
        <f t="shared" si="13"/>
        <v>39442.201834862382</v>
      </c>
      <c r="P26" s="46">
        <f t="shared" si="13"/>
        <v>50760.73619631902</v>
      </c>
      <c r="Q26" s="46">
        <f t="shared" si="13"/>
        <v>54656.756756756775</v>
      </c>
    </row>
    <row r="27" spans="1:17" x14ac:dyDescent="0.35">
      <c r="J27" t="s">
        <v>30</v>
      </c>
      <c r="K27" s="46">
        <f t="shared" si="13"/>
        <v>15876.666666666668</v>
      </c>
      <c r="L27" s="46">
        <f t="shared" si="13"/>
        <v>44423.529411764706</v>
      </c>
      <c r="M27" s="46">
        <f t="shared" si="13"/>
        <v>35755.555555555555</v>
      </c>
      <c r="N27" s="46">
        <f t="shared" si="13"/>
        <v>47281.300813008122</v>
      </c>
      <c r="O27" s="46">
        <f t="shared" si="13"/>
        <v>32047.204968944101</v>
      </c>
      <c r="P27" s="46">
        <f t="shared" si="13"/>
        <v>41345.238095238092</v>
      </c>
      <c r="Q27" s="46">
        <f t="shared" si="13"/>
        <v>64220.512820512828</v>
      </c>
    </row>
    <row r="28" spans="1:17" x14ac:dyDescent="0.35">
      <c r="J28" t="s">
        <v>40</v>
      </c>
      <c r="K28" s="46">
        <f t="shared" ref="K28:Q28" si="14">AVERAGE(K25:K27)</f>
        <v>21203.78392217102</v>
      </c>
      <c r="L28" s="46">
        <f t="shared" si="14"/>
        <v>46665.250544662304</v>
      </c>
      <c r="M28" s="46">
        <f t="shared" si="14"/>
        <v>43091.001667029072</v>
      </c>
      <c r="N28" s="46">
        <f t="shared" si="14"/>
        <v>61154.624203209525</v>
      </c>
      <c r="O28" s="46">
        <f t="shared" si="14"/>
        <v>38212.302267935498</v>
      </c>
      <c r="P28" s="46">
        <f t="shared" si="14"/>
        <v>48159.462694886861</v>
      </c>
      <c r="Q28" s="46">
        <f t="shared" si="14"/>
        <v>53675.232416741863</v>
      </c>
    </row>
  </sheetData>
  <mergeCells count="1">
    <mergeCell ref="A10:B10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E17D06-72A2-43A2-8418-552A0F938099}">
  <dimension ref="A1:R46"/>
  <sheetViews>
    <sheetView workbookViewId="0">
      <selection activeCell="J29" sqref="J29:P36"/>
    </sheetView>
  </sheetViews>
  <sheetFormatPr defaultRowHeight="14.5" x14ac:dyDescent="0.35"/>
  <cols>
    <col min="9" max="9" width="13.7265625" bestFit="1" customWidth="1"/>
  </cols>
  <sheetData>
    <row r="1" spans="1:18" x14ac:dyDescent="0.35">
      <c r="A1" t="s">
        <v>78</v>
      </c>
      <c r="B1" t="s">
        <v>7</v>
      </c>
      <c r="I1" t="s">
        <v>84</v>
      </c>
    </row>
    <row r="2" spans="1:18" x14ac:dyDescent="0.35">
      <c r="A2" t="s">
        <v>2</v>
      </c>
      <c r="B2">
        <v>1</v>
      </c>
      <c r="C2">
        <v>2</v>
      </c>
      <c r="D2">
        <v>3</v>
      </c>
      <c r="E2" t="s">
        <v>74</v>
      </c>
      <c r="F2" t="s">
        <v>75</v>
      </c>
      <c r="G2" t="s">
        <v>76</v>
      </c>
      <c r="I2" t="s">
        <v>7</v>
      </c>
      <c r="J2">
        <v>1</v>
      </c>
      <c r="K2">
        <v>2</v>
      </c>
      <c r="L2">
        <v>3</v>
      </c>
      <c r="M2">
        <v>4</v>
      </c>
      <c r="N2">
        <v>5</v>
      </c>
      <c r="O2">
        <v>6</v>
      </c>
      <c r="P2">
        <v>7</v>
      </c>
    </row>
    <row r="3" spans="1:18" x14ac:dyDescent="0.35">
      <c r="A3">
        <v>2</v>
      </c>
      <c r="B3">
        <v>48090.476190476198</v>
      </c>
      <c r="C3">
        <v>50772.222222222219</v>
      </c>
      <c r="D3">
        <v>45858.823529411762</v>
      </c>
      <c r="E3">
        <v>240</v>
      </c>
      <c r="F3">
        <v>110</v>
      </c>
      <c r="G3">
        <v>200</v>
      </c>
      <c r="I3">
        <v>1</v>
      </c>
      <c r="J3">
        <v>23112.258064516129</v>
      </c>
      <c r="K3">
        <v>48090.476190476198</v>
      </c>
      <c r="L3">
        <v>47413.698630136983</v>
      </c>
      <c r="M3">
        <v>76083.018867924533</v>
      </c>
      <c r="N3">
        <v>44427.500000000007</v>
      </c>
      <c r="O3">
        <v>54259.31034482758</v>
      </c>
      <c r="P3">
        <v>43771.06918238994</v>
      </c>
    </row>
    <row r="4" spans="1:18" x14ac:dyDescent="0.35">
      <c r="A4">
        <v>3</v>
      </c>
      <c r="B4">
        <v>47413.698630136983</v>
      </c>
      <c r="C4">
        <v>49597.61904761906</v>
      </c>
      <c r="D4">
        <v>36772.839506172844</v>
      </c>
      <c r="E4">
        <v>240</v>
      </c>
      <c r="F4">
        <v>110</v>
      </c>
      <c r="G4">
        <v>200</v>
      </c>
      <c r="I4">
        <v>2</v>
      </c>
      <c r="J4">
        <v>26628.571428571428</v>
      </c>
      <c r="K4">
        <v>50772.222222222219</v>
      </c>
      <c r="L4">
        <v>49597.61904761906</v>
      </c>
      <c r="M4">
        <v>64414.457831325301</v>
      </c>
      <c r="N4">
        <v>40811.009174311926</v>
      </c>
      <c r="O4">
        <v>52539.877300613502</v>
      </c>
      <c r="P4">
        <v>56156.756756756775</v>
      </c>
    </row>
    <row r="5" spans="1:18" x14ac:dyDescent="0.35">
      <c r="A5">
        <v>4</v>
      </c>
      <c r="B5">
        <v>76083.018867924533</v>
      </c>
      <c r="C5">
        <v>64414.457831325301</v>
      </c>
      <c r="D5">
        <v>48832.520325203252</v>
      </c>
      <c r="E5">
        <v>240</v>
      </c>
      <c r="F5">
        <v>110</v>
      </c>
      <c r="G5">
        <v>200</v>
      </c>
      <c r="I5">
        <v>3</v>
      </c>
      <c r="J5">
        <v>16540</v>
      </c>
      <c r="K5">
        <v>45858.823529411762</v>
      </c>
      <c r="L5">
        <v>36772.839506172844</v>
      </c>
      <c r="M5">
        <v>48832.520325203252</v>
      </c>
      <c r="N5">
        <v>33122.981366459629</v>
      </c>
      <c r="O5">
        <v>42814.28571428571</v>
      </c>
      <c r="P5">
        <v>65676.923076923078</v>
      </c>
    </row>
    <row r="6" spans="1:18" x14ac:dyDescent="0.35">
      <c r="A6">
        <v>5</v>
      </c>
      <c r="B6">
        <v>44427.500000000007</v>
      </c>
      <c r="C6">
        <v>40811.009174311926</v>
      </c>
      <c r="D6">
        <v>33122.981366459629</v>
      </c>
      <c r="E6">
        <v>240</v>
      </c>
      <c r="F6">
        <v>110</v>
      </c>
      <c r="G6">
        <v>200</v>
      </c>
    </row>
    <row r="7" spans="1:18" x14ac:dyDescent="0.35">
      <c r="A7">
        <v>6</v>
      </c>
      <c r="B7">
        <v>54259.31034482758</v>
      </c>
      <c r="C7">
        <v>52539.877300613502</v>
      </c>
      <c r="D7">
        <v>42814.28571428571</v>
      </c>
      <c r="E7">
        <v>240</v>
      </c>
      <c r="F7">
        <v>110</v>
      </c>
      <c r="G7">
        <v>200</v>
      </c>
      <c r="J7" t="s">
        <v>85</v>
      </c>
      <c r="P7">
        <v>240</v>
      </c>
      <c r="Q7">
        <v>174</v>
      </c>
      <c r="R7">
        <v>227</v>
      </c>
    </row>
    <row r="8" spans="1:18" x14ac:dyDescent="0.35">
      <c r="A8">
        <v>7</v>
      </c>
      <c r="B8">
        <v>43771.06918238994</v>
      </c>
      <c r="C8">
        <v>56156.756756756775</v>
      </c>
      <c r="D8">
        <v>65676.923076923078</v>
      </c>
      <c r="E8">
        <v>240</v>
      </c>
      <c r="F8">
        <v>110</v>
      </c>
      <c r="G8">
        <v>200</v>
      </c>
      <c r="J8" t="s">
        <v>2</v>
      </c>
      <c r="K8">
        <v>2</v>
      </c>
      <c r="L8">
        <v>3</v>
      </c>
      <c r="M8">
        <v>4</v>
      </c>
      <c r="N8">
        <v>5</v>
      </c>
      <c r="O8">
        <v>6</v>
      </c>
      <c r="P8">
        <v>7</v>
      </c>
      <c r="Q8">
        <v>655</v>
      </c>
      <c r="R8">
        <v>1190</v>
      </c>
    </row>
    <row r="9" spans="1:18" x14ac:dyDescent="0.35">
      <c r="J9">
        <v>1</v>
      </c>
      <c r="K9">
        <f>(K3-$J$3)/$P$7</f>
        <v>104.07590885816695</v>
      </c>
      <c r="L9">
        <f t="shared" ref="L9:O9" si="0">(L3-$J$3)/$P$7</f>
        <v>101.25600235675356</v>
      </c>
      <c r="M9">
        <f t="shared" si="0"/>
        <v>220.71150334753503</v>
      </c>
      <c r="N9">
        <f>(N3-$J$3)/$Q$8</f>
        <v>32.542354099975384</v>
      </c>
      <c r="O9">
        <f t="shared" si="0"/>
        <v>129.7793845012977</v>
      </c>
      <c r="P9">
        <f>(P3-$J$3)/$R$8</f>
        <v>17.360345477204884</v>
      </c>
    </row>
    <row r="10" spans="1:18" x14ac:dyDescent="0.35">
      <c r="A10" t="s">
        <v>81</v>
      </c>
      <c r="G10">
        <v>240</v>
      </c>
      <c r="H10">
        <v>174</v>
      </c>
      <c r="I10">
        <v>227</v>
      </c>
      <c r="J10">
        <v>2</v>
      </c>
      <c r="K10">
        <f>(K4-$J$4)/$P$7</f>
        <v>100.59854497354496</v>
      </c>
      <c r="L10">
        <f t="shared" ref="L10:O10" si="1">(L4-$J$4)/$P$7</f>
        <v>95.704365079365132</v>
      </c>
      <c r="M10">
        <f t="shared" si="1"/>
        <v>157.4411933448078</v>
      </c>
      <c r="N10">
        <f t="shared" ref="N10:N11" si="2">(N4-$J$3)/$Q$8</f>
        <v>27.020994060756944</v>
      </c>
      <c r="O10">
        <f t="shared" si="1"/>
        <v>107.96377446684197</v>
      </c>
      <c r="P10">
        <f t="shared" ref="P10:P11" si="3">(P4-$J$3)/$R$8</f>
        <v>27.768486296000543</v>
      </c>
    </row>
    <row r="11" spans="1:18" x14ac:dyDescent="0.35">
      <c r="A11" t="s">
        <v>2</v>
      </c>
      <c r="B11">
        <v>2</v>
      </c>
      <c r="C11">
        <v>3</v>
      </c>
      <c r="D11">
        <v>4</v>
      </c>
      <c r="E11">
        <v>5</v>
      </c>
      <c r="F11">
        <v>6</v>
      </c>
      <c r="G11">
        <v>7</v>
      </c>
      <c r="H11">
        <v>655</v>
      </c>
      <c r="I11">
        <v>1190</v>
      </c>
      <c r="J11">
        <v>3</v>
      </c>
      <c r="K11">
        <f>(K5-$J$5)/$P$7</f>
        <v>122.16176470588235</v>
      </c>
      <c r="L11">
        <f t="shared" ref="L11:O11" si="4">(L5-$J$5)/$P$7</f>
        <v>84.303497942386855</v>
      </c>
      <c r="M11">
        <f t="shared" si="4"/>
        <v>134.55216802168022</v>
      </c>
      <c r="N11">
        <f t="shared" si="2"/>
        <v>15.283547025867939</v>
      </c>
      <c r="O11">
        <f t="shared" si="4"/>
        <v>109.47619047619045</v>
      </c>
      <c r="P11">
        <f t="shared" si="3"/>
        <v>35.768626060846174</v>
      </c>
    </row>
    <row r="12" spans="1:18" x14ac:dyDescent="0.35">
      <c r="A12">
        <v>1</v>
      </c>
      <c r="B12">
        <v>48090.476190476198</v>
      </c>
      <c r="C12">
        <v>47413.698630136983</v>
      </c>
      <c r="D12">
        <v>76083.018867924533</v>
      </c>
      <c r="E12">
        <v>44427.500000000007</v>
      </c>
      <c r="F12">
        <v>54259.31034482758</v>
      </c>
      <c r="G12">
        <v>43771.06918238994</v>
      </c>
      <c r="J12" t="s">
        <v>39</v>
      </c>
      <c r="K12">
        <f>AVERAGE(K9:K11)</f>
        <v>108.94540617919809</v>
      </c>
      <c r="L12">
        <f t="shared" ref="L12:P12" si="5">AVERAGE(L9:L11)</f>
        <v>93.754621792835181</v>
      </c>
      <c r="M12">
        <f t="shared" si="5"/>
        <v>170.90162157134102</v>
      </c>
      <c r="N12">
        <f t="shared" si="5"/>
        <v>24.948965062200092</v>
      </c>
      <c r="O12">
        <f t="shared" si="5"/>
        <v>115.73978314811002</v>
      </c>
      <c r="P12">
        <f t="shared" si="5"/>
        <v>26.965819278017204</v>
      </c>
    </row>
    <row r="13" spans="1:18" x14ac:dyDescent="0.35">
      <c r="A13">
        <v>2</v>
      </c>
      <c r="B13">
        <v>50772.222222222219</v>
      </c>
      <c r="C13">
        <v>49597.61904761906</v>
      </c>
      <c r="D13">
        <v>64414.457831325301</v>
      </c>
      <c r="E13">
        <v>40811.009174311926</v>
      </c>
      <c r="F13">
        <v>52539.877300613502</v>
      </c>
      <c r="G13">
        <v>56156.756756756775</v>
      </c>
    </row>
    <row r="14" spans="1:18" x14ac:dyDescent="0.35">
      <c r="A14">
        <v>3</v>
      </c>
      <c r="B14">
        <v>45858.823529411762</v>
      </c>
      <c r="C14">
        <v>36772.839506172844</v>
      </c>
      <c r="D14">
        <v>48832.520325203252</v>
      </c>
      <c r="E14">
        <v>33122.981366459629</v>
      </c>
      <c r="F14">
        <v>42814.28571428571</v>
      </c>
      <c r="G14">
        <v>65676.923076923078</v>
      </c>
      <c r="J14" t="s">
        <v>86</v>
      </c>
      <c r="P14">
        <v>110</v>
      </c>
      <c r="Q14">
        <v>68</v>
      </c>
      <c r="R14">
        <v>81</v>
      </c>
    </row>
    <row r="15" spans="1:18" x14ac:dyDescent="0.35">
      <c r="A15" t="s">
        <v>77</v>
      </c>
      <c r="J15" t="s">
        <v>2</v>
      </c>
      <c r="K15">
        <v>2</v>
      </c>
      <c r="L15">
        <v>3</v>
      </c>
      <c r="M15">
        <v>4</v>
      </c>
      <c r="N15">
        <v>5</v>
      </c>
      <c r="O15">
        <v>6</v>
      </c>
      <c r="P15">
        <v>7</v>
      </c>
      <c r="Q15">
        <v>183</v>
      </c>
      <c r="R15">
        <v>310</v>
      </c>
    </row>
    <row r="16" spans="1:18" x14ac:dyDescent="0.35">
      <c r="A16" t="s">
        <v>2</v>
      </c>
      <c r="B16">
        <v>2</v>
      </c>
      <c r="C16">
        <v>3</v>
      </c>
      <c r="D16">
        <v>4</v>
      </c>
      <c r="E16">
        <v>5</v>
      </c>
      <c r="F16">
        <v>6</v>
      </c>
      <c r="G16">
        <v>7</v>
      </c>
      <c r="J16">
        <v>1</v>
      </c>
      <c r="K16">
        <f>(K3-$J$3)/$P$14</f>
        <v>227.07471023600064</v>
      </c>
      <c r="L16">
        <f t="shared" ref="L16:O16" si="6">(L3-$J$3)/$P$14</f>
        <v>220.92218696018958</v>
      </c>
      <c r="M16">
        <f t="shared" si="6"/>
        <v>481.5523709400764</v>
      </c>
      <c r="N16">
        <f>(N3-$J$3)/$Q$15</f>
        <v>116.47673188789004</v>
      </c>
      <c r="O16">
        <f t="shared" si="6"/>
        <v>283.15502073010413</v>
      </c>
      <c r="P16">
        <f>(P3-$J$3)/$R$15</f>
        <v>66.64132618668971</v>
      </c>
    </row>
    <row r="17" spans="1:18" x14ac:dyDescent="0.35">
      <c r="A17">
        <v>1</v>
      </c>
      <c r="B17">
        <f>B12/$G$10</f>
        <v>200.37698412698415</v>
      </c>
      <c r="C17">
        <f t="shared" ref="C17:F17" si="7">C12/$G$10</f>
        <v>197.55707762557077</v>
      </c>
      <c r="D17">
        <f t="shared" si="7"/>
        <v>317.01257861635224</v>
      </c>
      <c r="E17">
        <f>E12/$H$11</f>
        <v>67.828244274809165</v>
      </c>
      <c r="F17">
        <f t="shared" si="7"/>
        <v>226.08045977011491</v>
      </c>
      <c r="G17">
        <f>G12/$I$11</f>
        <v>36.782411077638606</v>
      </c>
      <c r="J17">
        <v>2</v>
      </c>
      <c r="K17">
        <f>(K4-$J$4)/$P$14</f>
        <v>219.48773448773446</v>
      </c>
      <c r="L17">
        <f t="shared" ref="L17:O17" si="8">(L4-$J$4)/$P$14</f>
        <v>208.80952380952394</v>
      </c>
      <c r="M17">
        <f t="shared" si="8"/>
        <v>343.50805820685338</v>
      </c>
      <c r="N17">
        <f t="shared" ref="N17:N18" si="9">(N4-$J$3)/$Q$15</f>
        <v>96.714486938774854</v>
      </c>
      <c r="O17">
        <f t="shared" si="8"/>
        <v>235.55732610947339</v>
      </c>
      <c r="P17">
        <f t="shared" ref="P17:P18" si="10">(P4-$J$3)/$R$15</f>
        <v>106.59515707174403</v>
      </c>
    </row>
    <row r="18" spans="1:18" x14ac:dyDescent="0.35">
      <c r="A18">
        <v>2</v>
      </c>
      <c r="B18">
        <f t="shared" ref="B18:F19" si="11">B13/$G$10</f>
        <v>211.55092592592592</v>
      </c>
      <c r="C18">
        <f t="shared" si="11"/>
        <v>206.65674603174608</v>
      </c>
      <c r="D18">
        <f t="shared" si="11"/>
        <v>268.39357429718876</v>
      </c>
      <c r="E18">
        <f t="shared" ref="E18:E19" si="12">E13/$H$11</f>
        <v>62.306884235590729</v>
      </c>
      <c r="F18">
        <f t="shared" si="11"/>
        <v>218.91615541922292</v>
      </c>
      <c r="G18">
        <f t="shared" ref="G18:G19" si="13">G13/$I$11</f>
        <v>47.190551896434265</v>
      </c>
      <c r="J18">
        <v>3</v>
      </c>
      <c r="K18">
        <f>(K5-$J$5)/$P$14</f>
        <v>266.53475935828874</v>
      </c>
      <c r="L18">
        <f t="shared" ref="L18:O18" si="14">(L5-$J$5)/$P$14</f>
        <v>183.9349046015713</v>
      </c>
      <c r="M18">
        <f t="shared" si="14"/>
        <v>293.56836659275683</v>
      </c>
      <c r="N18">
        <f t="shared" si="9"/>
        <v>54.703406021549185</v>
      </c>
      <c r="O18">
        <f t="shared" si="14"/>
        <v>238.85714285714283</v>
      </c>
      <c r="P18">
        <f t="shared" si="10"/>
        <v>137.30537100776436</v>
      </c>
    </row>
    <row r="19" spans="1:18" x14ac:dyDescent="0.35">
      <c r="A19">
        <v>3</v>
      </c>
      <c r="B19">
        <f t="shared" si="11"/>
        <v>191.07843137254901</v>
      </c>
      <c r="C19">
        <f t="shared" si="11"/>
        <v>153.22016460905351</v>
      </c>
      <c r="D19">
        <f t="shared" si="11"/>
        <v>203.46883468834687</v>
      </c>
      <c r="E19">
        <f t="shared" si="12"/>
        <v>50.569437200701728</v>
      </c>
      <c r="F19">
        <f t="shared" si="11"/>
        <v>178.39285714285714</v>
      </c>
      <c r="G19">
        <f t="shared" si="13"/>
        <v>55.190691661279899</v>
      </c>
      <c r="J19" t="s">
        <v>39</v>
      </c>
      <c r="K19">
        <f>AVERAGE(K16:K18)</f>
        <v>237.69906802734127</v>
      </c>
      <c r="L19">
        <f t="shared" ref="L19:P19" si="15">AVERAGE(L16:L18)</f>
        <v>204.55553845709494</v>
      </c>
      <c r="M19">
        <f t="shared" si="15"/>
        <v>372.87626524656224</v>
      </c>
      <c r="N19">
        <f t="shared" si="15"/>
        <v>89.298208282738031</v>
      </c>
      <c r="O19">
        <f t="shared" si="15"/>
        <v>252.52316323224014</v>
      </c>
      <c r="P19">
        <f t="shared" si="15"/>
        <v>103.51395142206604</v>
      </c>
    </row>
    <row r="20" spans="1:18" x14ac:dyDescent="0.35">
      <c r="A20" t="s">
        <v>40</v>
      </c>
      <c r="B20">
        <f>AVERAGE(B17:B19)</f>
        <v>201.00211380848637</v>
      </c>
      <c r="C20">
        <f t="shared" ref="C20:F20" si="16">AVERAGE(C17:C19)</f>
        <v>185.81132942212346</v>
      </c>
      <c r="D20">
        <f t="shared" si="16"/>
        <v>262.95832920062929</v>
      </c>
      <c r="E20">
        <f t="shared" si="16"/>
        <v>60.234855237033877</v>
      </c>
      <c r="F20">
        <f t="shared" si="16"/>
        <v>207.7964907773983</v>
      </c>
      <c r="G20">
        <f>AVERAGE(G17:G19)</f>
        <v>46.387884878450926</v>
      </c>
    </row>
    <row r="21" spans="1:18" x14ac:dyDescent="0.35">
      <c r="J21" t="s">
        <v>87</v>
      </c>
      <c r="P21">
        <v>200</v>
      </c>
      <c r="Q21">
        <v>135</v>
      </c>
      <c r="R21">
        <v>171</v>
      </c>
    </row>
    <row r="22" spans="1:18" x14ac:dyDescent="0.35">
      <c r="A22" t="s">
        <v>80</v>
      </c>
      <c r="G22">
        <v>110</v>
      </c>
      <c r="H22">
        <v>68</v>
      </c>
      <c r="I22">
        <v>81</v>
      </c>
      <c r="J22" t="s">
        <v>2</v>
      </c>
      <c r="K22">
        <v>2</v>
      </c>
      <c r="L22">
        <v>3</v>
      </c>
      <c r="M22">
        <v>4</v>
      </c>
      <c r="N22">
        <v>5</v>
      </c>
      <c r="O22">
        <v>6</v>
      </c>
      <c r="P22">
        <v>7</v>
      </c>
      <c r="Q22">
        <v>453</v>
      </c>
      <c r="R22">
        <v>807</v>
      </c>
    </row>
    <row r="23" spans="1:18" x14ac:dyDescent="0.35">
      <c r="A23" t="s">
        <v>2</v>
      </c>
      <c r="B23">
        <v>2</v>
      </c>
      <c r="C23">
        <v>3</v>
      </c>
      <c r="D23">
        <v>4</v>
      </c>
      <c r="E23">
        <v>5</v>
      </c>
      <c r="F23">
        <v>6</v>
      </c>
      <c r="G23">
        <v>7</v>
      </c>
      <c r="H23">
        <v>183</v>
      </c>
      <c r="I23">
        <v>310</v>
      </c>
      <c r="J23">
        <v>1</v>
      </c>
      <c r="K23">
        <f>(K3-$J$3)/$P$21</f>
        <v>124.89109062980035</v>
      </c>
      <c r="L23">
        <f t="shared" ref="L23:O23" si="17">(L3-$J$3)/$P$21</f>
        <v>121.50720282810427</v>
      </c>
      <c r="M23">
        <f t="shared" si="17"/>
        <v>264.85380401704202</v>
      </c>
      <c r="N23">
        <f>(N3-$J$3)/$Q$22</f>
        <v>47.053514206366181</v>
      </c>
      <c r="O23">
        <f t="shared" si="17"/>
        <v>155.73526140155727</v>
      </c>
      <c r="P23">
        <f>(P3-$J$3)/$R$22</f>
        <v>25.599518113846109</v>
      </c>
    </row>
    <row r="24" spans="1:18" x14ac:dyDescent="0.35">
      <c r="A24">
        <v>1</v>
      </c>
      <c r="B24">
        <v>48090.476190476198</v>
      </c>
      <c r="C24">
        <v>47413.698630136983</v>
      </c>
      <c r="D24">
        <v>76083.018867924533</v>
      </c>
      <c r="E24">
        <v>44427.500000000007</v>
      </c>
      <c r="F24">
        <v>54259.31034482758</v>
      </c>
      <c r="G24">
        <v>43771.06918238994</v>
      </c>
      <c r="J24">
        <v>2</v>
      </c>
      <c r="K24">
        <f>(K4-$J$4)/$P$21</f>
        <v>120.71825396825396</v>
      </c>
      <c r="L24">
        <f t="shared" ref="L24:O24" si="18">(L4-$J$4)/$P$21</f>
        <v>114.84523809523816</v>
      </c>
      <c r="M24">
        <f t="shared" si="18"/>
        <v>188.92943201376937</v>
      </c>
      <c r="N24">
        <f t="shared" ref="N24:N25" si="19">(N4-$J$3)/$Q$22</f>
        <v>39.070090750101102</v>
      </c>
      <c r="O24">
        <f t="shared" si="18"/>
        <v>129.55652936021036</v>
      </c>
      <c r="P24">
        <f t="shared" ref="P24:P25" si="20">(P4-$J$3)/$R$22</f>
        <v>40.947334191128434</v>
      </c>
    </row>
    <row r="25" spans="1:18" x14ac:dyDescent="0.35">
      <c r="A25">
        <v>2</v>
      </c>
      <c r="B25">
        <v>50772.222222222219</v>
      </c>
      <c r="C25">
        <v>49597.61904761906</v>
      </c>
      <c r="D25">
        <v>64414.457831325301</v>
      </c>
      <c r="E25">
        <v>40811.009174311926</v>
      </c>
      <c r="F25">
        <v>52539.877300613502</v>
      </c>
      <c r="G25">
        <v>56156.756756756775</v>
      </c>
      <c r="J25">
        <v>3</v>
      </c>
      <c r="K25">
        <f>(K5-$J$5)/$P$21</f>
        <v>146.59411764705882</v>
      </c>
      <c r="L25">
        <f t="shared" ref="L25:O25" si="21">(L5-$J$5)/$P$21</f>
        <v>101.16419753086421</v>
      </c>
      <c r="M25">
        <f t="shared" si="21"/>
        <v>161.46260162601627</v>
      </c>
      <c r="N25">
        <f t="shared" si="19"/>
        <v>22.098726935857616</v>
      </c>
      <c r="O25">
        <f t="shared" si="21"/>
        <v>131.37142857142854</v>
      </c>
      <c r="P25">
        <f t="shared" si="20"/>
        <v>52.744318478819018</v>
      </c>
    </row>
    <row r="26" spans="1:18" x14ac:dyDescent="0.35">
      <c r="A26">
        <v>3</v>
      </c>
      <c r="B26">
        <v>45858.823529411762</v>
      </c>
      <c r="C26">
        <v>36772.839506172844</v>
      </c>
      <c r="D26">
        <v>48832.520325203252</v>
      </c>
      <c r="E26">
        <v>33122.981366459629</v>
      </c>
      <c r="F26">
        <v>42814.28571428571</v>
      </c>
      <c r="G26">
        <v>65676.923076923078</v>
      </c>
      <c r="J26" t="s">
        <v>39</v>
      </c>
      <c r="K26">
        <f>AVERAGE(K23:K25)</f>
        <v>130.73448741503771</v>
      </c>
      <c r="L26">
        <f t="shared" ref="L26:P26" si="22">AVERAGE(L23:L25)</f>
        <v>112.50554615140221</v>
      </c>
      <c r="M26">
        <f t="shared" si="22"/>
        <v>205.08194588560923</v>
      </c>
      <c r="N26">
        <f t="shared" si="22"/>
        <v>36.074110630774967</v>
      </c>
      <c r="O26">
        <f t="shared" si="22"/>
        <v>138.88773977773204</v>
      </c>
      <c r="P26">
        <f t="shared" si="22"/>
        <v>39.763723594597856</v>
      </c>
    </row>
    <row r="28" spans="1:18" x14ac:dyDescent="0.35">
      <c r="A28" t="s">
        <v>79</v>
      </c>
    </row>
    <row r="29" spans="1:18" x14ac:dyDescent="0.35">
      <c r="A29" t="s">
        <v>2</v>
      </c>
      <c r="B29">
        <v>2</v>
      </c>
      <c r="C29">
        <v>3</v>
      </c>
      <c r="D29">
        <v>4</v>
      </c>
      <c r="E29">
        <v>5</v>
      </c>
      <c r="F29">
        <v>6</v>
      </c>
      <c r="G29">
        <v>7</v>
      </c>
      <c r="K29" t="s">
        <v>2</v>
      </c>
    </row>
    <row r="30" spans="1:18" x14ac:dyDescent="0.35">
      <c r="A30">
        <v>1</v>
      </c>
      <c r="B30">
        <f>B24/$G$22</f>
        <v>437.18614718614725</v>
      </c>
      <c r="C30">
        <f t="shared" ref="C30:F30" si="23">C24/$G$22</f>
        <v>431.03362391033619</v>
      </c>
      <c r="D30">
        <f t="shared" si="23"/>
        <v>691.66380789022298</v>
      </c>
      <c r="E30">
        <f>E24/$H$23</f>
        <v>242.77322404371589</v>
      </c>
      <c r="F30">
        <f t="shared" si="23"/>
        <v>493.26645768025071</v>
      </c>
      <c r="G30">
        <f>G24/$I$23</f>
        <v>141.19699736254819</v>
      </c>
      <c r="J30" t="s">
        <v>97</v>
      </c>
      <c r="K30">
        <v>2</v>
      </c>
      <c r="L30">
        <v>3</v>
      </c>
      <c r="M30">
        <v>4</v>
      </c>
      <c r="N30">
        <v>5</v>
      </c>
      <c r="O30">
        <v>6</v>
      </c>
      <c r="P30">
        <v>7</v>
      </c>
    </row>
    <row r="31" spans="1:18" x14ac:dyDescent="0.35">
      <c r="A31">
        <v>2</v>
      </c>
      <c r="B31">
        <f t="shared" ref="B31:F32" si="24">B25/$G$22</f>
        <v>461.56565656565652</v>
      </c>
      <c r="C31">
        <f t="shared" si="24"/>
        <v>450.88744588744601</v>
      </c>
      <c r="D31">
        <f t="shared" si="24"/>
        <v>585.58598028477547</v>
      </c>
      <c r="E31">
        <f t="shared" ref="E31:E32" si="25">E25/$H$23</f>
        <v>223.01097909460069</v>
      </c>
      <c r="F31">
        <f t="shared" si="24"/>
        <v>477.63524818739546</v>
      </c>
      <c r="G31">
        <f t="shared" ref="G31:G32" si="26">G25/$I$23</f>
        <v>181.1508282476025</v>
      </c>
      <c r="J31" t="s">
        <v>91</v>
      </c>
      <c r="K31" s="46">
        <v>201.00211380848637</v>
      </c>
      <c r="L31" s="46">
        <v>185.81132942212346</v>
      </c>
      <c r="M31" s="46">
        <v>262.95832920062929</v>
      </c>
      <c r="N31" s="46">
        <v>60.234855237033877</v>
      </c>
      <c r="O31" s="46">
        <v>207.7964907773983</v>
      </c>
      <c r="P31" s="46">
        <v>46.387884878450926</v>
      </c>
    </row>
    <row r="32" spans="1:18" x14ac:dyDescent="0.35">
      <c r="A32">
        <v>3</v>
      </c>
      <c r="B32">
        <f t="shared" si="24"/>
        <v>416.89839572192511</v>
      </c>
      <c r="C32">
        <f t="shared" si="24"/>
        <v>334.29854096520768</v>
      </c>
      <c r="D32">
        <f t="shared" si="24"/>
        <v>443.93200295639321</v>
      </c>
      <c r="E32">
        <f t="shared" si="25"/>
        <v>180.99989817737503</v>
      </c>
      <c r="F32">
        <f t="shared" si="24"/>
        <v>389.22077922077921</v>
      </c>
      <c r="G32">
        <f t="shared" si="26"/>
        <v>211.86104218362283</v>
      </c>
      <c r="J32" t="s">
        <v>92</v>
      </c>
      <c r="K32" s="46">
        <v>438.55006649124294</v>
      </c>
      <c r="L32" s="46">
        <v>405.40653692099659</v>
      </c>
      <c r="M32" s="46">
        <v>573.72726371046394</v>
      </c>
      <c r="N32" s="46">
        <v>215.59470043856388</v>
      </c>
      <c r="O32" s="46">
        <v>453.37416169614175</v>
      </c>
      <c r="P32" s="46">
        <v>178.06962259792454</v>
      </c>
    </row>
    <row r="33" spans="1:16" x14ac:dyDescent="0.35">
      <c r="A33" t="s">
        <v>40</v>
      </c>
      <c r="B33">
        <f>AVERAGE(B30:B32)</f>
        <v>438.55006649124294</v>
      </c>
      <c r="C33">
        <f t="shared" ref="C33:G33" si="27">AVERAGE(C30:C32)</f>
        <v>405.40653692099659</v>
      </c>
      <c r="D33">
        <f t="shared" si="27"/>
        <v>573.72726371046394</v>
      </c>
      <c r="E33">
        <f t="shared" si="27"/>
        <v>215.59470043856388</v>
      </c>
      <c r="F33">
        <f t="shared" si="27"/>
        <v>453.37416169614175</v>
      </c>
      <c r="G33">
        <f t="shared" si="27"/>
        <v>178.06962259792454</v>
      </c>
      <c r="J33" t="s">
        <v>93</v>
      </c>
      <c r="K33" s="46">
        <v>241.20253657018361</v>
      </c>
      <c r="L33" s="46">
        <v>222.97359530654816</v>
      </c>
      <c r="M33" s="46">
        <v>315.54999504075511</v>
      </c>
      <c r="N33" s="46">
        <v>87.094547859287388</v>
      </c>
      <c r="O33" s="46">
        <v>249.355788932878</v>
      </c>
      <c r="P33" s="46">
        <v>68.403448581606696</v>
      </c>
    </row>
    <row r="34" spans="1:16" x14ac:dyDescent="0.35">
      <c r="J34" t="s">
        <v>94</v>
      </c>
      <c r="K34" s="46">
        <v>108.94540617919809</v>
      </c>
      <c r="L34" s="46">
        <v>93.754621792835181</v>
      </c>
      <c r="M34" s="46">
        <v>170.90162157134102</v>
      </c>
      <c r="N34" s="46">
        <v>24.948965062200092</v>
      </c>
      <c r="O34" s="46">
        <v>115.73978314811002</v>
      </c>
      <c r="P34" s="46">
        <v>26.965819278017204</v>
      </c>
    </row>
    <row r="35" spans="1:16" x14ac:dyDescent="0.35">
      <c r="A35" t="s">
        <v>82</v>
      </c>
      <c r="G35">
        <v>200</v>
      </c>
      <c r="H35">
        <v>135</v>
      </c>
      <c r="I35">
        <v>171</v>
      </c>
      <c r="J35" t="s">
        <v>95</v>
      </c>
      <c r="K35" s="46">
        <v>237.69906802734127</v>
      </c>
      <c r="L35" s="46">
        <v>204.55553845709494</v>
      </c>
      <c r="M35" s="46">
        <v>372.87626524656224</v>
      </c>
      <c r="N35" s="46">
        <v>89.298208282738031</v>
      </c>
      <c r="O35" s="46">
        <v>252.52316323224014</v>
      </c>
      <c r="P35" s="46">
        <v>103.51395142206604</v>
      </c>
    </row>
    <row r="36" spans="1:16" x14ac:dyDescent="0.35">
      <c r="A36" t="s">
        <v>2</v>
      </c>
      <c r="B36">
        <v>2</v>
      </c>
      <c r="C36">
        <v>3</v>
      </c>
      <c r="D36">
        <v>4</v>
      </c>
      <c r="E36">
        <v>5</v>
      </c>
      <c r="F36">
        <v>6</v>
      </c>
      <c r="G36">
        <v>7</v>
      </c>
      <c r="H36">
        <v>453</v>
      </c>
      <c r="I36">
        <v>807</v>
      </c>
      <c r="J36" t="s">
        <v>96</v>
      </c>
      <c r="K36" s="46">
        <v>130.73448741503771</v>
      </c>
      <c r="L36" s="46">
        <v>112.50554615140221</v>
      </c>
      <c r="M36" s="46">
        <v>205.08194588560923</v>
      </c>
      <c r="N36" s="46">
        <v>36.074110630774967</v>
      </c>
      <c r="O36" s="46">
        <v>138.88773977773204</v>
      </c>
      <c r="P36" s="46">
        <v>39.763723594597856</v>
      </c>
    </row>
    <row r="37" spans="1:16" x14ac:dyDescent="0.35">
      <c r="A37">
        <v>1</v>
      </c>
      <c r="B37">
        <v>48090.476190476198</v>
      </c>
      <c r="C37">
        <v>47413.698630136983</v>
      </c>
      <c r="D37">
        <v>76083.018867924533</v>
      </c>
      <c r="E37">
        <v>44427.500000000007</v>
      </c>
      <c r="F37">
        <v>54259.31034482758</v>
      </c>
      <c r="G37">
        <v>43771.06918238994</v>
      </c>
    </row>
    <row r="38" spans="1:16" x14ac:dyDescent="0.35">
      <c r="A38">
        <v>2</v>
      </c>
      <c r="B38">
        <v>50772.222222222219</v>
      </c>
      <c r="C38">
        <v>49597.61904761906</v>
      </c>
      <c r="D38">
        <v>64414.457831325301</v>
      </c>
      <c r="E38">
        <v>40811.009174311926</v>
      </c>
      <c r="F38">
        <v>52539.877300613502</v>
      </c>
      <c r="G38">
        <v>56156.756756756775</v>
      </c>
    </row>
    <row r="39" spans="1:16" x14ac:dyDescent="0.35">
      <c r="A39">
        <v>3</v>
      </c>
      <c r="B39">
        <v>45858.823529411762</v>
      </c>
      <c r="C39">
        <v>36772.839506172844</v>
      </c>
      <c r="D39">
        <v>48832.520325203252</v>
      </c>
      <c r="E39">
        <v>33122.981366459629</v>
      </c>
      <c r="F39">
        <v>42814.28571428571</v>
      </c>
      <c r="G39">
        <v>65676.923076923078</v>
      </c>
    </row>
    <row r="41" spans="1:16" x14ac:dyDescent="0.35">
      <c r="A41" t="s">
        <v>83</v>
      </c>
    </row>
    <row r="42" spans="1:16" x14ac:dyDescent="0.35">
      <c r="A42" t="s">
        <v>2</v>
      </c>
      <c r="B42">
        <v>2</v>
      </c>
      <c r="C42">
        <v>3</v>
      </c>
      <c r="D42">
        <v>4</v>
      </c>
      <c r="E42">
        <v>5</v>
      </c>
      <c r="F42">
        <v>6</v>
      </c>
      <c r="G42">
        <v>7</v>
      </c>
    </row>
    <row r="43" spans="1:16" x14ac:dyDescent="0.35">
      <c r="A43">
        <v>1</v>
      </c>
      <c r="B43">
        <f>B37/$G$35</f>
        <v>240.45238095238099</v>
      </c>
      <c r="C43">
        <f t="shared" ref="C43:F43" si="28">C37/$G$35</f>
        <v>237.06849315068493</v>
      </c>
      <c r="D43">
        <f t="shared" si="28"/>
        <v>380.41509433962267</v>
      </c>
      <c r="E43">
        <f>E37/$H$36</f>
        <v>98.073951434878609</v>
      </c>
      <c r="F43">
        <f t="shared" si="28"/>
        <v>271.29655172413788</v>
      </c>
      <c r="G43">
        <f>G37/$I$36</f>
        <v>54.239243100854942</v>
      </c>
    </row>
    <row r="44" spans="1:16" x14ac:dyDescent="0.35">
      <c r="A44">
        <v>2</v>
      </c>
      <c r="B44">
        <f t="shared" ref="B44:F45" si="29">B38/$G$35</f>
        <v>253.86111111111109</v>
      </c>
      <c r="C44">
        <f t="shared" si="29"/>
        <v>247.9880952380953</v>
      </c>
      <c r="D44">
        <f t="shared" si="29"/>
        <v>322.07228915662648</v>
      </c>
      <c r="E44">
        <f t="shared" ref="E44:E45" si="30">E38/$H$36</f>
        <v>90.090527978613522</v>
      </c>
      <c r="F44">
        <f t="shared" si="29"/>
        <v>262.6993865030675</v>
      </c>
      <c r="G44">
        <f t="shared" ref="G44:G45" si="31">G38/$I$36</f>
        <v>69.587059178137267</v>
      </c>
    </row>
    <row r="45" spans="1:16" x14ac:dyDescent="0.35">
      <c r="A45">
        <v>3</v>
      </c>
      <c r="B45">
        <f t="shared" si="29"/>
        <v>229.29411764705881</v>
      </c>
      <c r="C45">
        <f t="shared" si="29"/>
        <v>183.86419753086423</v>
      </c>
      <c r="D45">
        <f t="shared" si="29"/>
        <v>244.16260162601625</v>
      </c>
      <c r="E45">
        <f t="shared" si="30"/>
        <v>73.119164164370048</v>
      </c>
      <c r="F45">
        <f t="shared" si="29"/>
        <v>214.07142857142856</v>
      </c>
      <c r="G45">
        <f t="shared" si="31"/>
        <v>81.384043465827858</v>
      </c>
    </row>
    <row r="46" spans="1:16" x14ac:dyDescent="0.35">
      <c r="A46" t="s">
        <v>40</v>
      </c>
      <c r="B46">
        <f>AVERAGE(B43:B45)</f>
        <v>241.20253657018361</v>
      </c>
      <c r="C46">
        <f t="shared" ref="C46:G46" si="32">AVERAGE(C43:C45)</f>
        <v>222.97359530654816</v>
      </c>
      <c r="D46">
        <f t="shared" si="32"/>
        <v>315.54999504075511</v>
      </c>
      <c r="E46">
        <f t="shared" si="32"/>
        <v>87.094547859287388</v>
      </c>
      <c r="F46">
        <f t="shared" si="32"/>
        <v>249.355788932878</v>
      </c>
      <c r="G46">
        <f t="shared" si="32"/>
        <v>68.403448581606696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DA0898-59DA-4C38-9922-C77B63452896}">
  <dimension ref="A1:O32"/>
  <sheetViews>
    <sheetView workbookViewId="0">
      <selection activeCell="E2" sqref="E2:E22"/>
    </sheetView>
  </sheetViews>
  <sheetFormatPr defaultRowHeight="14.5" x14ac:dyDescent="0.35"/>
  <cols>
    <col min="2" max="2" width="9.36328125" customWidth="1"/>
    <col min="3" max="3" width="16" bestFit="1" customWidth="1"/>
    <col min="4" max="4" width="18.54296875" bestFit="1" customWidth="1"/>
  </cols>
  <sheetData>
    <row r="1" spans="1:15" ht="15" thickBot="1" x14ac:dyDescent="0.4">
      <c r="A1" s="18" t="s">
        <v>7</v>
      </c>
      <c r="B1" s="19" t="s">
        <v>2</v>
      </c>
      <c r="C1" s="19" t="s">
        <v>11</v>
      </c>
      <c r="D1" s="19" t="s">
        <v>12</v>
      </c>
      <c r="E1" s="20" t="s">
        <v>13</v>
      </c>
    </row>
    <row r="2" spans="1:15" x14ac:dyDescent="0.35">
      <c r="A2" s="63">
        <v>1</v>
      </c>
      <c r="B2" s="21">
        <v>1</v>
      </c>
      <c r="C2" s="22">
        <v>2513.52</v>
      </c>
      <c r="D2" s="29">
        <v>98.82</v>
      </c>
      <c r="E2" s="32">
        <f>C2/(C2-D2)</f>
        <v>1.0409243384271338</v>
      </c>
      <c r="F2">
        <v>1.0409243384271338</v>
      </c>
      <c r="I2" t="s">
        <v>2</v>
      </c>
    </row>
    <row r="3" spans="1:15" x14ac:dyDescent="0.35">
      <c r="A3" s="63"/>
      <c r="B3" s="24">
        <v>2</v>
      </c>
      <c r="C3" s="17">
        <v>2528.54</v>
      </c>
      <c r="D3" s="30">
        <v>110.44</v>
      </c>
      <c r="E3" s="33">
        <f t="shared" ref="E3:E22" si="0">C3/(C3-D3)</f>
        <v>1.0456722219924734</v>
      </c>
      <c r="F3">
        <v>1.0456722219924734</v>
      </c>
      <c r="H3" t="s">
        <v>7</v>
      </c>
      <c r="I3">
        <v>1</v>
      </c>
      <c r="J3">
        <v>2</v>
      </c>
      <c r="K3">
        <v>3</v>
      </c>
      <c r="L3">
        <v>4</v>
      </c>
      <c r="M3">
        <v>5</v>
      </c>
      <c r="N3">
        <v>6</v>
      </c>
      <c r="O3">
        <v>7</v>
      </c>
    </row>
    <row r="4" spans="1:15" x14ac:dyDescent="0.35">
      <c r="A4" s="63"/>
      <c r="B4" s="24">
        <v>3</v>
      </c>
      <c r="C4" s="17">
        <v>2494.87</v>
      </c>
      <c r="D4" s="30">
        <v>122.96</v>
      </c>
      <c r="E4" s="33">
        <f t="shared" si="0"/>
        <v>1.0518400782491748</v>
      </c>
      <c r="F4">
        <v>1.0518400782491748</v>
      </c>
      <c r="H4">
        <v>1</v>
      </c>
      <c r="I4" s="46">
        <v>1.0409243384271338</v>
      </c>
      <c r="J4" s="46">
        <v>1.0456722219924734</v>
      </c>
      <c r="K4" s="46">
        <v>1.0518400782491748</v>
      </c>
      <c r="L4" s="46">
        <v>1.0491142007366712</v>
      </c>
      <c r="M4" s="46">
        <v>1.037675612158496</v>
      </c>
      <c r="N4" s="46">
        <v>1.0514316910289725</v>
      </c>
      <c r="O4" s="46">
        <v>1.0416891708053977</v>
      </c>
    </row>
    <row r="5" spans="1:15" x14ac:dyDescent="0.35">
      <c r="A5" s="63"/>
      <c r="B5" s="24">
        <v>4</v>
      </c>
      <c r="C5" s="17">
        <v>2515.0100000000002</v>
      </c>
      <c r="D5" s="30">
        <v>117.74</v>
      </c>
      <c r="E5" s="33">
        <f t="shared" si="0"/>
        <v>1.0491142007366712</v>
      </c>
      <c r="F5">
        <v>1.0491142007366712</v>
      </c>
      <c r="H5">
        <v>2</v>
      </c>
      <c r="I5" s="46">
        <v>1.0499341004477432</v>
      </c>
      <c r="J5" s="46">
        <v>1.0495073493781295</v>
      </c>
      <c r="K5" s="46">
        <v>1.048092379904048</v>
      </c>
      <c r="L5" s="46">
        <v>1.0518392268047527</v>
      </c>
      <c r="M5" s="46">
        <v>1.0419418193581185</v>
      </c>
      <c r="N5" s="46">
        <v>1.0508694114589325</v>
      </c>
      <c r="O5" s="46">
        <v>1.0455878701673618</v>
      </c>
    </row>
    <row r="6" spans="1:15" x14ac:dyDescent="0.35">
      <c r="A6" s="63"/>
      <c r="B6" s="24">
        <v>5</v>
      </c>
      <c r="C6" s="17">
        <v>2401.9699999999998</v>
      </c>
      <c r="D6" s="30">
        <v>87.21</v>
      </c>
      <c r="E6" s="33">
        <f t="shared" si="0"/>
        <v>1.037675612158496</v>
      </c>
      <c r="F6">
        <v>1.037675612158496</v>
      </c>
      <c r="H6">
        <v>3</v>
      </c>
      <c r="I6" s="46">
        <v>1.0468683982858178</v>
      </c>
      <c r="J6" s="46">
        <v>1.0512984578266114</v>
      </c>
      <c r="K6" s="46">
        <v>1.049656822827514</v>
      </c>
      <c r="L6" s="46">
        <v>1.0530912730765816</v>
      </c>
      <c r="M6" s="46">
        <v>1.048425004013122</v>
      </c>
      <c r="N6" s="46">
        <v>1.0503149881152241</v>
      </c>
      <c r="O6" s="46">
        <v>1.0508936571166569</v>
      </c>
    </row>
    <row r="7" spans="1:15" x14ac:dyDescent="0.35">
      <c r="A7" s="63"/>
      <c r="B7" s="24">
        <v>6</v>
      </c>
      <c r="C7" s="17">
        <v>2484.4699999999998</v>
      </c>
      <c r="D7" s="30">
        <v>121.53</v>
      </c>
      <c r="E7" s="33">
        <f t="shared" si="0"/>
        <v>1.0514316910289725</v>
      </c>
      <c r="F7">
        <v>1.0514316910289725</v>
      </c>
      <c r="H7" t="s">
        <v>40</v>
      </c>
      <c r="I7" s="46">
        <f>AVERAGE(I4:I6)</f>
        <v>1.0459089457202315</v>
      </c>
      <c r="J7" s="46">
        <f t="shared" ref="J7:O7" si="1">AVERAGE(J4:J6)</f>
        <v>1.0488260097324049</v>
      </c>
      <c r="K7" s="46">
        <f t="shared" si="1"/>
        <v>1.0498630936602458</v>
      </c>
      <c r="L7" s="46">
        <f t="shared" si="1"/>
        <v>1.0513482335393352</v>
      </c>
      <c r="M7" s="46">
        <f t="shared" si="1"/>
        <v>1.0426808118432456</v>
      </c>
      <c r="N7" s="46">
        <f t="shared" si="1"/>
        <v>1.050872030201043</v>
      </c>
      <c r="O7" s="46">
        <f t="shared" si="1"/>
        <v>1.0460568993631389</v>
      </c>
    </row>
    <row r="8" spans="1:15" ht="15" thickBot="1" x14ac:dyDescent="0.4">
      <c r="A8" s="63"/>
      <c r="B8" s="26">
        <v>7</v>
      </c>
      <c r="C8" s="27">
        <v>2565.17</v>
      </c>
      <c r="D8" s="31">
        <v>102.66</v>
      </c>
      <c r="E8" s="34">
        <f t="shared" si="0"/>
        <v>1.0416891708053977</v>
      </c>
      <c r="F8">
        <v>1.0416891708053977</v>
      </c>
    </row>
    <row r="9" spans="1:15" x14ac:dyDescent="0.35">
      <c r="A9" s="63">
        <v>2</v>
      </c>
      <c r="B9" s="21">
        <v>1</v>
      </c>
      <c r="C9" s="22">
        <v>2246.46</v>
      </c>
      <c r="D9" s="23">
        <v>106.84</v>
      </c>
      <c r="E9" s="32">
        <f t="shared" si="0"/>
        <v>1.0499341004477432</v>
      </c>
      <c r="F9">
        <v>1.0499341004477432</v>
      </c>
    </row>
    <row r="10" spans="1:15" x14ac:dyDescent="0.35">
      <c r="A10" s="63"/>
      <c r="B10" s="24">
        <v>2</v>
      </c>
      <c r="C10" s="17">
        <v>2339.1</v>
      </c>
      <c r="D10" s="25">
        <v>110.34</v>
      </c>
      <c r="E10" s="33">
        <f t="shared" si="0"/>
        <v>1.0495073493781295</v>
      </c>
      <c r="F10">
        <v>1.0495073493781295</v>
      </c>
      <c r="I10">
        <v>1</v>
      </c>
      <c r="J10">
        <v>2</v>
      </c>
      <c r="K10">
        <v>3</v>
      </c>
      <c r="L10">
        <v>4</v>
      </c>
      <c r="M10">
        <v>5</v>
      </c>
      <c r="N10">
        <v>6</v>
      </c>
      <c r="O10">
        <v>7</v>
      </c>
    </row>
    <row r="11" spans="1:15" x14ac:dyDescent="0.35">
      <c r="A11" s="63"/>
      <c r="B11" s="24">
        <v>3</v>
      </c>
      <c r="C11" s="17">
        <v>2523.23</v>
      </c>
      <c r="D11" s="25">
        <v>115.78</v>
      </c>
      <c r="E11" s="33">
        <f t="shared" si="0"/>
        <v>1.048092379904048</v>
      </c>
      <c r="F11">
        <v>1.048092379904048</v>
      </c>
      <c r="I11">
        <v>1.0409243384271338</v>
      </c>
      <c r="J11">
        <v>1.0456722219924734</v>
      </c>
      <c r="K11">
        <v>1.0518400782491748</v>
      </c>
      <c r="L11">
        <v>1.0491142007366712</v>
      </c>
      <c r="M11">
        <v>1.037675612158496</v>
      </c>
      <c r="N11">
        <v>1.0514316910289725</v>
      </c>
      <c r="O11">
        <v>1.0416891708053977</v>
      </c>
    </row>
    <row r="12" spans="1:15" x14ac:dyDescent="0.35">
      <c r="A12" s="63"/>
      <c r="B12" s="24">
        <v>4</v>
      </c>
      <c r="C12" s="17">
        <v>2585.81</v>
      </c>
      <c r="D12" s="25">
        <v>127.44</v>
      </c>
      <c r="E12" s="33">
        <f t="shared" si="0"/>
        <v>1.0518392268047527</v>
      </c>
      <c r="F12">
        <v>1.0518392268047527</v>
      </c>
      <c r="I12">
        <v>1.0499341004477432</v>
      </c>
      <c r="J12">
        <v>1.0495073493781295</v>
      </c>
      <c r="K12">
        <v>1.048092379904048</v>
      </c>
      <c r="L12">
        <v>1.0518392268047527</v>
      </c>
      <c r="M12">
        <v>1.0419418193581185</v>
      </c>
      <c r="N12">
        <v>1.0508694114589325</v>
      </c>
      <c r="O12">
        <v>1.0455878701673618</v>
      </c>
    </row>
    <row r="13" spans="1:15" x14ac:dyDescent="0.35">
      <c r="A13" s="63"/>
      <c r="B13" s="24">
        <v>5</v>
      </c>
      <c r="C13" s="17">
        <v>2254.71</v>
      </c>
      <c r="D13" s="25">
        <v>90.76</v>
      </c>
      <c r="E13" s="33">
        <f t="shared" si="0"/>
        <v>1.0419418193581185</v>
      </c>
      <c r="F13">
        <v>1.0419418193581185</v>
      </c>
      <c r="I13">
        <v>1.0468683982858178</v>
      </c>
      <c r="J13">
        <v>1.0512984578266114</v>
      </c>
      <c r="K13">
        <v>1.049656822827514</v>
      </c>
      <c r="L13">
        <v>1.0530912730765816</v>
      </c>
      <c r="M13">
        <v>1.048425004013122</v>
      </c>
      <c r="N13">
        <v>1.0503149881152241</v>
      </c>
      <c r="O13">
        <v>1.0508936571166569</v>
      </c>
    </row>
    <row r="14" spans="1:15" x14ac:dyDescent="0.35">
      <c r="A14" s="63"/>
      <c r="B14" s="24">
        <v>6</v>
      </c>
      <c r="C14" s="17">
        <v>2466.38</v>
      </c>
      <c r="D14" s="25">
        <v>119.39</v>
      </c>
      <c r="E14" s="33">
        <f t="shared" si="0"/>
        <v>1.0508694114589325</v>
      </c>
      <c r="F14">
        <v>1.0508694114589325</v>
      </c>
      <c r="H14" t="s">
        <v>39</v>
      </c>
      <c r="I14">
        <f>AVERAGE(I11:I13)</f>
        <v>1.0459089457202315</v>
      </c>
      <c r="J14">
        <f t="shared" ref="J14:O14" si="2">AVERAGE(J11:J13)</f>
        <v>1.0488260097324049</v>
      </c>
      <c r="K14">
        <f t="shared" si="2"/>
        <v>1.0498630936602458</v>
      </c>
      <c r="L14">
        <f t="shared" si="2"/>
        <v>1.0513482335393352</v>
      </c>
      <c r="M14">
        <f t="shared" si="2"/>
        <v>1.0426808118432456</v>
      </c>
      <c r="N14">
        <f t="shared" si="2"/>
        <v>1.050872030201043</v>
      </c>
      <c r="O14">
        <f t="shared" si="2"/>
        <v>1.0460568993631389</v>
      </c>
    </row>
    <row r="15" spans="1:15" ht="15" thickBot="1" x14ac:dyDescent="0.4">
      <c r="A15" s="63"/>
      <c r="B15" s="26">
        <v>7</v>
      </c>
      <c r="C15" s="27">
        <v>2484.62</v>
      </c>
      <c r="D15" s="28">
        <v>108.33</v>
      </c>
      <c r="E15" s="34">
        <f t="shared" si="0"/>
        <v>1.0455878701673618</v>
      </c>
      <c r="F15">
        <v>1.0455878701673618</v>
      </c>
    </row>
    <row r="16" spans="1:15" x14ac:dyDescent="0.35">
      <c r="A16" s="63">
        <v>3</v>
      </c>
      <c r="B16" s="21">
        <v>1</v>
      </c>
      <c r="C16" s="22">
        <v>2081.3000000000002</v>
      </c>
      <c r="D16" s="23">
        <v>93.18</v>
      </c>
      <c r="E16" s="35">
        <f t="shared" si="0"/>
        <v>1.0468683982858178</v>
      </c>
      <c r="F16">
        <v>1.0468683982858178</v>
      </c>
    </row>
    <row r="17" spans="1:12" x14ac:dyDescent="0.35">
      <c r="A17" s="63"/>
      <c r="B17" s="24">
        <v>2</v>
      </c>
      <c r="C17" s="17">
        <v>2579.5500000000002</v>
      </c>
      <c r="D17" s="25">
        <v>125.87</v>
      </c>
      <c r="E17" s="33">
        <f t="shared" si="0"/>
        <v>1.0512984578266114</v>
      </c>
      <c r="F17">
        <v>1.0512984578266114</v>
      </c>
    </row>
    <row r="18" spans="1:12" x14ac:dyDescent="0.35">
      <c r="A18" s="63"/>
      <c r="B18" s="24">
        <v>3</v>
      </c>
      <c r="C18" s="17">
        <v>2526.44</v>
      </c>
      <c r="D18" s="25">
        <v>119.52</v>
      </c>
      <c r="E18" s="33">
        <f t="shared" si="0"/>
        <v>1.049656822827514</v>
      </c>
      <c r="F18">
        <v>1.049656822827514</v>
      </c>
    </row>
    <row r="19" spans="1:12" x14ac:dyDescent="0.35">
      <c r="A19" s="63"/>
      <c r="B19" s="24">
        <v>4</v>
      </c>
      <c r="C19" s="17">
        <v>2609.16</v>
      </c>
      <c r="D19" s="25">
        <v>131.54</v>
      </c>
      <c r="E19" s="33">
        <f t="shared" si="0"/>
        <v>1.0530912730765816</v>
      </c>
      <c r="F19">
        <v>1.0530912730765816</v>
      </c>
    </row>
    <row r="20" spans="1:12" x14ac:dyDescent="0.35">
      <c r="A20" s="63"/>
      <c r="B20" s="24">
        <v>5</v>
      </c>
      <c r="C20" s="17">
        <v>2547.1799999999998</v>
      </c>
      <c r="D20" s="25">
        <v>117.65</v>
      </c>
      <c r="E20" s="33">
        <f t="shared" si="0"/>
        <v>1.048425004013122</v>
      </c>
      <c r="F20">
        <v>1.048425004013122</v>
      </c>
    </row>
    <row r="21" spans="1:12" x14ac:dyDescent="0.35">
      <c r="A21" s="63"/>
      <c r="B21" s="24">
        <v>6</v>
      </c>
      <c r="C21" s="17">
        <v>2527.52</v>
      </c>
      <c r="D21" s="25">
        <v>121.08</v>
      </c>
      <c r="E21" s="33">
        <f t="shared" si="0"/>
        <v>1.0503149881152241</v>
      </c>
      <c r="F21">
        <v>1.0503149881152241</v>
      </c>
    </row>
    <row r="22" spans="1:12" ht="15" thickBot="1" x14ac:dyDescent="0.4">
      <c r="A22" s="63"/>
      <c r="B22" s="26">
        <v>7</v>
      </c>
      <c r="C22" s="27">
        <v>2498.3000000000002</v>
      </c>
      <c r="D22" s="28">
        <v>120.99</v>
      </c>
      <c r="E22" s="34">
        <f t="shared" si="0"/>
        <v>1.0508936571166569</v>
      </c>
      <c r="F22">
        <v>1.0508936571166569</v>
      </c>
    </row>
    <row r="24" spans="1:12" x14ac:dyDescent="0.35">
      <c r="I24">
        <v>4</v>
      </c>
      <c r="J24">
        <v>6</v>
      </c>
    </row>
    <row r="25" spans="1:12" x14ac:dyDescent="0.35">
      <c r="I25">
        <v>1.0513482335393352</v>
      </c>
      <c r="J25">
        <v>1.050872030201043</v>
      </c>
    </row>
    <row r="26" spans="1:12" x14ac:dyDescent="0.35">
      <c r="I26">
        <v>15.804687031798872</v>
      </c>
      <c r="J26">
        <v>15.96018347133824</v>
      </c>
    </row>
    <row r="30" spans="1:12" x14ac:dyDescent="0.35">
      <c r="E30" s="17" t="s">
        <v>2</v>
      </c>
      <c r="F30" s="17" t="s">
        <v>110</v>
      </c>
      <c r="G30" s="17" t="s">
        <v>111</v>
      </c>
      <c r="H30" s="17" t="s">
        <v>112</v>
      </c>
      <c r="I30" s="17" t="s">
        <v>113</v>
      </c>
      <c r="J30" s="17" t="s">
        <v>114</v>
      </c>
      <c r="K30" s="17" t="s">
        <v>115</v>
      </c>
      <c r="L30" s="58" t="s">
        <v>116</v>
      </c>
    </row>
    <row r="31" spans="1:12" x14ac:dyDescent="0.35">
      <c r="E31" s="17" t="s">
        <v>106</v>
      </c>
      <c r="F31" s="57">
        <v>1.0459089457202315</v>
      </c>
      <c r="G31" s="57">
        <v>1.0488260097324049</v>
      </c>
      <c r="H31" s="57">
        <v>1.0498630936602458</v>
      </c>
      <c r="I31" s="57">
        <v>1.0426808118432456</v>
      </c>
      <c r="J31" s="57">
        <v>1.0460568993631389</v>
      </c>
      <c r="K31" s="57">
        <v>1.0513482335393352</v>
      </c>
      <c r="L31" s="57">
        <v>1.050872030201043</v>
      </c>
    </row>
    <row r="32" spans="1:12" x14ac:dyDescent="0.35">
      <c r="E32" s="17" t="s">
        <v>50</v>
      </c>
      <c r="F32" s="56">
        <v>16.134763608231825</v>
      </c>
      <c r="G32" s="56">
        <v>15.95515296421889</v>
      </c>
      <c r="H32" s="56">
        <v>15.959907124083953</v>
      </c>
      <c r="I32" s="56">
        <v>14.261261754913678</v>
      </c>
      <c r="J32" s="56">
        <v>14.323877286614561</v>
      </c>
      <c r="K32" s="56">
        <v>15.804687031798872</v>
      </c>
      <c r="L32" s="56">
        <v>15.96018347133824</v>
      </c>
    </row>
  </sheetData>
  <mergeCells count="3">
    <mergeCell ref="A2:A8"/>
    <mergeCell ref="A9:A15"/>
    <mergeCell ref="A16:A2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FAC75-1650-4D12-92FA-F218A9861F52}">
  <dimension ref="A1:Q62"/>
  <sheetViews>
    <sheetView topLeftCell="A54" workbookViewId="0">
      <selection activeCell="D64" sqref="D64"/>
    </sheetView>
  </sheetViews>
  <sheetFormatPr defaultRowHeight="14.5" x14ac:dyDescent="0.35"/>
  <cols>
    <col min="1" max="1" width="16.1796875" bestFit="1" customWidth="1"/>
    <col min="2" max="2" width="13.36328125" bestFit="1" customWidth="1"/>
    <col min="3" max="5" width="10.36328125" bestFit="1" customWidth="1"/>
    <col min="6" max="6" width="10.90625" bestFit="1" customWidth="1"/>
    <col min="7" max="8" width="10.36328125" bestFit="1" customWidth="1"/>
    <col min="9" max="9" width="10.453125" bestFit="1" customWidth="1"/>
    <col min="11" max="11" width="18.08984375" bestFit="1" customWidth="1"/>
  </cols>
  <sheetData>
    <row r="1" spans="1:9" x14ac:dyDescent="0.35">
      <c r="C1" t="s">
        <v>0</v>
      </c>
      <c r="I1" t="s">
        <v>73</v>
      </c>
    </row>
    <row r="2" spans="1:9" x14ac:dyDescent="0.3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10</v>
      </c>
    </row>
    <row r="3" spans="1:9" x14ac:dyDescent="0.35">
      <c r="A3">
        <v>1</v>
      </c>
      <c r="B3">
        <v>1</v>
      </c>
      <c r="C3">
        <v>2.9299999999999997</v>
      </c>
      <c r="D3">
        <v>56.489999999999995</v>
      </c>
      <c r="E3">
        <v>18.89</v>
      </c>
      <c r="F3">
        <v>6.65</v>
      </c>
      <c r="G3">
        <v>84.960000000000008</v>
      </c>
      <c r="I3">
        <v>4.5999999999999996</v>
      </c>
    </row>
    <row r="4" spans="1:9" x14ac:dyDescent="0.35">
      <c r="B4">
        <v>2</v>
      </c>
      <c r="C4">
        <v>47.81</v>
      </c>
      <c r="D4">
        <v>105.12</v>
      </c>
      <c r="E4">
        <v>33.980000000000004</v>
      </c>
      <c r="F4">
        <v>8.6</v>
      </c>
      <c r="G4">
        <v>195.51000000000002</v>
      </c>
      <c r="I4">
        <v>6.47</v>
      </c>
    </row>
    <row r="5" spans="1:9" x14ac:dyDescent="0.35">
      <c r="B5">
        <v>3</v>
      </c>
      <c r="C5">
        <v>41.94</v>
      </c>
      <c r="D5">
        <v>93.820000000000007</v>
      </c>
      <c r="E5">
        <v>25.64</v>
      </c>
      <c r="F5">
        <v>3.2699999999999996</v>
      </c>
      <c r="G5">
        <v>164.67</v>
      </c>
      <c r="I5">
        <v>8.39</v>
      </c>
    </row>
    <row r="6" spans="1:9" x14ac:dyDescent="0.35">
      <c r="B6">
        <v>4</v>
      </c>
      <c r="C6">
        <v>77.580000000000013</v>
      </c>
      <c r="D6">
        <v>169.42</v>
      </c>
      <c r="E6">
        <v>32.790000000000006</v>
      </c>
      <c r="F6">
        <v>12.49</v>
      </c>
      <c r="G6" s="50">
        <v>292.28000000000003</v>
      </c>
      <c r="I6">
        <v>10.15</v>
      </c>
    </row>
    <row r="7" spans="1:9" x14ac:dyDescent="0.35">
      <c r="B7">
        <v>5</v>
      </c>
      <c r="C7">
        <v>47.74</v>
      </c>
      <c r="D7">
        <v>98.010000000000019</v>
      </c>
      <c r="E7">
        <v>16.28</v>
      </c>
      <c r="F7">
        <v>10.560000000000002</v>
      </c>
      <c r="G7">
        <v>172.59000000000003</v>
      </c>
      <c r="I7">
        <v>5.12</v>
      </c>
    </row>
    <row r="8" spans="1:9" x14ac:dyDescent="0.35">
      <c r="B8">
        <v>6</v>
      </c>
      <c r="C8">
        <v>50.720000000000006</v>
      </c>
      <c r="D8">
        <v>112.67</v>
      </c>
      <c r="E8">
        <v>19.540000000000003</v>
      </c>
      <c r="F8">
        <v>6.92</v>
      </c>
      <c r="G8">
        <v>189.85</v>
      </c>
      <c r="I8">
        <v>6.84</v>
      </c>
    </row>
    <row r="9" spans="1:9" x14ac:dyDescent="0.35">
      <c r="B9">
        <v>7</v>
      </c>
      <c r="C9">
        <v>59.960000000000008</v>
      </c>
      <c r="D9">
        <v>73</v>
      </c>
      <c r="E9">
        <v>25.96</v>
      </c>
      <c r="F9">
        <v>8.620000000000001</v>
      </c>
      <c r="G9">
        <v>167.54000000000002</v>
      </c>
      <c r="I9">
        <v>6.45</v>
      </c>
    </row>
    <row r="10" spans="1:9" x14ac:dyDescent="0.35">
      <c r="A10">
        <v>2</v>
      </c>
      <c r="B10">
        <v>1</v>
      </c>
      <c r="C10">
        <v>4.3099999999999996</v>
      </c>
      <c r="D10">
        <v>66.660000000000011</v>
      </c>
      <c r="E10">
        <v>10.690000000000001</v>
      </c>
      <c r="F10">
        <v>26.740000000000002</v>
      </c>
      <c r="G10">
        <v>108.4</v>
      </c>
      <c r="I10">
        <v>3.44</v>
      </c>
    </row>
    <row r="11" spans="1:9" x14ac:dyDescent="0.35">
      <c r="B11">
        <v>2</v>
      </c>
      <c r="C11">
        <v>36.14</v>
      </c>
      <c r="D11">
        <v>96.31</v>
      </c>
      <c r="E11">
        <v>35.400000000000006</v>
      </c>
      <c r="F11">
        <v>8.6300000000000008</v>
      </c>
      <c r="G11">
        <v>176.48</v>
      </c>
      <c r="I11">
        <v>6.3</v>
      </c>
    </row>
    <row r="12" spans="1:9" x14ac:dyDescent="0.35">
      <c r="B12">
        <v>3</v>
      </c>
      <c r="C12">
        <v>32.92</v>
      </c>
      <c r="D12">
        <v>106.83</v>
      </c>
      <c r="E12">
        <v>54.650000000000006</v>
      </c>
      <c r="F12">
        <v>8.89</v>
      </c>
      <c r="G12">
        <v>203.29000000000002</v>
      </c>
      <c r="I12">
        <v>5.0199999999999996</v>
      </c>
    </row>
    <row r="13" spans="1:9" x14ac:dyDescent="0.35">
      <c r="B13">
        <v>4</v>
      </c>
      <c r="C13">
        <v>57.06</v>
      </c>
      <c r="D13">
        <v>154.37</v>
      </c>
      <c r="E13">
        <v>36.4</v>
      </c>
      <c r="F13">
        <v>12.180000000000001</v>
      </c>
      <c r="G13" s="50">
        <v>260.01</v>
      </c>
      <c r="I13">
        <v>7.31</v>
      </c>
    </row>
    <row r="14" spans="1:9" x14ac:dyDescent="0.35">
      <c r="B14">
        <v>5</v>
      </c>
      <c r="C14">
        <v>22.69</v>
      </c>
      <c r="D14">
        <v>62.69</v>
      </c>
      <c r="E14">
        <v>18.690000000000001</v>
      </c>
      <c r="F14">
        <v>3.41</v>
      </c>
      <c r="G14">
        <v>107.47999999999999</v>
      </c>
      <c r="I14">
        <v>3.73</v>
      </c>
    </row>
    <row r="15" spans="1:9" x14ac:dyDescent="0.35">
      <c r="B15">
        <v>6</v>
      </c>
      <c r="C15">
        <v>29.800000000000004</v>
      </c>
      <c r="D15">
        <v>142.68</v>
      </c>
      <c r="E15">
        <v>26.66</v>
      </c>
      <c r="F15">
        <v>7.71</v>
      </c>
      <c r="G15">
        <v>206.85000000000002</v>
      </c>
      <c r="I15">
        <v>7.25</v>
      </c>
    </row>
    <row r="16" spans="1:9" x14ac:dyDescent="0.35">
      <c r="B16">
        <v>7</v>
      </c>
      <c r="C16">
        <v>62.650000000000006</v>
      </c>
      <c r="D16">
        <v>109.44000000000001</v>
      </c>
      <c r="E16">
        <v>23.17</v>
      </c>
      <c r="F16">
        <v>6.97</v>
      </c>
      <c r="G16">
        <v>202.23000000000005</v>
      </c>
      <c r="I16">
        <v>5.55</v>
      </c>
    </row>
    <row r="17" spans="1:16" x14ac:dyDescent="0.35">
      <c r="A17">
        <v>3</v>
      </c>
      <c r="B17">
        <v>1</v>
      </c>
      <c r="C17">
        <v>3.1099999999999994</v>
      </c>
      <c r="D17">
        <v>19.830000000000002</v>
      </c>
      <c r="E17">
        <v>20.340000000000003</v>
      </c>
      <c r="F17">
        <v>4.3499999999999996</v>
      </c>
      <c r="G17">
        <v>47.63</v>
      </c>
      <c r="I17">
        <v>1.99</v>
      </c>
    </row>
    <row r="18" spans="1:16" x14ac:dyDescent="0.35">
      <c r="B18">
        <v>2</v>
      </c>
      <c r="C18">
        <v>37.130000000000003</v>
      </c>
      <c r="D18">
        <v>108.97</v>
      </c>
      <c r="E18">
        <v>36.800000000000004</v>
      </c>
      <c r="F18">
        <v>5.8999999999999995</v>
      </c>
      <c r="G18">
        <v>188.8</v>
      </c>
      <c r="I18">
        <v>6.1</v>
      </c>
    </row>
    <row r="19" spans="1:16" x14ac:dyDescent="0.35">
      <c r="B19">
        <v>3</v>
      </c>
      <c r="C19">
        <v>31.8</v>
      </c>
      <c r="D19">
        <v>80.8</v>
      </c>
      <c r="E19">
        <v>24.720000000000002</v>
      </c>
      <c r="F19">
        <v>7.4899999999999993</v>
      </c>
      <c r="G19">
        <v>144.81</v>
      </c>
      <c r="I19">
        <v>4.12</v>
      </c>
    </row>
    <row r="20" spans="1:16" x14ac:dyDescent="0.35">
      <c r="B20">
        <v>4</v>
      </c>
      <c r="C20">
        <v>26.39</v>
      </c>
      <c r="D20">
        <v>73.66</v>
      </c>
      <c r="E20">
        <v>34.93</v>
      </c>
      <c r="F20">
        <v>10.41</v>
      </c>
      <c r="G20" s="50">
        <v>145.38999999999999</v>
      </c>
      <c r="I20">
        <v>4.7699999999999996</v>
      </c>
    </row>
    <row r="21" spans="1:16" x14ac:dyDescent="0.35">
      <c r="B21">
        <v>5</v>
      </c>
      <c r="C21">
        <v>33.590000000000003</v>
      </c>
      <c r="D21">
        <v>66.33</v>
      </c>
      <c r="E21">
        <v>23.42</v>
      </c>
      <c r="F21">
        <v>5.6499999999999995</v>
      </c>
      <c r="G21">
        <v>128.99</v>
      </c>
      <c r="I21">
        <v>4.33</v>
      </c>
    </row>
    <row r="22" spans="1:16" x14ac:dyDescent="0.35">
      <c r="B22">
        <v>6</v>
      </c>
      <c r="C22">
        <v>48.45</v>
      </c>
      <c r="D22">
        <v>72.28</v>
      </c>
      <c r="E22">
        <v>26.46</v>
      </c>
      <c r="F22">
        <v>26.46</v>
      </c>
      <c r="G22">
        <v>173.65</v>
      </c>
      <c r="I22">
        <v>6.17</v>
      </c>
    </row>
    <row r="23" spans="1:16" x14ac:dyDescent="0.35">
      <c r="B23">
        <v>7</v>
      </c>
      <c r="C23">
        <v>29.620000000000005</v>
      </c>
      <c r="D23">
        <v>65.56</v>
      </c>
      <c r="E23">
        <v>21.439999999999998</v>
      </c>
      <c r="F23">
        <v>8.6100000000000012</v>
      </c>
      <c r="G23">
        <v>125.23</v>
      </c>
      <c r="I23">
        <v>2.84</v>
      </c>
    </row>
    <row r="25" spans="1:16" x14ac:dyDescent="0.35">
      <c r="B25" t="s">
        <v>61</v>
      </c>
    </row>
    <row r="26" spans="1:16" x14ac:dyDescent="0.35">
      <c r="A26" t="s">
        <v>7</v>
      </c>
      <c r="B26">
        <v>1</v>
      </c>
      <c r="C26">
        <v>2</v>
      </c>
      <c r="D26">
        <v>3</v>
      </c>
      <c r="E26">
        <v>4</v>
      </c>
      <c r="F26">
        <v>5</v>
      </c>
      <c r="G26">
        <v>6</v>
      </c>
      <c r="H26">
        <v>7</v>
      </c>
      <c r="J26" t="s">
        <v>53</v>
      </c>
    </row>
    <row r="27" spans="1:16" x14ac:dyDescent="0.35">
      <c r="A27">
        <v>1</v>
      </c>
      <c r="B27">
        <v>84.960000000000008</v>
      </c>
      <c r="C27">
        <v>195.51000000000002</v>
      </c>
      <c r="D27">
        <v>164.67</v>
      </c>
      <c r="E27">
        <v>292.28000000000003</v>
      </c>
      <c r="F27">
        <v>172.59000000000003</v>
      </c>
      <c r="G27">
        <v>189.85</v>
      </c>
      <c r="H27">
        <v>167.54000000000002</v>
      </c>
      <c r="J27">
        <v>4.5999999999999996</v>
      </c>
      <c r="K27">
        <v>6.47</v>
      </c>
      <c r="L27">
        <v>8.39</v>
      </c>
      <c r="M27">
        <v>10.15</v>
      </c>
      <c r="N27">
        <v>5.12</v>
      </c>
      <c r="O27">
        <v>6.84</v>
      </c>
      <c r="P27">
        <v>6.45</v>
      </c>
    </row>
    <row r="28" spans="1:16" x14ac:dyDescent="0.35">
      <c r="A28">
        <v>2</v>
      </c>
      <c r="B28">
        <v>108.4</v>
      </c>
      <c r="C28">
        <v>176.48</v>
      </c>
      <c r="D28">
        <v>203.29000000000002</v>
      </c>
      <c r="E28">
        <v>260.01</v>
      </c>
      <c r="F28">
        <v>107.47999999999999</v>
      </c>
      <c r="G28">
        <v>206.85000000000002</v>
      </c>
      <c r="H28">
        <v>202.23000000000005</v>
      </c>
      <c r="J28">
        <v>3.44</v>
      </c>
      <c r="K28">
        <v>6.3</v>
      </c>
      <c r="L28">
        <v>5.0199999999999996</v>
      </c>
      <c r="M28">
        <v>7.31</v>
      </c>
      <c r="N28">
        <v>3.73</v>
      </c>
      <c r="O28">
        <v>7.25</v>
      </c>
      <c r="P28">
        <v>5.55</v>
      </c>
    </row>
    <row r="29" spans="1:16" x14ac:dyDescent="0.35">
      <c r="A29">
        <v>3</v>
      </c>
      <c r="B29">
        <v>47.63</v>
      </c>
      <c r="C29">
        <v>188.8</v>
      </c>
      <c r="D29">
        <v>144.81</v>
      </c>
      <c r="E29">
        <v>145.38999999999999</v>
      </c>
      <c r="F29">
        <v>128.99</v>
      </c>
      <c r="G29">
        <v>173.65</v>
      </c>
      <c r="H29">
        <v>125.23</v>
      </c>
      <c r="J29">
        <v>1.99</v>
      </c>
      <c r="K29">
        <v>6.1</v>
      </c>
      <c r="L29">
        <v>4.12</v>
      </c>
      <c r="M29">
        <v>4.7699999999999996</v>
      </c>
      <c r="N29">
        <v>4.33</v>
      </c>
      <c r="O29">
        <v>6.17</v>
      </c>
      <c r="P29">
        <v>2.84</v>
      </c>
    </row>
    <row r="31" spans="1:16" x14ac:dyDescent="0.35">
      <c r="A31" t="s">
        <v>62</v>
      </c>
      <c r="B31" t="s">
        <v>61</v>
      </c>
      <c r="K31" t="s">
        <v>67</v>
      </c>
    </row>
    <row r="32" spans="1:16" x14ac:dyDescent="0.35">
      <c r="A32" t="s">
        <v>7</v>
      </c>
      <c r="B32">
        <v>1</v>
      </c>
      <c r="C32">
        <v>2</v>
      </c>
      <c r="D32">
        <v>3</v>
      </c>
      <c r="E32">
        <v>4</v>
      </c>
      <c r="F32">
        <v>5</v>
      </c>
      <c r="G32">
        <v>6</v>
      </c>
      <c r="H32">
        <v>7</v>
      </c>
      <c r="K32" t="s">
        <v>61</v>
      </c>
    </row>
    <row r="33" spans="1:17" x14ac:dyDescent="0.35">
      <c r="A33">
        <v>1</v>
      </c>
      <c r="B33">
        <f>B27+J27</f>
        <v>89.56</v>
      </c>
      <c r="C33">
        <f t="shared" ref="C33:H33" si="0">C27+K27</f>
        <v>201.98000000000002</v>
      </c>
      <c r="D33">
        <f t="shared" si="0"/>
        <v>173.06</v>
      </c>
      <c r="E33">
        <f t="shared" si="0"/>
        <v>302.43</v>
      </c>
      <c r="F33">
        <f t="shared" si="0"/>
        <v>177.71000000000004</v>
      </c>
      <c r="G33">
        <f t="shared" si="0"/>
        <v>196.69</v>
      </c>
      <c r="H33">
        <f t="shared" si="0"/>
        <v>173.99</v>
      </c>
      <c r="J33" t="s">
        <v>7</v>
      </c>
      <c r="K33">
        <v>1</v>
      </c>
      <c r="L33">
        <v>2</v>
      </c>
      <c r="M33">
        <v>3</v>
      </c>
      <c r="N33">
        <v>4</v>
      </c>
      <c r="O33">
        <v>5</v>
      </c>
      <c r="P33">
        <v>6</v>
      </c>
      <c r="Q33">
        <v>7</v>
      </c>
    </row>
    <row r="34" spans="1:17" x14ac:dyDescent="0.35">
      <c r="A34">
        <v>2</v>
      </c>
      <c r="B34">
        <f>B28+J28</f>
        <v>111.84</v>
      </c>
      <c r="C34">
        <f t="shared" ref="C34:H34" si="1">C28+K28</f>
        <v>182.78</v>
      </c>
      <c r="D34">
        <f t="shared" si="1"/>
        <v>208.31000000000003</v>
      </c>
      <c r="E34">
        <f t="shared" si="1"/>
        <v>267.32</v>
      </c>
      <c r="F34">
        <f t="shared" si="1"/>
        <v>111.21</v>
      </c>
      <c r="G34">
        <f t="shared" si="1"/>
        <v>214.10000000000002</v>
      </c>
      <c r="H34">
        <f t="shared" si="1"/>
        <v>207.78000000000006</v>
      </c>
      <c r="J34">
        <v>1</v>
      </c>
      <c r="K34">
        <v>155</v>
      </c>
      <c r="L34">
        <v>168</v>
      </c>
      <c r="M34">
        <v>146</v>
      </c>
      <c r="N34">
        <v>159</v>
      </c>
      <c r="O34">
        <v>160</v>
      </c>
      <c r="P34">
        <v>145</v>
      </c>
      <c r="Q34">
        <v>159</v>
      </c>
    </row>
    <row r="35" spans="1:17" x14ac:dyDescent="0.35">
      <c r="A35">
        <v>3</v>
      </c>
      <c r="B35">
        <f>B29+J29</f>
        <v>49.620000000000005</v>
      </c>
      <c r="C35">
        <f t="shared" ref="C35:H35" si="2">C29+K29</f>
        <v>194.9</v>
      </c>
      <c r="D35">
        <f t="shared" si="2"/>
        <v>148.93</v>
      </c>
      <c r="E35">
        <f t="shared" si="2"/>
        <v>150.16</v>
      </c>
      <c r="F35">
        <f t="shared" si="2"/>
        <v>133.32000000000002</v>
      </c>
      <c r="G35">
        <f t="shared" si="2"/>
        <v>179.82</v>
      </c>
      <c r="H35">
        <f t="shared" si="2"/>
        <v>128.07</v>
      </c>
      <c r="J35">
        <v>2</v>
      </c>
      <c r="K35">
        <v>168</v>
      </c>
      <c r="L35">
        <v>144</v>
      </c>
      <c r="M35">
        <v>168</v>
      </c>
      <c r="N35">
        <v>166</v>
      </c>
      <c r="O35">
        <v>109</v>
      </c>
      <c r="P35">
        <v>163</v>
      </c>
      <c r="Q35">
        <v>148</v>
      </c>
    </row>
    <row r="36" spans="1:17" x14ac:dyDescent="0.35">
      <c r="A36" t="s">
        <v>21</v>
      </c>
      <c r="B36">
        <f>SUM(B33:B35)</f>
        <v>251.02</v>
      </c>
      <c r="C36">
        <f t="shared" ref="C36:H36" si="3">SUM(C33:C35)</f>
        <v>579.66</v>
      </c>
      <c r="D36">
        <f t="shared" si="3"/>
        <v>530.29999999999995</v>
      </c>
      <c r="E36">
        <f t="shared" si="3"/>
        <v>719.91</v>
      </c>
      <c r="F36">
        <f t="shared" si="3"/>
        <v>422.24</v>
      </c>
      <c r="G36">
        <f t="shared" si="3"/>
        <v>590.61</v>
      </c>
      <c r="H36">
        <f t="shared" si="3"/>
        <v>509.84000000000009</v>
      </c>
      <c r="I36">
        <f>SUM(B36:H36)</f>
        <v>3603.5800000000004</v>
      </c>
      <c r="J36">
        <v>3</v>
      </c>
      <c r="K36">
        <v>120</v>
      </c>
      <c r="L36">
        <v>170</v>
      </c>
      <c r="M36">
        <v>162</v>
      </c>
      <c r="N36">
        <v>123</v>
      </c>
      <c r="O36">
        <v>161</v>
      </c>
      <c r="P36">
        <v>168</v>
      </c>
      <c r="Q36">
        <v>78</v>
      </c>
    </row>
    <row r="37" spans="1:17" x14ac:dyDescent="0.35">
      <c r="J37" t="s">
        <v>25</v>
      </c>
      <c r="K37">
        <f>SUM(K34:K36)</f>
        <v>443</v>
      </c>
      <c r="L37">
        <f t="shared" ref="L37:Q37" si="4">SUM(L34:L36)</f>
        <v>482</v>
      </c>
      <c r="M37">
        <f t="shared" si="4"/>
        <v>476</v>
      </c>
      <c r="N37">
        <f t="shared" si="4"/>
        <v>448</v>
      </c>
      <c r="O37">
        <f t="shared" si="4"/>
        <v>430</v>
      </c>
      <c r="P37">
        <f t="shared" si="4"/>
        <v>476</v>
      </c>
      <c r="Q37">
        <f t="shared" si="4"/>
        <v>385</v>
      </c>
    </row>
    <row r="38" spans="1:17" x14ac:dyDescent="0.35">
      <c r="A38" t="s">
        <v>63</v>
      </c>
      <c r="B38" t="s">
        <v>61</v>
      </c>
    </row>
    <row r="39" spans="1:17" x14ac:dyDescent="0.35">
      <c r="A39" t="s">
        <v>7</v>
      </c>
      <c r="B39">
        <v>1</v>
      </c>
      <c r="C39">
        <v>2</v>
      </c>
      <c r="D39">
        <v>3</v>
      </c>
      <c r="E39">
        <v>4</v>
      </c>
      <c r="F39">
        <v>5</v>
      </c>
      <c r="G39">
        <v>6</v>
      </c>
      <c r="H39">
        <v>7</v>
      </c>
    </row>
    <row r="40" spans="1:17" x14ac:dyDescent="0.35">
      <c r="A40">
        <v>1</v>
      </c>
      <c r="B40">
        <f>B33*238.1</f>
        <v>21324.236000000001</v>
      </c>
      <c r="C40">
        <f t="shared" ref="C40:H40" si="5">C33*238.1</f>
        <v>48091.438000000002</v>
      </c>
      <c r="D40">
        <f t="shared" si="5"/>
        <v>41205.586000000003</v>
      </c>
      <c r="E40">
        <f t="shared" si="5"/>
        <v>72008.582999999999</v>
      </c>
      <c r="F40">
        <f t="shared" si="5"/>
        <v>42312.751000000011</v>
      </c>
      <c r="G40">
        <f t="shared" si="5"/>
        <v>46831.888999999996</v>
      </c>
      <c r="H40">
        <f t="shared" si="5"/>
        <v>41427.019</v>
      </c>
    </row>
    <row r="41" spans="1:17" x14ac:dyDescent="0.35">
      <c r="A41">
        <v>2</v>
      </c>
      <c r="B41">
        <f t="shared" ref="B41:H41" si="6">B34*238.1</f>
        <v>26629.103999999999</v>
      </c>
      <c r="C41">
        <f t="shared" si="6"/>
        <v>43519.917999999998</v>
      </c>
      <c r="D41">
        <f t="shared" si="6"/>
        <v>49598.611000000004</v>
      </c>
      <c r="E41">
        <f t="shared" si="6"/>
        <v>63648.892</v>
      </c>
      <c r="F41">
        <f t="shared" si="6"/>
        <v>26479.100999999999</v>
      </c>
      <c r="G41">
        <f t="shared" si="6"/>
        <v>50977.210000000006</v>
      </c>
      <c r="H41">
        <f t="shared" si="6"/>
        <v>49472.418000000012</v>
      </c>
    </row>
    <row r="42" spans="1:17" x14ac:dyDescent="0.35">
      <c r="A42">
        <v>3</v>
      </c>
      <c r="B42">
        <f t="shared" ref="B42:H42" si="7">B35*238.1</f>
        <v>11814.522000000001</v>
      </c>
      <c r="C42">
        <f t="shared" si="7"/>
        <v>46405.69</v>
      </c>
      <c r="D42">
        <f t="shared" si="7"/>
        <v>35460.233</v>
      </c>
      <c r="E42">
        <f t="shared" si="7"/>
        <v>35753.095999999998</v>
      </c>
      <c r="F42">
        <f t="shared" si="7"/>
        <v>31743.492000000006</v>
      </c>
      <c r="G42">
        <f t="shared" si="7"/>
        <v>42815.142</v>
      </c>
      <c r="H42">
        <f t="shared" si="7"/>
        <v>30493.466999999997</v>
      </c>
    </row>
    <row r="43" spans="1:17" x14ac:dyDescent="0.35">
      <c r="A43" t="s">
        <v>39</v>
      </c>
      <c r="B43">
        <f>AVERAGE(B40:B42)</f>
        <v>19922.620666666666</v>
      </c>
      <c r="C43">
        <f t="shared" ref="C43:H43" si="8">AVERAGE(C40:C42)</f>
        <v>46005.682000000001</v>
      </c>
      <c r="D43">
        <f t="shared" si="8"/>
        <v>42088.143333333341</v>
      </c>
      <c r="E43">
        <f t="shared" si="8"/>
        <v>57136.856999999996</v>
      </c>
      <c r="F43">
        <f t="shared" si="8"/>
        <v>33511.78133333334</v>
      </c>
      <c r="G43">
        <f t="shared" si="8"/>
        <v>46874.747000000003</v>
      </c>
      <c r="H43">
        <f t="shared" si="8"/>
        <v>40464.301333333337</v>
      </c>
    </row>
    <row r="44" spans="1:17" x14ac:dyDescent="0.35">
      <c r="A44" t="s">
        <v>60</v>
      </c>
      <c r="B44" s="46">
        <f>B43/1000</f>
        <v>19.922620666666667</v>
      </c>
      <c r="C44" s="46">
        <f t="shared" ref="C44:H44" si="9">C43/1000</f>
        <v>46.005682</v>
      </c>
      <c r="D44" s="46">
        <f t="shared" si="9"/>
        <v>42.088143333333342</v>
      </c>
      <c r="E44" s="46">
        <f t="shared" si="9"/>
        <v>57.136856999999999</v>
      </c>
      <c r="F44" s="46">
        <f t="shared" si="9"/>
        <v>33.511781333333339</v>
      </c>
      <c r="G44" s="46">
        <f t="shared" si="9"/>
        <v>46.874747000000006</v>
      </c>
      <c r="H44" s="46">
        <f t="shared" si="9"/>
        <v>40.464301333333339</v>
      </c>
    </row>
    <row r="46" spans="1:17" x14ac:dyDescent="0.35">
      <c r="A46" t="s">
        <v>64</v>
      </c>
      <c r="B46" t="s">
        <v>61</v>
      </c>
    </row>
    <row r="47" spans="1:17" x14ac:dyDescent="0.35">
      <c r="A47" t="s">
        <v>7</v>
      </c>
      <c r="B47">
        <v>1</v>
      </c>
      <c r="C47">
        <v>2</v>
      </c>
      <c r="D47">
        <v>3</v>
      </c>
      <c r="E47">
        <v>4</v>
      </c>
      <c r="F47">
        <v>5</v>
      </c>
      <c r="G47">
        <v>6</v>
      </c>
      <c r="H47">
        <v>7</v>
      </c>
    </row>
    <row r="48" spans="1:17" x14ac:dyDescent="0.35">
      <c r="A48">
        <v>1</v>
      </c>
      <c r="B48">
        <f>B33/K34</f>
        <v>0.57780645161290323</v>
      </c>
      <c r="C48">
        <f t="shared" ref="C48:H50" si="10">C33/L34</f>
        <v>1.202261904761905</v>
      </c>
      <c r="D48">
        <f t="shared" si="10"/>
        <v>1.1853424657534246</v>
      </c>
      <c r="E48">
        <f t="shared" si="10"/>
        <v>1.9020754716981132</v>
      </c>
      <c r="F48">
        <f t="shared" si="10"/>
        <v>1.1106875000000003</v>
      </c>
      <c r="G48">
        <f t="shared" si="10"/>
        <v>1.3564827586206896</v>
      </c>
      <c r="H48">
        <f t="shared" si="10"/>
        <v>1.0942767295597484</v>
      </c>
    </row>
    <row r="49" spans="1:8" x14ac:dyDescent="0.35">
      <c r="A49">
        <v>2</v>
      </c>
      <c r="B49">
        <f t="shared" ref="B49:B50" si="11">B34/K35</f>
        <v>0.6657142857142857</v>
      </c>
      <c r="C49">
        <f t="shared" si="10"/>
        <v>1.2693055555555555</v>
      </c>
      <c r="D49">
        <f t="shared" si="10"/>
        <v>1.2399404761904764</v>
      </c>
      <c r="E49">
        <f t="shared" si="10"/>
        <v>1.6103614457831326</v>
      </c>
      <c r="F49">
        <f t="shared" si="10"/>
        <v>1.0202752293577981</v>
      </c>
      <c r="G49">
        <f t="shared" si="10"/>
        <v>1.3134969325153376</v>
      </c>
      <c r="H49">
        <f t="shared" si="10"/>
        <v>1.4039189189189194</v>
      </c>
    </row>
    <row r="50" spans="1:8" x14ac:dyDescent="0.35">
      <c r="A50">
        <v>3</v>
      </c>
      <c r="B50">
        <f t="shared" si="11"/>
        <v>0.41350000000000003</v>
      </c>
      <c r="C50">
        <f t="shared" si="10"/>
        <v>1.1464705882352941</v>
      </c>
      <c r="D50">
        <f t="shared" si="10"/>
        <v>0.91932098765432102</v>
      </c>
      <c r="E50">
        <f t="shared" si="10"/>
        <v>1.2208130081300812</v>
      </c>
      <c r="F50">
        <f t="shared" si="10"/>
        <v>0.82807453416149079</v>
      </c>
      <c r="G50">
        <f t="shared" si="10"/>
        <v>1.0703571428571428</v>
      </c>
      <c r="H50">
        <f t="shared" si="10"/>
        <v>1.6419230769230768</v>
      </c>
    </row>
    <row r="51" spans="1:8" x14ac:dyDescent="0.35">
      <c r="A51" t="s">
        <v>39</v>
      </c>
      <c r="B51">
        <f>AVERAGE(B48:B50)</f>
        <v>0.5523402457757296</v>
      </c>
      <c r="C51">
        <f t="shared" ref="C51:H51" si="12">AVERAGE(C48:C50)</f>
        <v>1.2060126828509181</v>
      </c>
      <c r="D51">
        <f t="shared" si="12"/>
        <v>1.1148679765327405</v>
      </c>
      <c r="E51">
        <f t="shared" si="12"/>
        <v>1.5777499752037756</v>
      </c>
      <c r="F51">
        <f t="shared" si="12"/>
        <v>0.98634575450642981</v>
      </c>
      <c r="G51">
        <f t="shared" si="12"/>
        <v>1.24677894466439</v>
      </c>
      <c r="H51">
        <f t="shared" si="12"/>
        <v>1.380039575133915</v>
      </c>
    </row>
    <row r="53" spans="1:8" x14ac:dyDescent="0.35">
      <c r="A53" t="s">
        <v>68</v>
      </c>
      <c r="B53" t="s">
        <v>61</v>
      </c>
      <c r="C53">
        <v>40000</v>
      </c>
    </row>
    <row r="54" spans="1:8" x14ac:dyDescent="0.35">
      <c r="A54" t="s">
        <v>7</v>
      </c>
      <c r="B54">
        <v>1</v>
      </c>
      <c r="C54">
        <v>2</v>
      </c>
      <c r="D54">
        <v>3</v>
      </c>
      <c r="E54">
        <v>4</v>
      </c>
      <c r="F54">
        <v>5</v>
      </c>
      <c r="G54">
        <v>6</v>
      </c>
      <c r="H54">
        <v>7</v>
      </c>
    </row>
    <row r="55" spans="1:8" x14ac:dyDescent="0.35">
      <c r="A55">
        <v>1</v>
      </c>
      <c r="B55">
        <f>B48*$C$53</f>
        <v>23112.258064516129</v>
      </c>
      <c r="C55">
        <f t="shared" ref="C55:H55" si="13">C48*$C$53</f>
        <v>48090.476190476198</v>
      </c>
      <c r="D55">
        <f>D48*$C$53</f>
        <v>47413.698630136983</v>
      </c>
      <c r="E55">
        <f t="shared" si="13"/>
        <v>76083.018867924533</v>
      </c>
      <c r="F55">
        <f t="shared" si="13"/>
        <v>44427.500000000007</v>
      </c>
      <c r="G55">
        <f t="shared" si="13"/>
        <v>54259.31034482758</v>
      </c>
      <c r="H55">
        <f t="shared" si="13"/>
        <v>43771.06918238994</v>
      </c>
    </row>
    <row r="56" spans="1:8" x14ac:dyDescent="0.35">
      <c r="A56">
        <v>2</v>
      </c>
      <c r="B56">
        <f t="shared" ref="B56:H57" si="14">B49*$C$53</f>
        <v>26628.571428571428</v>
      </c>
      <c r="C56">
        <f t="shared" si="14"/>
        <v>50772.222222222219</v>
      </c>
      <c r="D56">
        <f t="shared" si="14"/>
        <v>49597.61904761906</v>
      </c>
      <c r="E56">
        <f t="shared" si="14"/>
        <v>64414.457831325301</v>
      </c>
      <c r="F56">
        <f t="shared" si="14"/>
        <v>40811.009174311926</v>
      </c>
      <c r="G56">
        <f t="shared" si="14"/>
        <v>52539.877300613502</v>
      </c>
      <c r="H56">
        <f t="shared" si="14"/>
        <v>56156.756756756775</v>
      </c>
    </row>
    <row r="57" spans="1:8" x14ac:dyDescent="0.35">
      <c r="A57">
        <v>3</v>
      </c>
      <c r="B57">
        <f t="shared" si="14"/>
        <v>16540</v>
      </c>
      <c r="C57">
        <f t="shared" si="14"/>
        <v>45858.823529411762</v>
      </c>
      <c r="D57">
        <f t="shared" si="14"/>
        <v>36772.839506172844</v>
      </c>
      <c r="E57">
        <f t="shared" si="14"/>
        <v>48832.520325203252</v>
      </c>
      <c r="F57">
        <f t="shared" si="14"/>
        <v>33122.981366459629</v>
      </c>
      <c r="G57">
        <f t="shared" si="14"/>
        <v>42814.28571428571</v>
      </c>
      <c r="H57">
        <f t="shared" si="14"/>
        <v>65676.923076923078</v>
      </c>
    </row>
    <row r="58" spans="1:8" x14ac:dyDescent="0.35">
      <c r="A58" t="s">
        <v>39</v>
      </c>
      <c r="B58">
        <f>AVERAGE(B55:B57)</f>
        <v>22093.609831029185</v>
      </c>
      <c r="C58">
        <f t="shared" ref="C58:H58" si="15">AVERAGE(C55:C57)</f>
        <v>48240.507314036724</v>
      </c>
      <c r="D58">
        <f t="shared" si="15"/>
        <v>44594.719061309625</v>
      </c>
      <c r="E58">
        <f t="shared" si="15"/>
        <v>63109.999008151026</v>
      </c>
      <c r="F58">
        <f t="shared" si="15"/>
        <v>39453.830180257188</v>
      </c>
      <c r="G58">
        <f t="shared" si="15"/>
        <v>49871.15778657559</v>
      </c>
      <c r="H58">
        <f t="shared" si="15"/>
        <v>55201.583005356602</v>
      </c>
    </row>
    <row r="59" spans="1:8" x14ac:dyDescent="0.35">
      <c r="A59" t="s">
        <v>60</v>
      </c>
      <c r="B59">
        <f>B58/1000</f>
        <v>22.093609831029184</v>
      </c>
      <c r="C59">
        <f t="shared" ref="C59:H59" si="16">C58/1000</f>
        <v>48.240507314036726</v>
      </c>
      <c r="D59">
        <f t="shared" si="16"/>
        <v>44.594719061309625</v>
      </c>
      <c r="E59">
        <f t="shared" si="16"/>
        <v>63.109999008151028</v>
      </c>
      <c r="F59">
        <f t="shared" si="16"/>
        <v>39.453830180257185</v>
      </c>
      <c r="G59">
        <f t="shared" si="16"/>
        <v>49.871157786575587</v>
      </c>
      <c r="H59">
        <f t="shared" si="16"/>
        <v>55.201583005356603</v>
      </c>
    </row>
    <row r="61" spans="1:8" x14ac:dyDescent="0.35">
      <c r="A61" t="s">
        <v>102</v>
      </c>
      <c r="B61" s="49">
        <f>(B59-C59)/C59*100</f>
        <v>-54.201124612550409</v>
      </c>
      <c r="C61" s="49">
        <v>0</v>
      </c>
      <c r="D61" s="49">
        <f>(D59-C59)/C59*100</f>
        <v>-7.5575246939127272</v>
      </c>
      <c r="E61" s="49">
        <f>(E59-C59)/C59*100</f>
        <v>30.823663601455674</v>
      </c>
      <c r="F61" s="49">
        <f>(F59-C59)/C59*100</f>
        <v>-18.214313287751946</v>
      </c>
      <c r="G61" s="49">
        <f>(G59-C59)/C59*100</f>
        <v>3.3802515009297673</v>
      </c>
      <c r="H61" s="49">
        <f>(H59-C59)/C59*100</f>
        <v>14.429938818853147</v>
      </c>
    </row>
    <row r="62" spans="1:8" x14ac:dyDescent="0.35">
      <c r="A62" t="s">
        <v>103</v>
      </c>
      <c r="B62" s="49">
        <f>(B59-D59)/D59*100</f>
        <v>-50.456891990608824</v>
      </c>
      <c r="C62" s="49">
        <f>(C59-D59)/D59*100</f>
        <v>8.1753811425850795</v>
      </c>
      <c r="D62" s="49">
        <v>0</v>
      </c>
      <c r="E62" s="49">
        <f>(E59-D59)/D59*100</f>
        <v>41.518996725568023</v>
      </c>
      <c r="F62" s="49">
        <f>(F59-D59)/D59*100</f>
        <v>-11.528021678945109</v>
      </c>
      <c r="G62" s="49">
        <f>(G59-D59)/D59*100</f>
        <v>11.831981087293808</v>
      </c>
      <c r="H62" s="49">
        <f>(H59-D59)/D59*100</f>
        <v>23.785022458521311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748FBE-7898-4E4A-A9C0-1891367017E9}">
  <dimension ref="A1:N27"/>
  <sheetViews>
    <sheetView workbookViewId="0">
      <selection activeCell="E2" sqref="E2:E22"/>
    </sheetView>
  </sheetViews>
  <sheetFormatPr defaultRowHeight="14.5" x14ac:dyDescent="0.35"/>
  <cols>
    <col min="2" max="2" width="9.54296875" bestFit="1" customWidth="1"/>
    <col min="3" max="3" width="16.08984375" bestFit="1" customWidth="1"/>
    <col min="4" max="4" width="18.6328125" bestFit="1" customWidth="1"/>
    <col min="5" max="9" width="10.26953125" bestFit="1" customWidth="1"/>
  </cols>
  <sheetData>
    <row r="1" spans="1:14" ht="15" thickBot="1" x14ac:dyDescent="0.4">
      <c r="A1" s="18" t="s">
        <v>7</v>
      </c>
      <c r="B1" s="19" t="s">
        <v>2</v>
      </c>
      <c r="C1" s="19" t="s">
        <v>11</v>
      </c>
      <c r="D1" s="19" t="s">
        <v>12</v>
      </c>
      <c r="E1" s="20" t="s">
        <v>13</v>
      </c>
      <c r="H1">
        <v>1</v>
      </c>
      <c r="I1">
        <v>2</v>
      </c>
      <c r="J1">
        <v>3</v>
      </c>
      <c r="K1">
        <v>4</v>
      </c>
      <c r="L1">
        <v>5</v>
      </c>
      <c r="M1">
        <v>6</v>
      </c>
      <c r="N1">
        <v>7</v>
      </c>
    </row>
    <row r="2" spans="1:14" x14ac:dyDescent="0.35">
      <c r="A2" s="63">
        <v>1</v>
      </c>
      <c r="B2" s="21">
        <v>1</v>
      </c>
      <c r="C2">
        <v>1587.64</v>
      </c>
      <c r="D2">
        <v>102.01</v>
      </c>
      <c r="E2">
        <f>C2/(C2-D2)</f>
        <v>1.06866447231141</v>
      </c>
      <c r="F2">
        <v>1.06866447231141</v>
      </c>
      <c r="H2">
        <v>1.06866447231141</v>
      </c>
      <c r="I2">
        <v>1.0595863223494484</v>
      </c>
      <c r="J2">
        <v>1.0772839609600804</v>
      </c>
      <c r="K2">
        <v>1.063168203705215</v>
      </c>
      <c r="L2">
        <v>1.0638201816788879</v>
      </c>
      <c r="M2">
        <v>1.067546009882884</v>
      </c>
      <c r="N2">
        <v>1.0746205105277726</v>
      </c>
    </row>
    <row r="3" spans="1:14" x14ac:dyDescent="0.35">
      <c r="A3" s="63"/>
      <c r="B3" s="24">
        <v>2</v>
      </c>
      <c r="C3">
        <v>1620.33</v>
      </c>
      <c r="D3">
        <v>91.12</v>
      </c>
      <c r="E3">
        <f t="shared" ref="E3:E22" si="0">C3/(C3-D3)</f>
        <v>1.0595863223494484</v>
      </c>
      <c r="F3">
        <v>1.0595863223494484</v>
      </c>
      <c r="H3">
        <v>1.0650885976868785</v>
      </c>
      <c r="I3">
        <v>1.0783259044717359</v>
      </c>
      <c r="J3">
        <v>1.0681506964821748</v>
      </c>
      <c r="K3">
        <v>1.0780040801310993</v>
      </c>
      <c r="L3">
        <v>1.0628334724411883</v>
      </c>
      <c r="M3">
        <v>1.0684479922003534</v>
      </c>
      <c r="N3">
        <v>1.065700859426044</v>
      </c>
    </row>
    <row r="4" spans="1:14" x14ac:dyDescent="0.35">
      <c r="A4" s="63"/>
      <c r="B4" s="24">
        <v>3</v>
      </c>
      <c r="C4">
        <v>1543.08</v>
      </c>
      <c r="D4">
        <v>110.7</v>
      </c>
      <c r="E4">
        <f t="shared" si="0"/>
        <v>1.0772839609600804</v>
      </c>
      <c r="F4">
        <v>1.0772839609600804</v>
      </c>
      <c r="H4">
        <v>1.0657069746255459</v>
      </c>
      <c r="I4">
        <v>1.0718017329255862</v>
      </c>
      <c r="J4">
        <v>1.0667866918232309</v>
      </c>
      <c r="K4">
        <v>1.070950871740812</v>
      </c>
      <c r="L4">
        <v>1.0721671983619079</v>
      </c>
      <c r="M4">
        <v>1.0616417344858076</v>
      </c>
      <c r="N4">
        <v>1.0629937758057559</v>
      </c>
    </row>
    <row r="5" spans="1:14" x14ac:dyDescent="0.35">
      <c r="A5" s="63"/>
      <c r="B5" s="24">
        <v>4</v>
      </c>
      <c r="C5">
        <v>1693.51</v>
      </c>
      <c r="D5">
        <v>100.62</v>
      </c>
      <c r="E5">
        <f t="shared" si="0"/>
        <v>1.063168203705215</v>
      </c>
      <c r="F5">
        <v>1.063168203705215</v>
      </c>
      <c r="G5" t="s">
        <v>72</v>
      </c>
      <c r="H5">
        <f>AVERAGE(H2:H4)</f>
        <v>1.0664866815412781</v>
      </c>
      <c r="I5">
        <f t="shared" ref="I5:N5" si="1">AVERAGE(I2:I4)</f>
        <v>1.0699046532489234</v>
      </c>
      <c r="J5">
        <f t="shared" si="1"/>
        <v>1.070740449755162</v>
      </c>
      <c r="K5">
        <f t="shared" si="1"/>
        <v>1.0707077185257088</v>
      </c>
      <c r="L5">
        <f t="shared" si="1"/>
        <v>1.0662736174939946</v>
      </c>
      <c r="M5">
        <f t="shared" si="1"/>
        <v>1.0658785788563483</v>
      </c>
      <c r="N5">
        <f t="shared" si="1"/>
        <v>1.0677717152531907</v>
      </c>
    </row>
    <row r="6" spans="1:14" x14ac:dyDescent="0.35">
      <c r="A6" s="63"/>
      <c r="B6" s="24">
        <v>5</v>
      </c>
      <c r="C6">
        <v>1555.22</v>
      </c>
      <c r="D6">
        <v>93.3</v>
      </c>
      <c r="E6">
        <f t="shared" si="0"/>
        <v>1.0638201816788879</v>
      </c>
      <c r="F6">
        <v>1.0638201816788879</v>
      </c>
    </row>
    <row r="7" spans="1:14" x14ac:dyDescent="0.35">
      <c r="A7" s="63"/>
      <c r="B7" s="24">
        <v>6</v>
      </c>
      <c r="C7">
        <v>1646.22</v>
      </c>
      <c r="D7">
        <v>104.16</v>
      </c>
      <c r="E7">
        <f t="shared" si="0"/>
        <v>1.067546009882884</v>
      </c>
      <c r="F7">
        <v>1.067546009882884</v>
      </c>
    </row>
    <row r="8" spans="1:14" ht="15" thickBot="1" x14ac:dyDescent="0.4">
      <c r="A8" s="63"/>
      <c r="B8" s="26">
        <v>7</v>
      </c>
      <c r="C8">
        <v>1514.28</v>
      </c>
      <c r="D8">
        <v>105.15</v>
      </c>
      <c r="E8">
        <f t="shared" si="0"/>
        <v>1.0746205105277726</v>
      </c>
      <c r="F8">
        <v>1.0746205105277726</v>
      </c>
    </row>
    <row r="9" spans="1:14" x14ac:dyDescent="0.35">
      <c r="A9" s="63">
        <v>2</v>
      </c>
      <c r="B9" s="21">
        <v>1</v>
      </c>
      <c r="C9">
        <v>1578.44</v>
      </c>
      <c r="D9">
        <v>96.46</v>
      </c>
      <c r="E9">
        <f t="shared" si="0"/>
        <v>1.0650885976868785</v>
      </c>
      <c r="F9">
        <v>1.0650885976868785</v>
      </c>
    </row>
    <row r="10" spans="1:14" x14ac:dyDescent="0.35">
      <c r="A10" s="63"/>
      <c r="B10" s="24">
        <v>2</v>
      </c>
      <c r="C10">
        <v>1720.07</v>
      </c>
      <c r="D10">
        <v>124.94</v>
      </c>
      <c r="E10">
        <f t="shared" si="0"/>
        <v>1.0783259044717359</v>
      </c>
      <c r="F10">
        <v>1.0783259044717359</v>
      </c>
    </row>
    <row r="11" spans="1:14" x14ac:dyDescent="0.35">
      <c r="A11" s="63"/>
      <c r="B11" s="24">
        <v>3</v>
      </c>
      <c r="C11">
        <v>1583.48</v>
      </c>
      <c r="D11">
        <v>101.03</v>
      </c>
      <c r="E11">
        <f t="shared" si="0"/>
        <v>1.0681506964821748</v>
      </c>
      <c r="F11">
        <v>1.0681506964821748</v>
      </c>
    </row>
    <row r="12" spans="1:14" x14ac:dyDescent="0.35">
      <c r="A12" s="63"/>
      <c r="B12" s="24">
        <v>4</v>
      </c>
      <c r="C12">
        <v>1611.67</v>
      </c>
      <c r="D12">
        <v>116.62</v>
      </c>
      <c r="E12">
        <f t="shared" si="0"/>
        <v>1.0780040801310993</v>
      </c>
      <c r="F12">
        <v>1.0780040801310993</v>
      </c>
    </row>
    <row r="13" spans="1:14" x14ac:dyDescent="0.35">
      <c r="A13" s="63"/>
      <c r="B13" s="24">
        <v>5</v>
      </c>
      <c r="C13">
        <v>1719.08</v>
      </c>
      <c r="D13">
        <v>101.63</v>
      </c>
      <c r="E13">
        <f t="shared" si="0"/>
        <v>1.0628334724411883</v>
      </c>
      <c r="F13">
        <v>1.0628334724411883</v>
      </c>
    </row>
    <row r="14" spans="1:14" x14ac:dyDescent="0.35">
      <c r="A14" s="63"/>
      <c r="B14" s="24">
        <v>6</v>
      </c>
      <c r="C14">
        <v>1753.43</v>
      </c>
      <c r="D14">
        <v>112.33</v>
      </c>
      <c r="E14">
        <f t="shared" si="0"/>
        <v>1.0684479922003534</v>
      </c>
      <c r="F14">
        <v>1.0684479922003534</v>
      </c>
    </row>
    <row r="15" spans="1:14" ht="15" thickBot="1" x14ac:dyDescent="0.4">
      <c r="A15" s="63"/>
      <c r="B15" s="26">
        <v>7</v>
      </c>
      <c r="C15">
        <v>1696.34</v>
      </c>
      <c r="D15">
        <v>104.58</v>
      </c>
      <c r="E15">
        <f t="shared" si="0"/>
        <v>1.065700859426044</v>
      </c>
      <c r="F15">
        <v>1.065700859426044</v>
      </c>
    </row>
    <row r="16" spans="1:14" x14ac:dyDescent="0.35">
      <c r="A16" s="63">
        <v>3</v>
      </c>
      <c r="B16" s="21">
        <v>1</v>
      </c>
      <c r="C16">
        <v>1590.93</v>
      </c>
      <c r="D16">
        <v>98.09</v>
      </c>
      <c r="E16">
        <f t="shared" si="0"/>
        <v>1.0657069746255459</v>
      </c>
      <c r="F16">
        <v>1.0657069746255459</v>
      </c>
    </row>
    <row r="17" spans="1:12" x14ac:dyDescent="0.35">
      <c r="A17" s="63"/>
      <c r="B17" s="24">
        <v>2</v>
      </c>
      <c r="C17">
        <v>1682.3</v>
      </c>
      <c r="D17">
        <v>112.7</v>
      </c>
      <c r="E17">
        <f t="shared" si="0"/>
        <v>1.0718017329255862</v>
      </c>
      <c r="F17">
        <v>1.0718017329255862</v>
      </c>
    </row>
    <row r="18" spans="1:12" x14ac:dyDescent="0.35">
      <c r="A18" s="63"/>
      <c r="B18" s="24">
        <v>3</v>
      </c>
      <c r="C18">
        <v>1605.77</v>
      </c>
      <c r="D18">
        <v>100.53</v>
      </c>
      <c r="E18">
        <f t="shared" si="0"/>
        <v>1.0667866918232309</v>
      </c>
      <c r="F18">
        <v>1.0667866918232309</v>
      </c>
    </row>
    <row r="19" spans="1:12" x14ac:dyDescent="0.35">
      <c r="A19" s="63"/>
      <c r="B19" s="24">
        <v>4</v>
      </c>
      <c r="C19">
        <v>1564.52</v>
      </c>
      <c r="D19">
        <v>103.65</v>
      </c>
      <c r="E19">
        <f t="shared" si="0"/>
        <v>1.070950871740812</v>
      </c>
      <c r="F19">
        <v>1.070950871740812</v>
      </c>
    </row>
    <row r="20" spans="1:12" x14ac:dyDescent="0.35">
      <c r="A20" s="63"/>
      <c r="B20" s="24">
        <v>5</v>
      </c>
      <c r="C20">
        <v>1670.34</v>
      </c>
      <c r="D20">
        <v>112.43</v>
      </c>
      <c r="E20">
        <f t="shared" si="0"/>
        <v>1.0721671983619079</v>
      </c>
      <c r="F20">
        <v>1.0721671983619079</v>
      </c>
    </row>
    <row r="21" spans="1:12" x14ac:dyDescent="0.35">
      <c r="A21" s="63"/>
      <c r="B21" s="24">
        <v>6</v>
      </c>
      <c r="C21">
        <v>1764.99</v>
      </c>
      <c r="D21">
        <v>102.48</v>
      </c>
      <c r="E21">
        <f t="shared" si="0"/>
        <v>1.0616417344858076</v>
      </c>
      <c r="F21">
        <v>1.0616417344858076</v>
      </c>
    </row>
    <row r="22" spans="1:12" ht="15" thickBot="1" x14ac:dyDescent="0.4">
      <c r="A22" s="63"/>
      <c r="B22" s="26">
        <v>7</v>
      </c>
      <c r="C22">
        <v>1724.92</v>
      </c>
      <c r="D22">
        <v>102.22</v>
      </c>
      <c r="E22">
        <f t="shared" si="0"/>
        <v>1.0629937758057559</v>
      </c>
      <c r="F22">
        <v>1.0629937758057559</v>
      </c>
    </row>
    <row r="25" spans="1:12" x14ac:dyDescent="0.35">
      <c r="E25" s="17" t="s">
        <v>2</v>
      </c>
      <c r="F25" s="17" t="s">
        <v>110</v>
      </c>
      <c r="G25" s="17" t="s">
        <v>111</v>
      </c>
      <c r="H25" s="17" t="s">
        <v>112</v>
      </c>
      <c r="I25" s="17" t="s">
        <v>113</v>
      </c>
      <c r="J25" s="17" t="s">
        <v>114</v>
      </c>
      <c r="K25" s="17" t="s">
        <v>115</v>
      </c>
      <c r="L25" s="17" t="s">
        <v>116</v>
      </c>
    </row>
    <row r="26" spans="1:12" x14ac:dyDescent="0.35">
      <c r="E26" s="17" t="s">
        <v>106</v>
      </c>
      <c r="F26" s="57">
        <v>1.0664866815412781</v>
      </c>
      <c r="G26" s="57">
        <v>1.0699046532489234</v>
      </c>
      <c r="H26" s="57">
        <v>1.070740449755162</v>
      </c>
      <c r="I26" s="57">
        <v>1.0662736174939946</v>
      </c>
      <c r="J26" s="57">
        <v>1.0677717152531907</v>
      </c>
      <c r="K26" s="57">
        <v>1.0707077185257088</v>
      </c>
      <c r="L26" s="57">
        <v>1.0658785788563483</v>
      </c>
    </row>
    <row r="27" spans="1:12" x14ac:dyDescent="0.35">
      <c r="E27" s="17" t="s">
        <v>50</v>
      </c>
      <c r="F27" s="56">
        <v>17.556926417541806</v>
      </c>
      <c r="G27" s="56">
        <v>15.659554593164417</v>
      </c>
      <c r="H27" s="56">
        <v>16.53161994145611</v>
      </c>
      <c r="I27" s="56">
        <v>15.846782220481819</v>
      </c>
      <c r="J27" s="56">
        <v>15.902629882001639</v>
      </c>
      <c r="K27" s="56">
        <v>15.470628413684237</v>
      </c>
      <c r="L27" s="56">
        <v>15.286464175770078</v>
      </c>
    </row>
  </sheetData>
  <mergeCells count="3">
    <mergeCell ref="A2:A8"/>
    <mergeCell ref="A9:A15"/>
    <mergeCell ref="A16:A22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15BEC-EC0E-4590-92E5-406BB51BCC5B}">
  <dimension ref="A1:O41"/>
  <sheetViews>
    <sheetView workbookViewId="0">
      <selection activeCell="I6" sqref="I6"/>
    </sheetView>
  </sheetViews>
  <sheetFormatPr defaultRowHeight="14.5" x14ac:dyDescent="0.35"/>
  <cols>
    <col min="2" max="2" width="9.54296875" bestFit="1" customWidth="1"/>
    <col min="3" max="3" width="18" bestFit="1" customWidth="1"/>
    <col min="4" max="4" width="16.36328125" bestFit="1" customWidth="1"/>
    <col min="8" max="8" width="12.90625" bestFit="1" customWidth="1"/>
  </cols>
  <sheetData>
    <row r="1" spans="1:15" ht="15" thickBot="1" x14ac:dyDescent="0.4">
      <c r="A1" s="18" t="s">
        <v>7</v>
      </c>
      <c r="B1" s="19" t="s">
        <v>2</v>
      </c>
      <c r="C1" t="s">
        <v>49</v>
      </c>
      <c r="D1" t="s">
        <v>48</v>
      </c>
      <c r="E1" t="s">
        <v>50</v>
      </c>
      <c r="I1" t="s">
        <v>2</v>
      </c>
    </row>
    <row r="2" spans="1:15" x14ac:dyDescent="0.35">
      <c r="A2" s="63">
        <v>1</v>
      </c>
      <c r="B2" s="21">
        <v>1</v>
      </c>
      <c r="C2">
        <v>502.3</v>
      </c>
      <c r="D2">
        <v>79.7</v>
      </c>
      <c r="E2">
        <f>(D2/C2)*100</f>
        <v>15.867011745968545</v>
      </c>
      <c r="F2">
        <v>15.867011745968545</v>
      </c>
      <c r="H2" t="s">
        <v>7</v>
      </c>
      <c r="I2">
        <v>1</v>
      </c>
      <c r="J2">
        <v>2</v>
      </c>
      <c r="K2">
        <v>3</v>
      </c>
      <c r="L2">
        <v>4</v>
      </c>
      <c r="M2">
        <v>5</v>
      </c>
      <c r="N2">
        <v>6</v>
      </c>
      <c r="O2">
        <v>7</v>
      </c>
    </row>
    <row r="3" spans="1:15" x14ac:dyDescent="0.35">
      <c r="A3" s="63"/>
      <c r="B3" s="24">
        <v>2</v>
      </c>
      <c r="C3">
        <v>502.5</v>
      </c>
      <c r="D3">
        <v>77.900000000000006</v>
      </c>
      <c r="E3">
        <f t="shared" ref="E3:E22" si="0">(D3/C3)*100</f>
        <v>15.502487562189055</v>
      </c>
      <c r="F3">
        <v>15.502487562189055</v>
      </c>
      <c r="H3">
        <v>1</v>
      </c>
      <c r="I3">
        <v>15.867011745968545</v>
      </c>
      <c r="J3">
        <v>15.502487562189055</v>
      </c>
      <c r="K3">
        <v>17.634366418203218</v>
      </c>
      <c r="L3">
        <v>15.959354453078303</v>
      </c>
      <c r="M3">
        <v>13.76768280533971</v>
      </c>
      <c r="N3">
        <v>16.23246492985972</v>
      </c>
      <c r="O3">
        <v>14.792079207920791</v>
      </c>
    </row>
    <row r="4" spans="1:15" x14ac:dyDescent="0.35">
      <c r="A4" s="63"/>
      <c r="B4" s="24">
        <v>3</v>
      </c>
      <c r="C4">
        <v>509.8</v>
      </c>
      <c r="D4">
        <v>89.9</v>
      </c>
      <c r="E4">
        <f t="shared" si="0"/>
        <v>17.634366418203218</v>
      </c>
      <c r="F4">
        <v>17.634366418203218</v>
      </c>
      <c r="H4">
        <v>2</v>
      </c>
      <c r="I4">
        <v>16.182324840764331</v>
      </c>
      <c r="J4">
        <v>15.849576688324474</v>
      </c>
      <c r="K4">
        <v>16.098144823459005</v>
      </c>
      <c r="L4">
        <v>16.279531467143141</v>
      </c>
      <c r="M4">
        <v>14.041027683728341</v>
      </c>
      <c r="N4">
        <v>16.703473198152981</v>
      </c>
      <c r="O4">
        <v>12.819488817891376</v>
      </c>
    </row>
    <row r="5" spans="1:15" x14ac:dyDescent="0.35">
      <c r="A5" s="63"/>
      <c r="B5" s="24">
        <v>4</v>
      </c>
      <c r="C5">
        <v>501.9</v>
      </c>
      <c r="D5">
        <v>80.099999999999994</v>
      </c>
      <c r="E5">
        <f t="shared" si="0"/>
        <v>15.959354453078303</v>
      </c>
      <c r="F5">
        <v>15.959354453078303</v>
      </c>
      <c r="H5">
        <v>3</v>
      </c>
      <c r="I5">
        <v>16.354954237962595</v>
      </c>
      <c r="J5">
        <v>16.51339464214314</v>
      </c>
      <c r="K5">
        <v>14.147210130589633</v>
      </c>
      <c r="L5">
        <v>15.175175175175173</v>
      </c>
      <c r="M5">
        <v>14.975074775672981</v>
      </c>
      <c r="N5">
        <v>14.944612286002016</v>
      </c>
      <c r="O5">
        <v>15.360063834031518</v>
      </c>
    </row>
    <row r="6" spans="1:15" x14ac:dyDescent="0.35">
      <c r="A6" s="63"/>
      <c r="B6" s="24">
        <v>5</v>
      </c>
      <c r="C6">
        <v>501.9</v>
      </c>
      <c r="D6">
        <v>69.099999999999994</v>
      </c>
      <c r="E6">
        <f t="shared" si="0"/>
        <v>13.76768280533971</v>
      </c>
      <c r="F6">
        <v>13.76768280533971</v>
      </c>
      <c r="H6" t="s">
        <v>40</v>
      </c>
      <c r="I6">
        <f>AVERAGE(I3:I5)</f>
        <v>16.134763608231825</v>
      </c>
      <c r="J6">
        <f t="shared" ref="J6:O6" si="1">AVERAGE(J3:J5)</f>
        <v>15.95515296421889</v>
      </c>
      <c r="K6">
        <f t="shared" si="1"/>
        <v>15.959907124083953</v>
      </c>
      <c r="L6">
        <f t="shared" si="1"/>
        <v>15.804687031798872</v>
      </c>
      <c r="M6">
        <f t="shared" si="1"/>
        <v>14.261261754913678</v>
      </c>
      <c r="N6">
        <f t="shared" si="1"/>
        <v>15.96018347133824</v>
      </c>
      <c r="O6">
        <f t="shared" si="1"/>
        <v>14.323877286614561</v>
      </c>
    </row>
    <row r="7" spans="1:15" x14ac:dyDescent="0.35">
      <c r="A7" s="63"/>
      <c r="B7" s="24">
        <v>6</v>
      </c>
      <c r="C7">
        <v>499</v>
      </c>
      <c r="D7">
        <v>81</v>
      </c>
      <c r="E7">
        <f t="shared" si="0"/>
        <v>16.23246492985972</v>
      </c>
      <c r="F7">
        <v>16.23246492985972</v>
      </c>
    </row>
    <row r="8" spans="1:15" ht="15" thickBot="1" x14ac:dyDescent="0.4">
      <c r="A8" s="63"/>
      <c r="B8" s="26">
        <v>7</v>
      </c>
      <c r="C8">
        <v>505</v>
      </c>
      <c r="D8">
        <v>74.7</v>
      </c>
      <c r="E8">
        <f t="shared" si="0"/>
        <v>14.792079207920791</v>
      </c>
      <c r="F8">
        <v>14.792079207920791</v>
      </c>
      <c r="I8" t="s">
        <v>2</v>
      </c>
    </row>
    <row r="9" spans="1:15" x14ac:dyDescent="0.35">
      <c r="A9" s="63">
        <v>2</v>
      </c>
      <c r="B9" s="21">
        <v>1</v>
      </c>
      <c r="C9">
        <v>502.4</v>
      </c>
      <c r="D9">
        <v>81.3</v>
      </c>
      <c r="E9">
        <f t="shared" si="0"/>
        <v>16.182324840764331</v>
      </c>
      <c r="F9">
        <v>16.182324840764331</v>
      </c>
      <c r="H9" t="s">
        <v>7</v>
      </c>
      <c r="I9">
        <v>1</v>
      </c>
      <c r="J9">
        <v>2</v>
      </c>
      <c r="K9">
        <v>3</v>
      </c>
      <c r="L9">
        <v>4</v>
      </c>
      <c r="M9">
        <v>5</v>
      </c>
      <c r="N9">
        <v>6</v>
      </c>
      <c r="O9">
        <v>7</v>
      </c>
    </row>
    <row r="10" spans="1:15" x14ac:dyDescent="0.35">
      <c r="A10" s="63"/>
      <c r="B10" s="24">
        <v>2</v>
      </c>
      <c r="C10">
        <v>507.9</v>
      </c>
      <c r="D10">
        <v>80.5</v>
      </c>
      <c r="E10">
        <f t="shared" si="0"/>
        <v>15.849576688324474</v>
      </c>
      <c r="F10">
        <v>15.849576688324474</v>
      </c>
      <c r="H10">
        <v>1</v>
      </c>
      <c r="I10">
        <f>I3/100</f>
        <v>0.15867011745968546</v>
      </c>
      <c r="J10">
        <f t="shared" ref="J10:O10" si="2">J3/100</f>
        <v>0.15502487562189055</v>
      </c>
      <c r="K10">
        <f t="shared" si="2"/>
        <v>0.17634366418203218</v>
      </c>
      <c r="L10">
        <f t="shared" si="2"/>
        <v>0.15959354453078303</v>
      </c>
      <c r="M10">
        <f t="shared" si="2"/>
        <v>0.13767682805339709</v>
      </c>
      <c r="N10">
        <f t="shared" si="2"/>
        <v>0.16232464929859719</v>
      </c>
      <c r="O10">
        <f t="shared" si="2"/>
        <v>0.14792079207920791</v>
      </c>
    </row>
    <row r="11" spans="1:15" x14ac:dyDescent="0.35">
      <c r="A11" s="63"/>
      <c r="B11" s="24">
        <v>3</v>
      </c>
      <c r="C11">
        <v>501.3</v>
      </c>
      <c r="D11">
        <v>80.7</v>
      </c>
      <c r="E11">
        <f t="shared" si="0"/>
        <v>16.098144823459005</v>
      </c>
      <c r="F11">
        <v>16.098144823459005</v>
      </c>
      <c r="H11">
        <v>2</v>
      </c>
      <c r="I11">
        <f t="shared" ref="I11:O12" si="3">I4/100</f>
        <v>0.16182324840764331</v>
      </c>
      <c r="J11">
        <f t="shared" si="3"/>
        <v>0.15849576688324474</v>
      </c>
      <c r="K11">
        <f t="shared" si="3"/>
        <v>0.16098144823459004</v>
      </c>
      <c r="L11">
        <f t="shared" si="3"/>
        <v>0.16279531467143141</v>
      </c>
      <c r="M11">
        <f t="shared" si="3"/>
        <v>0.14041027683728341</v>
      </c>
      <c r="N11">
        <f t="shared" si="3"/>
        <v>0.16703473198152982</v>
      </c>
      <c r="O11">
        <f t="shared" si="3"/>
        <v>0.12819488817891375</v>
      </c>
    </row>
    <row r="12" spans="1:15" x14ac:dyDescent="0.35">
      <c r="A12" s="63"/>
      <c r="B12" s="24">
        <v>4</v>
      </c>
      <c r="C12">
        <v>503.7</v>
      </c>
      <c r="D12">
        <v>82</v>
      </c>
      <c r="E12">
        <f t="shared" si="0"/>
        <v>16.279531467143141</v>
      </c>
      <c r="F12">
        <v>16.279531467143141</v>
      </c>
      <c r="H12">
        <v>3</v>
      </c>
      <c r="I12">
        <f t="shared" si="3"/>
        <v>0.16354954237962593</v>
      </c>
      <c r="J12">
        <f t="shared" si="3"/>
        <v>0.16513394642143139</v>
      </c>
      <c r="K12">
        <f t="shared" si="3"/>
        <v>0.14147210130589633</v>
      </c>
      <c r="L12">
        <f t="shared" si="3"/>
        <v>0.15175175175175173</v>
      </c>
      <c r="M12">
        <f t="shared" si="3"/>
        <v>0.14975074775672981</v>
      </c>
      <c r="N12">
        <f t="shared" si="3"/>
        <v>0.14944612286002015</v>
      </c>
      <c r="O12">
        <f t="shared" si="3"/>
        <v>0.15360063834031518</v>
      </c>
    </row>
    <row r="13" spans="1:15" x14ac:dyDescent="0.35">
      <c r="A13" s="63"/>
      <c r="B13" s="24">
        <v>5</v>
      </c>
      <c r="C13">
        <v>502.1</v>
      </c>
      <c r="D13">
        <v>70.5</v>
      </c>
      <c r="E13">
        <f t="shared" si="0"/>
        <v>14.041027683728341</v>
      </c>
      <c r="F13">
        <v>14.041027683728341</v>
      </c>
    </row>
    <row r="14" spans="1:15" x14ac:dyDescent="0.35">
      <c r="A14" s="63"/>
      <c r="B14" s="24">
        <v>6</v>
      </c>
      <c r="C14">
        <v>498.1</v>
      </c>
      <c r="D14">
        <v>83.2</v>
      </c>
      <c r="E14">
        <f t="shared" si="0"/>
        <v>16.703473198152981</v>
      </c>
      <c r="F14">
        <v>16.703473198152981</v>
      </c>
    </row>
    <row r="15" spans="1:15" ht="15" thickBot="1" x14ac:dyDescent="0.4">
      <c r="A15" s="63"/>
      <c r="B15" s="26">
        <v>7</v>
      </c>
      <c r="C15">
        <v>500.8</v>
      </c>
      <c r="D15">
        <v>64.2</v>
      </c>
      <c r="E15">
        <f t="shared" si="0"/>
        <v>12.819488817891376</v>
      </c>
      <c r="F15">
        <v>12.819488817891376</v>
      </c>
      <c r="H15" t="s">
        <v>64</v>
      </c>
      <c r="I15" t="s">
        <v>61</v>
      </c>
    </row>
    <row r="16" spans="1:15" x14ac:dyDescent="0.35">
      <c r="A16" s="63">
        <v>3</v>
      </c>
      <c r="B16" s="21">
        <v>1</v>
      </c>
      <c r="C16">
        <v>502.6</v>
      </c>
      <c r="D16">
        <v>82.2</v>
      </c>
      <c r="E16">
        <f t="shared" si="0"/>
        <v>16.354954237962595</v>
      </c>
      <c r="F16">
        <v>16.354954237962595</v>
      </c>
      <c r="H16" t="s">
        <v>7</v>
      </c>
      <c r="I16">
        <v>1</v>
      </c>
      <c r="J16">
        <v>2</v>
      </c>
      <c r="K16">
        <v>3</v>
      </c>
      <c r="L16">
        <v>4</v>
      </c>
      <c r="M16">
        <v>5</v>
      </c>
      <c r="N16">
        <v>6</v>
      </c>
      <c r="O16">
        <v>7</v>
      </c>
    </row>
    <row r="17" spans="1:15" x14ac:dyDescent="0.35">
      <c r="A17" s="63"/>
      <c r="B17" s="24">
        <v>2</v>
      </c>
      <c r="C17">
        <v>500.2</v>
      </c>
      <c r="D17">
        <v>82.6</v>
      </c>
      <c r="E17">
        <f t="shared" si="0"/>
        <v>16.51339464214314</v>
      </c>
      <c r="F17">
        <v>16.51339464214314</v>
      </c>
      <c r="H17">
        <v>1</v>
      </c>
      <c r="I17">
        <v>0.57780645161290323</v>
      </c>
      <c r="J17">
        <v>1.202261904761905</v>
      </c>
      <c r="K17">
        <v>1.1853424657534246</v>
      </c>
      <c r="L17">
        <v>1.9020754716981132</v>
      </c>
      <c r="M17">
        <v>1.1106875000000003</v>
      </c>
      <c r="N17">
        <v>1.3564827586206896</v>
      </c>
      <c r="O17">
        <v>1.0942767295597484</v>
      </c>
    </row>
    <row r="18" spans="1:15" x14ac:dyDescent="0.35">
      <c r="A18" s="63"/>
      <c r="B18" s="24">
        <v>3</v>
      </c>
      <c r="C18">
        <v>505.4</v>
      </c>
      <c r="D18">
        <v>71.5</v>
      </c>
      <c r="E18">
        <f t="shared" si="0"/>
        <v>14.147210130589633</v>
      </c>
      <c r="F18">
        <v>14.147210130589633</v>
      </c>
      <c r="H18">
        <v>2</v>
      </c>
      <c r="I18">
        <v>0.6657142857142857</v>
      </c>
      <c r="J18">
        <v>1.2693055555555555</v>
      </c>
      <c r="K18">
        <v>1.2399404761904764</v>
      </c>
      <c r="L18">
        <v>1.6103614457831326</v>
      </c>
      <c r="M18">
        <v>1.0202752293577981</v>
      </c>
      <c r="N18">
        <v>1.3134969325153376</v>
      </c>
      <c r="O18">
        <v>1.4039189189189194</v>
      </c>
    </row>
    <row r="19" spans="1:15" x14ac:dyDescent="0.35">
      <c r="A19" s="63"/>
      <c r="B19" s="24">
        <v>4</v>
      </c>
      <c r="C19">
        <v>499.5</v>
      </c>
      <c r="D19">
        <v>75.8</v>
      </c>
      <c r="E19">
        <f t="shared" si="0"/>
        <v>15.175175175175173</v>
      </c>
      <c r="F19">
        <v>15.175175175175173</v>
      </c>
      <c r="H19">
        <v>3</v>
      </c>
      <c r="I19">
        <v>0.41350000000000003</v>
      </c>
      <c r="J19">
        <v>1.1464705882352941</v>
      </c>
      <c r="K19">
        <v>0.91932098765432102</v>
      </c>
      <c r="L19">
        <v>1.2208130081300812</v>
      </c>
      <c r="M19">
        <v>0.82807453416149079</v>
      </c>
      <c r="N19">
        <v>1.0703571428571428</v>
      </c>
      <c r="O19">
        <v>1.6419230769230768</v>
      </c>
    </row>
    <row r="20" spans="1:15" x14ac:dyDescent="0.35">
      <c r="A20" s="63"/>
      <c r="B20" s="24">
        <v>5</v>
      </c>
      <c r="C20">
        <v>501.5</v>
      </c>
      <c r="D20">
        <v>75.099999999999994</v>
      </c>
      <c r="E20">
        <f t="shared" si="0"/>
        <v>14.975074775672981</v>
      </c>
      <c r="F20">
        <v>14.975074775672981</v>
      </c>
    </row>
    <row r="21" spans="1:15" x14ac:dyDescent="0.35">
      <c r="A21" s="63"/>
      <c r="B21" s="24">
        <v>6</v>
      </c>
      <c r="C21">
        <v>496.5</v>
      </c>
      <c r="D21">
        <v>74.2</v>
      </c>
      <c r="E21">
        <f t="shared" si="0"/>
        <v>14.944612286002016</v>
      </c>
      <c r="F21">
        <v>14.944612286002016</v>
      </c>
      <c r="H21" t="s">
        <v>107</v>
      </c>
      <c r="I21" t="s">
        <v>61</v>
      </c>
    </row>
    <row r="22" spans="1:15" ht="15" thickBot="1" x14ac:dyDescent="0.4">
      <c r="A22" s="63"/>
      <c r="B22" s="26">
        <v>7</v>
      </c>
      <c r="C22">
        <v>501.3</v>
      </c>
      <c r="D22">
        <v>77</v>
      </c>
      <c r="E22">
        <f t="shared" si="0"/>
        <v>15.360063834031518</v>
      </c>
      <c r="F22">
        <v>15.360063834031518</v>
      </c>
      <c r="H22" t="s">
        <v>7</v>
      </c>
      <c r="I22">
        <v>1</v>
      </c>
      <c r="J22">
        <v>2</v>
      </c>
      <c r="K22">
        <v>3</v>
      </c>
      <c r="L22">
        <v>4</v>
      </c>
      <c r="M22">
        <v>5</v>
      </c>
      <c r="N22">
        <v>6</v>
      </c>
      <c r="O22">
        <v>7</v>
      </c>
    </row>
    <row r="23" spans="1:15" x14ac:dyDescent="0.35">
      <c r="H23">
        <v>1</v>
      </c>
      <c r="I23">
        <f>I17*I10</f>
        <v>9.1680617546383417E-2</v>
      </c>
      <c r="J23">
        <f t="shared" ref="J23:O23" si="4">J17*J10</f>
        <v>0.18638050225065153</v>
      </c>
      <c r="K23">
        <f t="shared" si="4"/>
        <v>0.20902763372152389</v>
      </c>
      <c r="L23">
        <f t="shared" si="4"/>
        <v>0.30355896649336295</v>
      </c>
      <c r="M23">
        <f t="shared" si="4"/>
        <v>0.15291593195855752</v>
      </c>
      <c r="N23">
        <f t="shared" si="4"/>
        <v>0.22019058807269709</v>
      </c>
      <c r="O23">
        <f t="shared" si="4"/>
        <v>0.16186628059032318</v>
      </c>
    </row>
    <row r="24" spans="1:15" x14ac:dyDescent="0.35">
      <c r="H24">
        <v>2</v>
      </c>
      <c r="I24">
        <f t="shared" ref="I24:O25" si="5">I18*I11</f>
        <v>0.10772804822565969</v>
      </c>
      <c r="J24">
        <f t="shared" si="5"/>
        <v>0.20117955743694077</v>
      </c>
      <c r="K24">
        <f t="shared" si="5"/>
        <v>0.1996074135818301</v>
      </c>
      <c r="L24">
        <f t="shared" si="5"/>
        <v>0.26215929830100632</v>
      </c>
      <c r="M24">
        <f t="shared" si="5"/>
        <v>0.14325712740435126</v>
      </c>
      <c r="N24">
        <f t="shared" si="5"/>
        <v>0.21939960808126099</v>
      </c>
      <c r="O24">
        <f t="shared" si="5"/>
        <v>0.17997522882307235</v>
      </c>
    </row>
    <row r="25" spans="1:15" x14ac:dyDescent="0.35">
      <c r="H25">
        <v>3</v>
      </c>
      <c r="I25">
        <f t="shared" si="5"/>
        <v>6.7627735773975323E-2</v>
      </c>
      <c r="J25">
        <f t="shared" si="5"/>
        <v>0.18932121269139399</v>
      </c>
      <c r="K25">
        <f t="shared" si="5"/>
        <v>0.13005827189806876</v>
      </c>
      <c r="L25">
        <f t="shared" si="5"/>
        <v>0.18526051254506534</v>
      </c>
      <c r="M25">
        <f t="shared" si="5"/>
        <v>0.12400478068898894</v>
      </c>
      <c r="N25">
        <f t="shared" si="5"/>
        <v>0.15996072507552869</v>
      </c>
      <c r="O25">
        <f t="shared" si="5"/>
        <v>0.252200432721079</v>
      </c>
    </row>
    <row r="27" spans="1:15" x14ac:dyDescent="0.35">
      <c r="H27" t="s">
        <v>108</v>
      </c>
      <c r="I27" t="s">
        <v>61</v>
      </c>
    </row>
    <row r="28" spans="1:15" x14ac:dyDescent="0.35">
      <c r="H28" t="s">
        <v>7</v>
      </c>
      <c r="I28">
        <v>1</v>
      </c>
      <c r="J28">
        <v>2</v>
      </c>
      <c r="K28">
        <v>3</v>
      </c>
      <c r="L28">
        <v>4</v>
      </c>
      <c r="M28">
        <v>5</v>
      </c>
      <c r="N28">
        <v>6</v>
      </c>
      <c r="O28">
        <v>7</v>
      </c>
    </row>
    <row r="29" spans="1:15" x14ac:dyDescent="0.35">
      <c r="H29">
        <v>1</v>
      </c>
      <c r="I29">
        <f>I23*4</f>
        <v>0.36672247018553367</v>
      </c>
      <c r="J29">
        <f t="shared" ref="J29:O29" si="6">J23*4</f>
        <v>0.74552200900260612</v>
      </c>
      <c r="K29">
        <f t="shared" si="6"/>
        <v>0.83611053488609555</v>
      </c>
      <c r="L29">
        <f t="shared" si="6"/>
        <v>1.2142358659734518</v>
      </c>
      <c r="M29">
        <f t="shared" si="6"/>
        <v>0.61166372783423006</v>
      </c>
      <c r="N29">
        <f t="shared" si="6"/>
        <v>0.88076235229078836</v>
      </c>
      <c r="O29">
        <f t="shared" si="6"/>
        <v>0.64746512236129272</v>
      </c>
    </row>
    <row r="30" spans="1:15" x14ac:dyDescent="0.35">
      <c r="B30">
        <v>1</v>
      </c>
      <c r="C30">
        <v>2</v>
      </c>
      <c r="D30">
        <v>3</v>
      </c>
      <c r="H30">
        <v>2</v>
      </c>
      <c r="I30">
        <f t="shared" ref="I30:O31" si="7">I24*4</f>
        <v>0.43091219290263877</v>
      </c>
      <c r="J30">
        <f t="shared" si="7"/>
        <v>0.80471822974776308</v>
      </c>
      <c r="K30">
        <f t="shared" si="7"/>
        <v>0.79842965432732038</v>
      </c>
      <c r="L30">
        <f t="shared" si="7"/>
        <v>1.0486371932040253</v>
      </c>
      <c r="M30">
        <f t="shared" si="7"/>
        <v>0.57302850961740504</v>
      </c>
      <c r="N30">
        <f t="shared" si="7"/>
        <v>0.87759843232504398</v>
      </c>
      <c r="O30">
        <f t="shared" si="7"/>
        <v>0.71990091529228939</v>
      </c>
    </row>
    <row r="31" spans="1:15" x14ac:dyDescent="0.35">
      <c r="A31">
        <v>1</v>
      </c>
      <c r="B31">
        <v>366.72247018553367</v>
      </c>
      <c r="C31">
        <v>430.91219290263876</v>
      </c>
      <c r="D31">
        <v>270.51094309590127</v>
      </c>
      <c r="H31">
        <v>3</v>
      </c>
      <c r="I31">
        <f t="shared" si="7"/>
        <v>0.27051094309590129</v>
      </c>
      <c r="J31">
        <f t="shared" si="7"/>
        <v>0.75728485076557595</v>
      </c>
      <c r="K31">
        <f t="shared" si="7"/>
        <v>0.52023308759227505</v>
      </c>
      <c r="L31">
        <f t="shared" si="7"/>
        <v>0.74104205018026137</v>
      </c>
      <c r="M31">
        <f t="shared" si="7"/>
        <v>0.49601912275595578</v>
      </c>
      <c r="N31">
        <f t="shared" si="7"/>
        <v>0.63984290030211477</v>
      </c>
      <c r="O31">
        <f t="shared" si="7"/>
        <v>1.008801730884316</v>
      </c>
    </row>
    <row r="32" spans="1:15" x14ac:dyDescent="0.35">
      <c r="A32">
        <v>2</v>
      </c>
      <c r="B32">
        <v>745.52200900260607</v>
      </c>
      <c r="C32">
        <v>804.71822974776308</v>
      </c>
      <c r="D32">
        <v>757.28485076557592</v>
      </c>
    </row>
    <row r="33" spans="1:15" x14ac:dyDescent="0.35">
      <c r="A33">
        <v>3</v>
      </c>
      <c r="B33">
        <v>836.11053488609559</v>
      </c>
      <c r="C33">
        <v>798.42965432732035</v>
      </c>
      <c r="D33">
        <v>520.23308759227507</v>
      </c>
      <c r="H33" t="s">
        <v>108</v>
      </c>
      <c r="I33" t="s">
        <v>109</v>
      </c>
    </row>
    <row r="34" spans="1:15" x14ac:dyDescent="0.35">
      <c r="A34">
        <v>4</v>
      </c>
      <c r="B34">
        <v>1214.2358659734518</v>
      </c>
      <c r="C34">
        <v>1048.6371932040252</v>
      </c>
      <c r="D34">
        <v>741.04205018026141</v>
      </c>
      <c r="H34" t="s">
        <v>7</v>
      </c>
      <c r="I34">
        <v>1</v>
      </c>
      <c r="J34">
        <v>2</v>
      </c>
      <c r="K34">
        <v>3</v>
      </c>
      <c r="L34">
        <v>4</v>
      </c>
      <c r="M34">
        <v>5</v>
      </c>
      <c r="N34">
        <v>6</v>
      </c>
      <c r="O34">
        <v>7</v>
      </c>
    </row>
    <row r="35" spans="1:15" x14ac:dyDescent="0.35">
      <c r="A35">
        <v>5</v>
      </c>
      <c r="B35">
        <v>611.66372783423003</v>
      </c>
      <c r="C35">
        <v>573.02850961740501</v>
      </c>
      <c r="D35">
        <v>496.01912275595578</v>
      </c>
      <c r="H35">
        <v>1</v>
      </c>
      <c r="I35">
        <f>I29*1000</f>
        <v>366.72247018553367</v>
      </c>
      <c r="J35">
        <f t="shared" ref="J35:O35" si="8">J29*1000</f>
        <v>745.52200900260607</v>
      </c>
      <c r="K35">
        <f t="shared" si="8"/>
        <v>836.11053488609559</v>
      </c>
      <c r="L35">
        <f t="shared" si="8"/>
        <v>1214.2358659734518</v>
      </c>
      <c r="M35">
        <f t="shared" si="8"/>
        <v>611.66372783423003</v>
      </c>
      <c r="N35">
        <f t="shared" si="8"/>
        <v>880.76235229078839</v>
      </c>
      <c r="O35">
        <f t="shared" si="8"/>
        <v>647.46512236129274</v>
      </c>
    </row>
    <row r="36" spans="1:15" x14ac:dyDescent="0.35">
      <c r="A36">
        <v>6</v>
      </c>
      <c r="B36">
        <v>880.76235229078839</v>
      </c>
      <c r="C36">
        <v>877.59843232504397</v>
      </c>
      <c r="D36">
        <v>639.8429003021148</v>
      </c>
      <c r="H36">
        <v>2</v>
      </c>
      <c r="I36">
        <f t="shared" ref="I36:O37" si="9">I30*1000</f>
        <v>430.91219290263876</v>
      </c>
      <c r="J36">
        <f t="shared" si="9"/>
        <v>804.71822974776308</v>
      </c>
      <c r="K36">
        <f t="shared" si="9"/>
        <v>798.42965432732035</v>
      </c>
      <c r="L36">
        <f t="shared" si="9"/>
        <v>1048.6371932040252</v>
      </c>
      <c r="M36">
        <f t="shared" si="9"/>
        <v>573.02850961740501</v>
      </c>
      <c r="N36">
        <f t="shared" si="9"/>
        <v>877.59843232504397</v>
      </c>
      <c r="O36">
        <f t="shared" si="9"/>
        <v>719.90091529228937</v>
      </c>
    </row>
    <row r="37" spans="1:15" x14ac:dyDescent="0.35">
      <c r="A37">
        <v>7</v>
      </c>
      <c r="B37">
        <v>647.46512236129274</v>
      </c>
      <c r="C37">
        <v>719.90091529228937</v>
      </c>
      <c r="D37">
        <v>1008.801730884316</v>
      </c>
      <c r="H37">
        <v>3</v>
      </c>
      <c r="I37">
        <f t="shared" si="9"/>
        <v>270.51094309590127</v>
      </c>
      <c r="J37">
        <f t="shared" si="9"/>
        <v>757.28485076557592</v>
      </c>
      <c r="K37">
        <f t="shared" si="9"/>
        <v>520.23308759227507</v>
      </c>
      <c r="L37">
        <f t="shared" si="9"/>
        <v>741.04205018026141</v>
      </c>
      <c r="M37">
        <f t="shared" si="9"/>
        <v>496.01912275595578</v>
      </c>
      <c r="N37">
        <f t="shared" si="9"/>
        <v>639.8429003021148</v>
      </c>
      <c r="O37">
        <f t="shared" si="9"/>
        <v>1008.801730884316</v>
      </c>
    </row>
    <row r="39" spans="1:15" x14ac:dyDescent="0.35">
      <c r="I39">
        <v>366.72247018553367</v>
      </c>
      <c r="J39">
        <v>745.52200900260607</v>
      </c>
      <c r="K39">
        <v>836.11053488609559</v>
      </c>
      <c r="L39">
        <v>1214.2358659734518</v>
      </c>
      <c r="M39">
        <v>611.66372783423003</v>
      </c>
      <c r="N39">
        <v>880.76235229078839</v>
      </c>
      <c r="O39">
        <v>647.46512236129274</v>
      </c>
    </row>
    <row r="40" spans="1:15" x14ac:dyDescent="0.35">
      <c r="I40">
        <v>430.91219290263876</v>
      </c>
      <c r="J40">
        <v>804.71822974776308</v>
      </c>
      <c r="K40">
        <v>798.42965432732035</v>
      </c>
      <c r="L40">
        <v>1048.6371932040252</v>
      </c>
      <c r="M40">
        <v>573.02850961740501</v>
      </c>
      <c r="N40">
        <v>877.59843232504397</v>
      </c>
      <c r="O40">
        <v>719.90091529228937</v>
      </c>
    </row>
    <row r="41" spans="1:15" x14ac:dyDescent="0.35">
      <c r="I41">
        <v>270.51094309590127</v>
      </c>
      <c r="J41">
        <v>757.28485076557592</v>
      </c>
      <c r="K41">
        <v>520.23308759227507</v>
      </c>
      <c r="L41">
        <v>741.04205018026141</v>
      </c>
      <c r="M41">
        <v>496.01912275595578</v>
      </c>
      <c r="N41">
        <v>639.8429003021148</v>
      </c>
      <c r="O41">
        <v>1008.801730884316</v>
      </c>
    </row>
  </sheetData>
  <mergeCells count="3">
    <mergeCell ref="A2:A8"/>
    <mergeCell ref="A9:A15"/>
    <mergeCell ref="A16:A22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E76C4-B5A6-4BBC-BE87-37DA5BB72107}">
  <dimension ref="A1:S45"/>
  <sheetViews>
    <sheetView topLeftCell="D1" workbookViewId="0">
      <selection activeCell="K44" sqref="K44:R44"/>
    </sheetView>
  </sheetViews>
  <sheetFormatPr defaultRowHeight="14.5" x14ac:dyDescent="0.35"/>
  <cols>
    <col min="1" max="1" width="14" bestFit="1" customWidth="1"/>
    <col min="2" max="2" width="10.6328125" bestFit="1" customWidth="1"/>
    <col min="3" max="3" width="14" bestFit="1" customWidth="1"/>
    <col min="4" max="4" width="9.6328125" bestFit="1" customWidth="1"/>
    <col min="5" max="8" width="9.26953125" bestFit="1" customWidth="1"/>
    <col min="12" max="12" width="18.26953125" bestFit="1" customWidth="1"/>
    <col min="13" max="18" width="11.26953125" bestFit="1" customWidth="1"/>
  </cols>
  <sheetData>
    <row r="1" spans="1:19" x14ac:dyDescent="0.35">
      <c r="D1" t="s">
        <v>2</v>
      </c>
      <c r="M1" t="s">
        <v>23</v>
      </c>
    </row>
    <row r="2" spans="1:19" x14ac:dyDescent="0.35">
      <c r="B2" t="s">
        <v>7</v>
      </c>
      <c r="C2" t="s">
        <v>23</v>
      </c>
      <c r="D2">
        <v>1</v>
      </c>
      <c r="E2">
        <v>2</v>
      </c>
      <c r="F2">
        <v>3</v>
      </c>
      <c r="G2">
        <v>4</v>
      </c>
      <c r="H2">
        <v>5</v>
      </c>
      <c r="I2">
        <v>6</v>
      </c>
      <c r="J2">
        <v>7</v>
      </c>
      <c r="K2" t="s">
        <v>44</v>
      </c>
      <c r="L2" t="s">
        <v>61</v>
      </c>
      <c r="M2" t="s">
        <v>69</v>
      </c>
      <c r="N2" t="s">
        <v>70</v>
      </c>
      <c r="O2" t="s">
        <v>5</v>
      </c>
      <c r="P2" t="s">
        <v>71</v>
      </c>
    </row>
    <row r="3" spans="1:19" x14ac:dyDescent="0.35">
      <c r="A3" t="s">
        <v>43</v>
      </c>
      <c r="B3" s="69">
        <v>1</v>
      </c>
      <c r="C3" s="5" t="s">
        <v>3</v>
      </c>
      <c r="D3" s="5">
        <v>0.31</v>
      </c>
      <c r="E3" s="5">
        <v>5.18</v>
      </c>
      <c r="F3" s="5">
        <v>7.84</v>
      </c>
      <c r="G3" s="5">
        <v>2.14</v>
      </c>
      <c r="H3" s="5">
        <v>3.86</v>
      </c>
      <c r="I3" s="5">
        <v>7.32</v>
      </c>
      <c r="J3" s="6">
        <v>0.55000000000000004</v>
      </c>
      <c r="L3">
        <v>1</v>
      </c>
    </row>
    <row r="4" spans="1:19" x14ac:dyDescent="0.35">
      <c r="B4" s="70"/>
      <c r="C4" s="8" t="s">
        <v>41</v>
      </c>
      <c r="D4" s="8">
        <v>3.44</v>
      </c>
      <c r="E4" s="47">
        <v>33.479999999999997</v>
      </c>
      <c r="F4" s="8">
        <v>37.94</v>
      </c>
      <c r="G4" s="47">
        <v>26.26</v>
      </c>
      <c r="H4" s="47">
        <v>38.159999999999997</v>
      </c>
      <c r="I4" s="47">
        <v>57.72</v>
      </c>
      <c r="J4" s="9">
        <v>15.18</v>
      </c>
      <c r="L4">
        <v>1</v>
      </c>
    </row>
    <row r="5" spans="1:19" x14ac:dyDescent="0.35">
      <c r="B5" s="70"/>
      <c r="C5" s="8" t="s">
        <v>24</v>
      </c>
      <c r="D5" s="47">
        <v>5.62</v>
      </c>
      <c r="E5" s="47">
        <v>34.5</v>
      </c>
      <c r="F5" s="47">
        <v>15.82</v>
      </c>
      <c r="G5" s="47">
        <v>32.479999999999997</v>
      </c>
      <c r="H5" s="47">
        <v>18.68</v>
      </c>
      <c r="I5" s="47">
        <v>26.92</v>
      </c>
      <c r="J5" s="9">
        <v>28.18</v>
      </c>
      <c r="L5">
        <v>1</v>
      </c>
    </row>
    <row r="6" spans="1:19" x14ac:dyDescent="0.35">
      <c r="B6" s="71"/>
      <c r="C6" s="11" t="s">
        <v>42</v>
      </c>
      <c r="D6" s="11">
        <v>3.26</v>
      </c>
      <c r="E6" s="11">
        <v>4.68</v>
      </c>
      <c r="F6" s="11">
        <v>5.8</v>
      </c>
      <c r="G6" s="11">
        <v>20.58</v>
      </c>
      <c r="H6" s="11">
        <v>5.76</v>
      </c>
      <c r="I6" s="11">
        <v>7.14</v>
      </c>
      <c r="J6" s="12">
        <v>9.1999999999999993</v>
      </c>
      <c r="L6">
        <v>2</v>
      </c>
    </row>
    <row r="7" spans="1:19" x14ac:dyDescent="0.35">
      <c r="B7" s="48"/>
      <c r="C7" s="47" t="s">
        <v>25</v>
      </c>
      <c r="D7" s="8">
        <f>SUM(D3:D6)</f>
        <v>12.63</v>
      </c>
      <c r="E7" s="8">
        <f t="shared" ref="E7:J7" si="0">SUM(E3:E6)</f>
        <v>77.84</v>
      </c>
      <c r="F7" s="8">
        <f t="shared" si="0"/>
        <v>67.400000000000006</v>
      </c>
      <c r="G7" s="8">
        <f t="shared" si="0"/>
        <v>81.459999999999994</v>
      </c>
      <c r="H7" s="8">
        <f t="shared" si="0"/>
        <v>66.459999999999994</v>
      </c>
      <c r="I7" s="8">
        <f t="shared" si="0"/>
        <v>99.1</v>
      </c>
      <c r="J7" s="8">
        <f t="shared" si="0"/>
        <v>53.11</v>
      </c>
      <c r="K7" s="47">
        <f>SUM(D7:J7)</f>
        <v>458</v>
      </c>
      <c r="L7">
        <v>2</v>
      </c>
    </row>
    <row r="8" spans="1:19" x14ac:dyDescent="0.35">
      <c r="B8" s="69">
        <v>2</v>
      </c>
      <c r="C8" s="5" t="s">
        <v>3</v>
      </c>
      <c r="D8" s="47">
        <v>0.35</v>
      </c>
      <c r="E8" s="5">
        <v>5.86</v>
      </c>
      <c r="F8" s="5">
        <v>2.78</v>
      </c>
      <c r="G8" s="5">
        <v>25.42</v>
      </c>
      <c r="H8" s="5">
        <v>1.86</v>
      </c>
      <c r="I8" s="5">
        <v>7.84</v>
      </c>
      <c r="J8" s="6">
        <v>2.02</v>
      </c>
      <c r="L8">
        <v>2</v>
      </c>
    </row>
    <row r="9" spans="1:19" x14ac:dyDescent="0.35">
      <c r="B9" s="70"/>
      <c r="C9" s="8" t="s">
        <v>41</v>
      </c>
      <c r="D9" s="47">
        <v>12.86</v>
      </c>
      <c r="E9" s="47">
        <v>45.66</v>
      </c>
      <c r="F9" s="47">
        <v>33.78</v>
      </c>
      <c r="G9" s="47">
        <v>73.12</v>
      </c>
      <c r="H9" s="47">
        <v>37.840000000000003</v>
      </c>
      <c r="I9" s="47">
        <v>51.74</v>
      </c>
      <c r="J9" s="9">
        <v>39.74</v>
      </c>
      <c r="L9">
        <v>2</v>
      </c>
    </row>
    <row r="10" spans="1:19" x14ac:dyDescent="0.35">
      <c r="B10" s="70"/>
      <c r="C10" s="8" t="s">
        <v>24</v>
      </c>
      <c r="D10" s="47">
        <v>17.62</v>
      </c>
      <c r="E10" s="47">
        <v>27.6</v>
      </c>
      <c r="F10" s="47">
        <v>28.74</v>
      </c>
      <c r="G10" s="47">
        <v>26.28</v>
      </c>
      <c r="H10" s="47">
        <v>34.08</v>
      </c>
      <c r="I10" s="47">
        <v>23.3</v>
      </c>
      <c r="J10" s="9">
        <v>27.64</v>
      </c>
    </row>
    <row r="11" spans="1:19" x14ac:dyDescent="0.35">
      <c r="B11" s="71"/>
      <c r="C11" s="11" t="s">
        <v>42</v>
      </c>
      <c r="D11" s="47">
        <v>6.72</v>
      </c>
      <c r="E11" s="11">
        <v>14.52</v>
      </c>
      <c r="F11" s="11">
        <v>8.18</v>
      </c>
      <c r="G11" s="11">
        <v>6.92</v>
      </c>
      <c r="H11" s="11">
        <v>7.2</v>
      </c>
      <c r="I11" s="11">
        <v>6.96</v>
      </c>
      <c r="J11" s="12">
        <v>8.2799999999999994</v>
      </c>
    </row>
    <row r="12" spans="1:19" x14ac:dyDescent="0.35">
      <c r="B12" s="48"/>
      <c r="C12" s="47" t="s">
        <v>25</v>
      </c>
      <c r="D12" s="47">
        <f>SUM(D8:D11)</f>
        <v>37.549999999999997</v>
      </c>
      <c r="E12" s="47">
        <f t="shared" ref="E12:J12" si="1">SUM(E8:E11)</f>
        <v>93.64</v>
      </c>
      <c r="F12" s="47">
        <f t="shared" si="1"/>
        <v>73.47999999999999</v>
      </c>
      <c r="G12" s="47">
        <f t="shared" si="1"/>
        <v>131.74</v>
      </c>
      <c r="H12" s="47">
        <f t="shared" si="1"/>
        <v>80.98</v>
      </c>
      <c r="I12" s="47">
        <f t="shared" si="1"/>
        <v>89.839999999999989</v>
      </c>
      <c r="J12" s="47">
        <f t="shared" si="1"/>
        <v>77.680000000000007</v>
      </c>
      <c r="K12" s="47">
        <f>SUM(D12:J12)</f>
        <v>584.91</v>
      </c>
      <c r="L12" t="s">
        <v>65</v>
      </c>
    </row>
    <row r="13" spans="1:19" x14ac:dyDescent="0.35">
      <c r="B13" s="69">
        <v>3</v>
      </c>
      <c r="C13" s="5" t="s">
        <v>3</v>
      </c>
      <c r="D13" s="5">
        <v>0</v>
      </c>
      <c r="E13" s="5">
        <v>4.1399999999999997</v>
      </c>
      <c r="F13" s="5">
        <v>3.52</v>
      </c>
      <c r="G13" s="5">
        <v>4.34</v>
      </c>
      <c r="H13" s="5">
        <v>0.88</v>
      </c>
      <c r="I13" s="5">
        <v>11.84</v>
      </c>
      <c r="J13" s="6">
        <v>0.3</v>
      </c>
      <c r="M13" t="s">
        <v>61</v>
      </c>
    </row>
    <row r="14" spans="1:19" x14ac:dyDescent="0.35">
      <c r="B14" s="70"/>
      <c r="C14" s="8" t="s">
        <v>41</v>
      </c>
      <c r="D14" s="47">
        <v>3.56</v>
      </c>
      <c r="E14" s="47">
        <v>53.2</v>
      </c>
      <c r="F14" s="47">
        <v>29.52</v>
      </c>
      <c r="G14" s="47">
        <v>55.72</v>
      </c>
      <c r="H14" s="47">
        <v>41.98</v>
      </c>
      <c r="I14" s="47">
        <v>41.46</v>
      </c>
      <c r="J14" s="9">
        <v>34.979999999999997</v>
      </c>
      <c r="L14" t="s">
        <v>7</v>
      </c>
      <c r="M14">
        <v>1</v>
      </c>
      <c r="N14">
        <v>2</v>
      </c>
      <c r="O14">
        <v>3</v>
      </c>
      <c r="P14">
        <v>4</v>
      </c>
      <c r="Q14">
        <v>5</v>
      </c>
      <c r="R14">
        <v>6</v>
      </c>
      <c r="S14">
        <v>7</v>
      </c>
    </row>
    <row r="15" spans="1:19" x14ac:dyDescent="0.35">
      <c r="B15" s="70"/>
      <c r="C15" s="8" t="s">
        <v>24</v>
      </c>
      <c r="D15" s="47">
        <v>20.92</v>
      </c>
      <c r="E15" s="47">
        <v>34.020000000000003</v>
      </c>
      <c r="F15" s="47">
        <v>16.46</v>
      </c>
      <c r="G15" s="47">
        <v>33.86</v>
      </c>
      <c r="H15" s="47">
        <v>23.26</v>
      </c>
      <c r="I15" s="47">
        <v>21.36</v>
      </c>
      <c r="J15" s="9">
        <v>30.32</v>
      </c>
      <c r="L15">
        <v>1</v>
      </c>
      <c r="M15" s="44">
        <f>L23*238.1</f>
        <v>24524.3</v>
      </c>
      <c r="N15" s="44">
        <f t="shared" ref="N15:S15" si="2">M23*238.1</f>
        <v>30238.7</v>
      </c>
      <c r="O15" s="44">
        <f t="shared" si="2"/>
        <v>28095.8</v>
      </c>
      <c r="P15" s="44">
        <f t="shared" si="2"/>
        <v>34048.299999999996</v>
      </c>
      <c r="Q15" s="44">
        <f t="shared" si="2"/>
        <v>33095.9</v>
      </c>
      <c r="R15" s="44">
        <f t="shared" si="2"/>
        <v>29762.5</v>
      </c>
      <c r="S15" s="44">
        <f t="shared" si="2"/>
        <v>33810.199999999997</v>
      </c>
    </row>
    <row r="16" spans="1:19" x14ac:dyDescent="0.35">
      <c r="B16" s="71"/>
      <c r="C16" s="11" t="s">
        <v>42</v>
      </c>
      <c r="D16" s="11">
        <v>8.3800000000000008</v>
      </c>
      <c r="E16" s="11">
        <v>8.56</v>
      </c>
      <c r="F16" s="11">
        <v>7.26</v>
      </c>
      <c r="G16" s="11">
        <v>11.62</v>
      </c>
      <c r="H16" s="11">
        <v>15.31</v>
      </c>
      <c r="I16" s="11">
        <v>2.8</v>
      </c>
      <c r="J16" s="12">
        <v>7.65</v>
      </c>
      <c r="L16">
        <v>2</v>
      </c>
      <c r="M16" s="44">
        <f t="shared" ref="M16:S17" si="3">L24*238.1</f>
        <v>30000.6</v>
      </c>
      <c r="N16" s="44">
        <f t="shared" si="3"/>
        <v>31667.3</v>
      </c>
      <c r="O16" s="44">
        <f t="shared" si="3"/>
        <v>35000.699999999997</v>
      </c>
      <c r="P16" s="44">
        <f t="shared" si="3"/>
        <v>30714.899999999998</v>
      </c>
      <c r="Q16" s="44">
        <f t="shared" si="3"/>
        <v>34286.400000000001</v>
      </c>
      <c r="R16" s="44">
        <f t="shared" si="3"/>
        <v>31191.1</v>
      </c>
      <c r="S16" s="44">
        <f t="shared" si="3"/>
        <v>35953.1</v>
      </c>
    </row>
    <row r="17" spans="1:19" x14ac:dyDescent="0.35">
      <c r="C17" s="47" t="s">
        <v>25</v>
      </c>
      <c r="D17">
        <f>SUM(D13:D16)</f>
        <v>32.86</v>
      </c>
      <c r="E17">
        <f t="shared" ref="E17:J17" si="4">SUM(E13:E16)</f>
        <v>99.920000000000016</v>
      </c>
      <c r="F17">
        <f t="shared" si="4"/>
        <v>56.76</v>
      </c>
      <c r="G17">
        <f t="shared" si="4"/>
        <v>105.54</v>
      </c>
      <c r="H17">
        <f t="shared" si="4"/>
        <v>81.430000000000007</v>
      </c>
      <c r="I17">
        <f t="shared" si="4"/>
        <v>77.459999999999994</v>
      </c>
      <c r="J17">
        <f t="shared" si="4"/>
        <v>73.25</v>
      </c>
      <c r="K17">
        <f>SUM(D17:J17)</f>
        <v>527.22</v>
      </c>
      <c r="L17">
        <v>3</v>
      </c>
      <c r="M17" s="44">
        <f t="shared" si="3"/>
        <v>35000.699999999997</v>
      </c>
      <c r="N17" s="44">
        <f t="shared" si="3"/>
        <v>31667.3</v>
      </c>
      <c r="O17" s="44">
        <f t="shared" si="3"/>
        <v>27143.399999999998</v>
      </c>
      <c r="P17" s="44">
        <f t="shared" si="3"/>
        <v>35000.699999999997</v>
      </c>
      <c r="Q17" s="44">
        <f t="shared" si="3"/>
        <v>34762.6</v>
      </c>
      <c r="R17" s="44">
        <f t="shared" si="3"/>
        <v>26191</v>
      </c>
      <c r="S17" s="44">
        <f t="shared" si="3"/>
        <v>36905.5</v>
      </c>
    </row>
    <row r="18" spans="1:19" x14ac:dyDescent="0.35">
      <c r="C18" s="47" t="s">
        <v>45</v>
      </c>
      <c r="D18">
        <f>SUM(D7,D12,D17)</f>
        <v>83.039999999999992</v>
      </c>
      <c r="E18">
        <f t="shared" ref="E18:J18" si="5">SUM(E7,E12,E17)</f>
        <v>271.40000000000003</v>
      </c>
      <c r="F18">
        <f t="shared" si="5"/>
        <v>197.64</v>
      </c>
      <c r="G18">
        <f t="shared" si="5"/>
        <v>318.74</v>
      </c>
      <c r="H18">
        <f t="shared" si="5"/>
        <v>228.87</v>
      </c>
      <c r="I18">
        <f t="shared" si="5"/>
        <v>266.39999999999998</v>
      </c>
      <c r="J18">
        <f t="shared" si="5"/>
        <v>204.04000000000002</v>
      </c>
      <c r="L18" t="s">
        <v>39</v>
      </c>
      <c r="M18" s="44">
        <f>AVERAGE(M15:M17)</f>
        <v>29841.866666666665</v>
      </c>
      <c r="N18" s="44">
        <f t="shared" ref="N18:S18" si="6">AVERAGE(N15:N17)</f>
        <v>31191.100000000002</v>
      </c>
      <c r="O18" s="44">
        <f t="shared" si="6"/>
        <v>30079.966666666664</v>
      </c>
      <c r="P18" s="44">
        <f t="shared" si="6"/>
        <v>33254.633333333331</v>
      </c>
      <c r="Q18" s="44">
        <f t="shared" si="6"/>
        <v>34048.299999999996</v>
      </c>
      <c r="R18" s="44">
        <f t="shared" si="6"/>
        <v>29048.2</v>
      </c>
      <c r="S18" s="44">
        <f t="shared" si="6"/>
        <v>35556.266666666663</v>
      </c>
    </row>
    <row r="19" spans="1:19" x14ac:dyDescent="0.35">
      <c r="A19" t="s">
        <v>47</v>
      </c>
      <c r="B19">
        <v>3486.46</v>
      </c>
      <c r="C19" s="47" t="s">
        <v>38</v>
      </c>
      <c r="D19">
        <f>SUM(D18:J18)</f>
        <v>1570.13</v>
      </c>
    </row>
    <row r="20" spans="1:19" x14ac:dyDescent="0.35">
      <c r="C20" s="47" t="s">
        <v>46</v>
      </c>
      <c r="D20">
        <f>((D19-B19)/B19)*100</f>
        <v>-54.964921438938063</v>
      </c>
      <c r="L20" t="s">
        <v>33</v>
      </c>
    </row>
    <row r="21" spans="1:19" x14ac:dyDescent="0.35">
      <c r="A21" t="s">
        <v>58</v>
      </c>
      <c r="B21" t="s">
        <v>2</v>
      </c>
      <c r="L21" t="s">
        <v>61</v>
      </c>
    </row>
    <row r="22" spans="1:19" x14ac:dyDescent="0.35">
      <c r="A22" t="s">
        <v>54</v>
      </c>
      <c r="B22">
        <v>1</v>
      </c>
      <c r="C22">
        <v>2</v>
      </c>
      <c r="D22">
        <v>3</v>
      </c>
      <c r="E22">
        <v>4</v>
      </c>
      <c r="F22">
        <v>5</v>
      </c>
      <c r="G22">
        <v>6</v>
      </c>
      <c r="H22">
        <v>7</v>
      </c>
      <c r="K22" t="s">
        <v>7</v>
      </c>
      <c r="L22">
        <v>1</v>
      </c>
      <c r="M22">
        <v>2</v>
      </c>
      <c r="N22">
        <v>3</v>
      </c>
      <c r="O22">
        <v>4</v>
      </c>
      <c r="P22">
        <v>5</v>
      </c>
      <c r="Q22">
        <v>6</v>
      </c>
      <c r="R22">
        <v>7</v>
      </c>
    </row>
    <row r="23" spans="1:19" x14ac:dyDescent="0.35">
      <c r="A23">
        <v>1</v>
      </c>
      <c r="B23">
        <v>1.17</v>
      </c>
      <c r="C23">
        <v>3.75</v>
      </c>
      <c r="D23">
        <v>4.3</v>
      </c>
      <c r="E23">
        <v>3.41</v>
      </c>
      <c r="F23">
        <v>3.57</v>
      </c>
      <c r="G23">
        <v>3.47</v>
      </c>
      <c r="H23">
        <v>2.73</v>
      </c>
      <c r="K23">
        <v>1</v>
      </c>
      <c r="L23">
        <v>103</v>
      </c>
      <c r="M23">
        <v>127</v>
      </c>
      <c r="N23">
        <v>118</v>
      </c>
      <c r="O23">
        <v>143</v>
      </c>
      <c r="P23">
        <v>139</v>
      </c>
      <c r="Q23">
        <v>125</v>
      </c>
      <c r="R23">
        <v>142</v>
      </c>
    </row>
    <row r="24" spans="1:19" x14ac:dyDescent="0.35">
      <c r="A24">
        <v>2</v>
      </c>
      <c r="B24">
        <v>1.37</v>
      </c>
      <c r="C24">
        <v>4.07</v>
      </c>
      <c r="D24">
        <v>1.99</v>
      </c>
      <c r="E24">
        <v>6.06</v>
      </c>
      <c r="F24">
        <v>2.99</v>
      </c>
      <c r="G24">
        <v>4.7300000000000004</v>
      </c>
      <c r="H24">
        <v>3.24</v>
      </c>
      <c r="K24">
        <v>2</v>
      </c>
      <c r="L24">
        <v>126</v>
      </c>
      <c r="M24">
        <v>133</v>
      </c>
      <c r="N24">
        <v>147</v>
      </c>
      <c r="O24">
        <v>129</v>
      </c>
      <c r="P24">
        <v>144</v>
      </c>
      <c r="Q24">
        <v>131</v>
      </c>
      <c r="R24">
        <v>151</v>
      </c>
    </row>
    <row r="25" spans="1:19" x14ac:dyDescent="0.35">
      <c r="A25">
        <v>3</v>
      </c>
      <c r="B25">
        <v>1.53</v>
      </c>
      <c r="C25">
        <v>4.88</v>
      </c>
      <c r="D25">
        <v>3.49</v>
      </c>
      <c r="E25">
        <v>5.21</v>
      </c>
      <c r="F25">
        <v>4.22</v>
      </c>
      <c r="G25">
        <v>4.2300000000000004</v>
      </c>
      <c r="H25">
        <v>2.95</v>
      </c>
      <c r="K25">
        <v>3</v>
      </c>
      <c r="L25">
        <v>147</v>
      </c>
      <c r="M25">
        <v>133</v>
      </c>
      <c r="N25">
        <v>114</v>
      </c>
      <c r="O25">
        <v>147</v>
      </c>
      <c r="P25">
        <v>146</v>
      </c>
      <c r="Q25">
        <v>110</v>
      </c>
      <c r="R25">
        <v>155</v>
      </c>
    </row>
    <row r="26" spans="1:19" x14ac:dyDescent="0.35">
      <c r="K26" t="s">
        <v>25</v>
      </c>
      <c r="L26">
        <v>376</v>
      </c>
      <c r="M26">
        <v>393</v>
      </c>
      <c r="N26">
        <v>379</v>
      </c>
      <c r="O26">
        <v>419</v>
      </c>
      <c r="P26">
        <v>429</v>
      </c>
      <c r="Q26">
        <v>366</v>
      </c>
      <c r="R26">
        <v>448</v>
      </c>
    </row>
    <row r="27" spans="1:19" x14ac:dyDescent="0.35">
      <c r="A27" t="s">
        <v>57</v>
      </c>
      <c r="B27" t="s">
        <v>56</v>
      </c>
    </row>
    <row r="28" spans="1:19" x14ac:dyDescent="0.35">
      <c r="A28" t="s">
        <v>55</v>
      </c>
      <c r="B28">
        <v>1</v>
      </c>
      <c r="C28">
        <v>2</v>
      </c>
      <c r="D28">
        <v>3</v>
      </c>
      <c r="E28">
        <v>4</v>
      </c>
      <c r="F28">
        <v>5</v>
      </c>
      <c r="G28">
        <v>6</v>
      </c>
      <c r="H28">
        <v>7</v>
      </c>
      <c r="L28" t="s">
        <v>64</v>
      </c>
    </row>
    <row r="29" spans="1:19" x14ac:dyDescent="0.35">
      <c r="A29">
        <v>1</v>
      </c>
      <c r="B29">
        <f>D7+B23</f>
        <v>13.8</v>
      </c>
      <c r="C29">
        <f t="shared" ref="C29:H29" si="7">E7+C23</f>
        <v>81.59</v>
      </c>
      <c r="D29">
        <f t="shared" si="7"/>
        <v>71.7</v>
      </c>
      <c r="E29">
        <f t="shared" si="7"/>
        <v>84.86999999999999</v>
      </c>
      <c r="F29">
        <f t="shared" si="7"/>
        <v>70.029999999999987</v>
      </c>
      <c r="G29">
        <f t="shared" si="7"/>
        <v>102.57</v>
      </c>
      <c r="H29">
        <f t="shared" si="7"/>
        <v>55.839999999999996</v>
      </c>
      <c r="L29" t="s">
        <v>61</v>
      </c>
    </row>
    <row r="30" spans="1:19" x14ac:dyDescent="0.35">
      <c r="A30">
        <v>2</v>
      </c>
      <c r="B30">
        <f>D12+B24</f>
        <v>38.919999999999995</v>
      </c>
      <c r="C30">
        <f t="shared" ref="C30:H30" si="8">E12+C24</f>
        <v>97.710000000000008</v>
      </c>
      <c r="D30">
        <f t="shared" si="8"/>
        <v>75.469999999999985</v>
      </c>
      <c r="E30">
        <f t="shared" si="8"/>
        <v>137.80000000000001</v>
      </c>
      <c r="F30">
        <f t="shared" si="8"/>
        <v>83.97</v>
      </c>
      <c r="G30">
        <f t="shared" si="8"/>
        <v>94.57</v>
      </c>
      <c r="H30">
        <f t="shared" si="8"/>
        <v>80.92</v>
      </c>
      <c r="K30" t="s">
        <v>7</v>
      </c>
      <c r="L30">
        <v>1</v>
      </c>
      <c r="M30">
        <v>2</v>
      </c>
      <c r="N30">
        <v>3</v>
      </c>
      <c r="O30">
        <v>4</v>
      </c>
      <c r="P30">
        <v>5</v>
      </c>
      <c r="Q30">
        <v>6</v>
      </c>
      <c r="R30">
        <v>7</v>
      </c>
    </row>
    <row r="31" spans="1:19" x14ac:dyDescent="0.35">
      <c r="A31">
        <v>3</v>
      </c>
      <c r="B31">
        <f>D17+B25</f>
        <v>34.39</v>
      </c>
      <c r="C31">
        <f t="shared" ref="C31:H31" si="9">E17+C25</f>
        <v>104.80000000000001</v>
      </c>
      <c r="D31">
        <f t="shared" si="9"/>
        <v>60.25</v>
      </c>
      <c r="E31">
        <f t="shared" si="9"/>
        <v>110.75</v>
      </c>
      <c r="F31">
        <f t="shared" si="9"/>
        <v>85.65</v>
      </c>
      <c r="G31">
        <f t="shared" si="9"/>
        <v>81.69</v>
      </c>
      <c r="H31">
        <f t="shared" si="9"/>
        <v>76.2</v>
      </c>
      <c r="K31">
        <v>1</v>
      </c>
      <c r="L31">
        <f>B29/L23</f>
        <v>0.13398058252427186</v>
      </c>
      <c r="M31">
        <f t="shared" ref="M31:R33" si="10">C29/M23</f>
        <v>0.64244094488188974</v>
      </c>
      <c r="N31">
        <f t="shared" si="10"/>
        <v>0.60762711864406782</v>
      </c>
      <c r="O31">
        <f t="shared" si="10"/>
        <v>0.5934965034965034</v>
      </c>
      <c r="P31">
        <f t="shared" si="10"/>
        <v>0.50381294964028767</v>
      </c>
      <c r="Q31">
        <f t="shared" si="10"/>
        <v>0.82055999999999996</v>
      </c>
      <c r="R31">
        <f t="shared" si="10"/>
        <v>0.39323943661971827</v>
      </c>
    </row>
    <row r="32" spans="1:19" x14ac:dyDescent="0.35">
      <c r="A32" t="s">
        <v>21</v>
      </c>
      <c r="B32">
        <f>SUM(B29:B31)</f>
        <v>87.11</v>
      </c>
      <c r="C32">
        <f t="shared" ref="C32:H32" si="11">SUM(C29:C31)</f>
        <v>284.10000000000002</v>
      </c>
      <c r="D32">
        <f t="shared" si="11"/>
        <v>207.42</v>
      </c>
      <c r="E32">
        <f t="shared" si="11"/>
        <v>333.42</v>
      </c>
      <c r="F32">
        <f t="shared" si="11"/>
        <v>239.65</v>
      </c>
      <c r="G32">
        <f t="shared" si="11"/>
        <v>278.83</v>
      </c>
      <c r="H32">
        <f t="shared" si="11"/>
        <v>212.95999999999998</v>
      </c>
      <c r="K32">
        <v>2</v>
      </c>
      <c r="L32">
        <f t="shared" ref="L32:L33" si="12">B30/L24</f>
        <v>0.30888888888888882</v>
      </c>
      <c r="M32">
        <f t="shared" si="10"/>
        <v>0.73466165413533846</v>
      </c>
      <c r="N32">
        <f t="shared" si="10"/>
        <v>0.51340136054421759</v>
      </c>
      <c r="O32">
        <f t="shared" si="10"/>
        <v>1.0682170542635661</v>
      </c>
      <c r="P32">
        <f t="shared" si="10"/>
        <v>0.583125</v>
      </c>
      <c r="Q32">
        <f t="shared" si="10"/>
        <v>0.72190839694656483</v>
      </c>
      <c r="R32">
        <f t="shared" si="10"/>
        <v>0.5358940397350993</v>
      </c>
    </row>
    <row r="33" spans="1:18" x14ac:dyDescent="0.35">
      <c r="K33">
        <v>3</v>
      </c>
      <c r="L33">
        <f t="shared" si="12"/>
        <v>0.23394557823129253</v>
      </c>
      <c r="M33">
        <f t="shared" si="10"/>
        <v>0.78796992481203021</v>
      </c>
      <c r="N33">
        <f t="shared" si="10"/>
        <v>0.52850877192982459</v>
      </c>
      <c r="O33">
        <f t="shared" si="10"/>
        <v>0.75340136054421769</v>
      </c>
      <c r="P33">
        <f t="shared" si="10"/>
        <v>0.5866438356164384</v>
      </c>
      <c r="Q33">
        <f t="shared" si="10"/>
        <v>0.74263636363636365</v>
      </c>
      <c r="R33">
        <f t="shared" si="10"/>
        <v>0.49161290322580647</v>
      </c>
    </row>
    <row r="34" spans="1:18" x14ac:dyDescent="0.35">
      <c r="A34" t="s">
        <v>59</v>
      </c>
      <c r="B34" t="s">
        <v>2</v>
      </c>
    </row>
    <row r="35" spans="1:18" x14ac:dyDescent="0.35">
      <c r="A35" t="s">
        <v>55</v>
      </c>
      <c r="B35">
        <v>1</v>
      </c>
      <c r="C35">
        <v>2</v>
      </c>
      <c r="D35">
        <v>3</v>
      </c>
      <c r="E35">
        <v>4</v>
      </c>
      <c r="F35">
        <v>5</v>
      </c>
      <c r="G35">
        <v>6</v>
      </c>
      <c r="H35">
        <v>7</v>
      </c>
      <c r="L35" t="s">
        <v>66</v>
      </c>
      <c r="M35">
        <v>40000</v>
      </c>
    </row>
    <row r="36" spans="1:18" x14ac:dyDescent="0.35">
      <c r="A36">
        <v>1</v>
      </c>
      <c r="B36">
        <f>B29*238.1</f>
        <v>3285.78</v>
      </c>
      <c r="C36">
        <f t="shared" ref="C36:H36" si="13">C29*238.1</f>
        <v>19426.579000000002</v>
      </c>
      <c r="D36">
        <f t="shared" si="13"/>
        <v>17071.77</v>
      </c>
      <c r="E36">
        <f t="shared" si="13"/>
        <v>20207.546999999999</v>
      </c>
      <c r="F36">
        <f t="shared" si="13"/>
        <v>16674.142999999996</v>
      </c>
      <c r="G36">
        <f t="shared" si="13"/>
        <v>24421.916999999998</v>
      </c>
      <c r="H36">
        <f t="shared" si="13"/>
        <v>13295.503999999999</v>
      </c>
      <c r="L36" t="s">
        <v>61</v>
      </c>
    </row>
    <row r="37" spans="1:18" x14ac:dyDescent="0.35">
      <c r="A37">
        <v>2</v>
      </c>
      <c r="B37">
        <f t="shared" ref="B37:H37" si="14">B30*238.1</f>
        <v>9266.851999999999</v>
      </c>
      <c r="C37">
        <f t="shared" si="14"/>
        <v>23264.751</v>
      </c>
      <c r="D37">
        <f t="shared" si="14"/>
        <v>17969.406999999996</v>
      </c>
      <c r="E37">
        <f t="shared" si="14"/>
        <v>32810.18</v>
      </c>
      <c r="F37">
        <f t="shared" si="14"/>
        <v>19993.256999999998</v>
      </c>
      <c r="G37">
        <f t="shared" si="14"/>
        <v>22517.116999999998</v>
      </c>
      <c r="H37">
        <f t="shared" si="14"/>
        <v>19267.052</v>
      </c>
      <c r="K37" t="s">
        <v>7</v>
      </c>
      <c r="L37">
        <v>1</v>
      </c>
      <c r="M37">
        <v>2</v>
      </c>
      <c r="N37">
        <v>3</v>
      </c>
      <c r="O37">
        <v>4</v>
      </c>
      <c r="P37">
        <v>5</v>
      </c>
      <c r="Q37">
        <v>6</v>
      </c>
      <c r="R37">
        <v>7</v>
      </c>
    </row>
    <row r="38" spans="1:18" x14ac:dyDescent="0.35">
      <c r="A38">
        <v>3</v>
      </c>
      <c r="B38">
        <f t="shared" ref="B38:H38" si="15">B31*238.1</f>
        <v>8188.259</v>
      </c>
      <c r="C38">
        <f t="shared" si="15"/>
        <v>24952.880000000001</v>
      </c>
      <c r="D38">
        <f t="shared" si="15"/>
        <v>14345.525</v>
      </c>
      <c r="E38">
        <f t="shared" si="15"/>
        <v>26369.575000000001</v>
      </c>
      <c r="F38">
        <f t="shared" si="15"/>
        <v>20393.264999999999</v>
      </c>
      <c r="G38">
        <f t="shared" si="15"/>
        <v>19450.388999999999</v>
      </c>
      <c r="H38">
        <f t="shared" si="15"/>
        <v>18143.22</v>
      </c>
      <c r="K38">
        <v>1</v>
      </c>
      <c r="L38" s="46">
        <f>L31*$M$35</f>
        <v>5359.2233009708743</v>
      </c>
      <c r="M38" s="46">
        <f t="shared" ref="M38:R38" si="16">M31*$M$35</f>
        <v>25697.63779527559</v>
      </c>
      <c r="N38" s="46">
        <f t="shared" si="16"/>
        <v>24305.084745762713</v>
      </c>
      <c r="O38" s="46">
        <f t="shared" si="16"/>
        <v>23739.860139860135</v>
      </c>
      <c r="P38" s="46">
        <f t="shared" si="16"/>
        <v>20152.517985611506</v>
      </c>
      <c r="Q38" s="46">
        <f t="shared" si="16"/>
        <v>32822.400000000001</v>
      </c>
      <c r="R38" s="46">
        <f t="shared" si="16"/>
        <v>15729.57746478873</v>
      </c>
    </row>
    <row r="39" spans="1:18" x14ac:dyDescent="0.35">
      <c r="A39" t="s">
        <v>40</v>
      </c>
      <c r="B39">
        <f>AVERAGE(B36:B38)</f>
        <v>6913.6303333333335</v>
      </c>
      <c r="C39">
        <f t="shared" ref="C39:H39" si="17">AVERAGE(C36:C38)</f>
        <v>22548.070000000003</v>
      </c>
      <c r="D39">
        <f t="shared" si="17"/>
        <v>16462.234</v>
      </c>
      <c r="E39">
        <f t="shared" si="17"/>
        <v>26462.433999999997</v>
      </c>
      <c r="F39">
        <f t="shared" si="17"/>
        <v>19020.221666666665</v>
      </c>
      <c r="G39">
        <f t="shared" si="17"/>
        <v>22129.807666666664</v>
      </c>
      <c r="H39">
        <f t="shared" si="17"/>
        <v>16901.925333333333</v>
      </c>
      <c r="K39">
        <v>2</v>
      </c>
      <c r="L39" s="46">
        <f t="shared" ref="L39:R40" si="18">L32*$M$35</f>
        <v>12355.555555555553</v>
      </c>
      <c r="M39" s="46">
        <f t="shared" si="18"/>
        <v>29386.466165413538</v>
      </c>
      <c r="N39" s="46">
        <f t="shared" si="18"/>
        <v>20536.054421768702</v>
      </c>
      <c r="O39" s="46">
        <f t="shared" si="18"/>
        <v>42728.682170542641</v>
      </c>
      <c r="P39" s="46">
        <f t="shared" si="18"/>
        <v>23325</v>
      </c>
      <c r="Q39" s="46">
        <f t="shared" si="18"/>
        <v>28876.335877862592</v>
      </c>
      <c r="R39" s="46">
        <f t="shared" si="18"/>
        <v>21435.761589403974</v>
      </c>
    </row>
    <row r="40" spans="1:18" x14ac:dyDescent="0.35">
      <c r="A40" t="s">
        <v>60</v>
      </c>
      <c r="B40" s="49">
        <f>B39/1000</f>
        <v>6.9136303333333338</v>
      </c>
      <c r="C40" s="49">
        <f t="shared" ref="C40:H40" si="19">C39/1000</f>
        <v>22.548070000000003</v>
      </c>
      <c r="D40" s="49">
        <f t="shared" si="19"/>
        <v>16.462233999999999</v>
      </c>
      <c r="E40" s="49">
        <f t="shared" si="19"/>
        <v>26.462433999999998</v>
      </c>
      <c r="F40" s="49">
        <f t="shared" si="19"/>
        <v>19.020221666666664</v>
      </c>
      <c r="G40" s="49">
        <f t="shared" si="19"/>
        <v>22.129807666666665</v>
      </c>
      <c r="H40" s="49">
        <f t="shared" si="19"/>
        <v>16.901925333333331</v>
      </c>
      <c r="K40">
        <v>3</v>
      </c>
      <c r="L40" s="46">
        <f t="shared" si="18"/>
        <v>9357.8231292517012</v>
      </c>
      <c r="M40" s="46">
        <f t="shared" si="18"/>
        <v>31518.79699248121</v>
      </c>
      <c r="N40" s="46">
        <f t="shared" si="18"/>
        <v>21140.350877192985</v>
      </c>
      <c r="O40" s="46">
        <f t="shared" si="18"/>
        <v>30136.054421768709</v>
      </c>
      <c r="P40" s="46">
        <f t="shared" si="18"/>
        <v>23465.753424657538</v>
      </c>
      <c r="Q40" s="46">
        <f t="shared" si="18"/>
        <v>29705.454545454548</v>
      </c>
      <c r="R40" s="46">
        <f t="shared" si="18"/>
        <v>19664.516129032258</v>
      </c>
    </row>
    <row r="41" spans="1:18" x14ac:dyDescent="0.35">
      <c r="K41" t="s">
        <v>39</v>
      </c>
      <c r="L41" s="44">
        <f>AVERAGE(L38:L40)</f>
        <v>9024.2006619260428</v>
      </c>
      <c r="M41" s="44">
        <f t="shared" ref="M41:R41" si="20">AVERAGE(M38:M40)</f>
        <v>28867.633651056778</v>
      </c>
      <c r="N41" s="44">
        <f t="shared" si="20"/>
        <v>21993.830014908133</v>
      </c>
      <c r="O41" s="44">
        <f t="shared" si="20"/>
        <v>32201.532244057162</v>
      </c>
      <c r="P41" s="44">
        <f t="shared" si="20"/>
        <v>22314.423803423018</v>
      </c>
      <c r="Q41" s="44">
        <f t="shared" si="20"/>
        <v>30468.063474439045</v>
      </c>
      <c r="R41" s="44">
        <f t="shared" si="20"/>
        <v>18943.285061074988</v>
      </c>
    </row>
    <row r="42" spans="1:18" x14ac:dyDescent="0.35">
      <c r="K42" t="s">
        <v>60</v>
      </c>
      <c r="L42" s="46">
        <f>L41/1000</f>
        <v>9.0242006619260433</v>
      </c>
      <c r="M42" s="46">
        <f t="shared" ref="M42:R42" si="21">M41/1000</f>
        <v>28.867633651056778</v>
      </c>
      <c r="N42" s="46">
        <f t="shared" si="21"/>
        <v>21.993830014908134</v>
      </c>
      <c r="O42" s="46">
        <f t="shared" si="21"/>
        <v>32.201532244057162</v>
      </c>
      <c r="P42" s="46">
        <f t="shared" si="21"/>
        <v>22.314423803423018</v>
      </c>
      <c r="Q42" s="46">
        <f t="shared" si="21"/>
        <v>30.468063474439045</v>
      </c>
      <c r="R42" s="46">
        <f t="shared" si="21"/>
        <v>18.943285061074988</v>
      </c>
    </row>
    <row r="44" spans="1:18" x14ac:dyDescent="0.35">
      <c r="K44" t="s">
        <v>102</v>
      </c>
      <c r="L44" s="49">
        <f>(L42-M42)/M42*100</f>
        <v>-68.739382067100294</v>
      </c>
      <c r="M44" s="49">
        <v>0</v>
      </c>
      <c r="N44" s="49">
        <f>(N42-M42)/M42*100</f>
        <v>-23.811455137740428</v>
      </c>
      <c r="O44" s="49">
        <f>(O42-M42)/M42*100</f>
        <v>11.548915416135392</v>
      </c>
      <c r="P44" s="49">
        <f>(P42-M42)/M42*100</f>
        <v>-22.700890301044339</v>
      </c>
      <c r="Q44" s="49">
        <f>(Q42-M42)/M42*100</f>
        <v>5.5440284532074191</v>
      </c>
      <c r="R44" s="49">
        <f>(R42-M42)/M42*100</f>
        <v>-34.378808841570851</v>
      </c>
    </row>
    <row r="45" spans="1:18" x14ac:dyDescent="0.35">
      <c r="K45" t="s">
        <v>103</v>
      </c>
      <c r="L45" s="49">
        <f>(L42-N42)/N42*100</f>
        <v>-58.96939889137478</v>
      </c>
      <c r="M45" s="49">
        <f>(M42-N42)/N42*100</f>
        <v>31.253327098960739</v>
      </c>
      <c r="N45" s="49">
        <v>0</v>
      </c>
      <c r="O45" s="49">
        <f>(O42-N42)/N42*100</f>
        <v>46.411662826483223</v>
      </c>
      <c r="P45" s="49">
        <f>(P42-N42)/N42*100</f>
        <v>1.4576532977547578</v>
      </c>
      <c r="Q45" s="49">
        <f>(Q42-N42)/N42*100</f>
        <v>38.530048899108522</v>
      </c>
      <c r="R45" s="49">
        <f>(R42-N42)/N42*100</f>
        <v>-13.870003322592689</v>
      </c>
    </row>
  </sheetData>
  <mergeCells count="3">
    <mergeCell ref="B13:B16"/>
    <mergeCell ref="B8:B11"/>
    <mergeCell ref="B3:B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6D7D9C-7DA8-4E19-87F0-3D6DB072122A}">
  <dimension ref="A1:T32"/>
  <sheetViews>
    <sheetView topLeftCell="A22" workbookViewId="0">
      <selection activeCell="M4" sqref="M4"/>
    </sheetView>
  </sheetViews>
  <sheetFormatPr defaultRowHeight="14.5" x14ac:dyDescent="0.35"/>
  <cols>
    <col min="10" max="10" width="13.7265625" bestFit="1" customWidth="1"/>
  </cols>
  <sheetData>
    <row r="1" spans="1:20" x14ac:dyDescent="0.35">
      <c r="B1" t="s">
        <v>88</v>
      </c>
      <c r="K1" t="s">
        <v>84</v>
      </c>
    </row>
    <row r="2" spans="1:20" x14ac:dyDescent="0.35">
      <c r="B2" t="s">
        <v>61</v>
      </c>
      <c r="L2" t="s">
        <v>85</v>
      </c>
      <c r="M2" t="s">
        <v>61</v>
      </c>
      <c r="R2">
        <v>240</v>
      </c>
      <c r="S2">
        <v>140</v>
      </c>
      <c r="T2">
        <v>160</v>
      </c>
    </row>
    <row r="3" spans="1:20" x14ac:dyDescent="0.35">
      <c r="A3" t="s">
        <v>89</v>
      </c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H3">
        <v>7</v>
      </c>
      <c r="M3">
        <v>2</v>
      </c>
      <c r="N3">
        <v>3</v>
      </c>
      <c r="O3">
        <v>4</v>
      </c>
      <c r="P3">
        <v>5</v>
      </c>
      <c r="Q3">
        <v>6</v>
      </c>
      <c r="R3">
        <v>7</v>
      </c>
      <c r="S3">
        <v>320</v>
      </c>
      <c r="T3">
        <v>520</v>
      </c>
    </row>
    <row r="4" spans="1:20" x14ac:dyDescent="0.35">
      <c r="A4">
        <v>1</v>
      </c>
      <c r="B4">
        <v>5359.2233009708743</v>
      </c>
      <c r="C4">
        <v>25697.63779527559</v>
      </c>
      <c r="D4">
        <v>24305.084745762713</v>
      </c>
      <c r="E4">
        <v>23739.860139860135</v>
      </c>
      <c r="F4">
        <v>20152.517985611506</v>
      </c>
      <c r="G4">
        <v>32822.400000000001</v>
      </c>
      <c r="H4">
        <v>15729.57746478873</v>
      </c>
      <c r="L4">
        <v>1</v>
      </c>
      <c r="M4">
        <f>(C4-$B$4)/$R$2</f>
        <v>84.743393726269645</v>
      </c>
      <c r="N4">
        <f t="shared" ref="N4:Q4" si="0">(D4-$B$4)/$R$2</f>
        <v>78.941089353299319</v>
      </c>
      <c r="O4">
        <f t="shared" si="0"/>
        <v>76.585986828705245</v>
      </c>
      <c r="P4">
        <f>(F4-$B$4)/$S$3</f>
        <v>46.229045889501975</v>
      </c>
      <c r="Q4">
        <f t="shared" si="0"/>
        <v>114.42990291262137</v>
      </c>
      <c r="R4">
        <f>(H4-$B$4)/$T$3</f>
        <v>19.9429887765728</v>
      </c>
    </row>
    <row r="5" spans="1:20" x14ac:dyDescent="0.35">
      <c r="A5">
        <v>2</v>
      </c>
      <c r="B5">
        <v>12355.555555555553</v>
      </c>
      <c r="C5">
        <v>29386.466165413538</v>
      </c>
      <c r="D5">
        <v>20536.054421768702</v>
      </c>
      <c r="E5">
        <v>42728.682170542641</v>
      </c>
      <c r="F5">
        <v>23325</v>
      </c>
      <c r="G5">
        <v>28876.335877862592</v>
      </c>
      <c r="H5">
        <v>21435.761589403974</v>
      </c>
      <c r="L5">
        <v>2</v>
      </c>
      <c r="M5">
        <f>(C5-$B$5)/$R$2</f>
        <v>70.962127541074949</v>
      </c>
      <c r="N5">
        <f t="shared" ref="N5:Q5" si="1">(D5-$B$5)/$R$2</f>
        <v>34.085411942554785</v>
      </c>
      <c r="O5">
        <f t="shared" si="1"/>
        <v>126.55469422911285</v>
      </c>
      <c r="P5">
        <f t="shared" ref="P5:P6" si="2">(F5-$B$4)/$S$3</f>
        <v>56.143052184466022</v>
      </c>
      <c r="Q5">
        <f t="shared" si="1"/>
        <v>68.836584676279315</v>
      </c>
      <c r="R5">
        <f t="shared" ref="R5:R6" si="3">(H5-$B$4)/$T$3</f>
        <v>30.916419785448269</v>
      </c>
    </row>
    <row r="6" spans="1:20" x14ac:dyDescent="0.35">
      <c r="A6">
        <v>3</v>
      </c>
      <c r="B6">
        <v>9357.8231292517012</v>
      </c>
      <c r="C6">
        <v>31518.79699248121</v>
      </c>
      <c r="D6">
        <v>21140.350877192985</v>
      </c>
      <c r="E6">
        <v>30136.054421768709</v>
      </c>
      <c r="F6">
        <v>23465.753424657538</v>
      </c>
      <c r="G6">
        <v>29705.454545454548</v>
      </c>
      <c r="H6">
        <v>19664.516129032258</v>
      </c>
      <c r="L6">
        <v>3</v>
      </c>
      <c r="M6">
        <f>(C6-$B$6)/$R$2</f>
        <v>92.337391096789617</v>
      </c>
      <c r="N6">
        <f t="shared" ref="N6:Q6" si="4">(D6-$B$6)/$R$2</f>
        <v>49.093865616422015</v>
      </c>
      <c r="O6">
        <f t="shared" si="4"/>
        <v>86.575963718820873</v>
      </c>
      <c r="P6">
        <f t="shared" si="2"/>
        <v>56.582906636520832</v>
      </c>
      <c r="Q6">
        <f t="shared" si="4"/>
        <v>84.781797567511859</v>
      </c>
      <c r="R6">
        <f t="shared" si="3"/>
        <v>27.510178515502659</v>
      </c>
    </row>
    <row r="7" spans="1:20" x14ac:dyDescent="0.35">
      <c r="L7" t="s">
        <v>39</v>
      </c>
      <c r="M7">
        <f>AVERAGE(M4:M6)</f>
        <v>82.680970788044732</v>
      </c>
      <c r="N7">
        <f t="shared" ref="N7:R7" si="5">AVERAGE(N4:N6)</f>
        <v>54.040122304092044</v>
      </c>
      <c r="O7">
        <f t="shared" si="5"/>
        <v>96.572214925546334</v>
      </c>
      <c r="P7">
        <f t="shared" si="5"/>
        <v>52.985001570162943</v>
      </c>
      <c r="Q7">
        <f t="shared" si="5"/>
        <v>89.349428385470858</v>
      </c>
      <c r="R7">
        <f t="shared" si="5"/>
        <v>26.12319569250791</v>
      </c>
    </row>
    <row r="9" spans="1:20" x14ac:dyDescent="0.35">
      <c r="A9" t="s">
        <v>77</v>
      </c>
      <c r="B9" t="s">
        <v>61</v>
      </c>
      <c r="G9">
        <v>240</v>
      </c>
      <c r="H9">
        <v>140</v>
      </c>
      <c r="I9">
        <v>160</v>
      </c>
      <c r="L9" t="s">
        <v>86</v>
      </c>
      <c r="M9" t="s">
        <v>61</v>
      </c>
      <c r="R9">
        <v>110</v>
      </c>
      <c r="S9">
        <v>64</v>
      </c>
      <c r="T9">
        <v>74</v>
      </c>
    </row>
    <row r="10" spans="1:20" x14ac:dyDescent="0.35">
      <c r="B10">
        <v>2</v>
      </c>
      <c r="C10">
        <v>3</v>
      </c>
      <c r="D10">
        <v>4</v>
      </c>
      <c r="E10">
        <v>5</v>
      </c>
      <c r="F10">
        <v>6</v>
      </c>
      <c r="G10">
        <v>7</v>
      </c>
      <c r="H10">
        <v>320</v>
      </c>
      <c r="I10">
        <v>520</v>
      </c>
      <c r="M10">
        <v>2</v>
      </c>
      <c r="N10">
        <v>3</v>
      </c>
      <c r="O10">
        <v>4</v>
      </c>
      <c r="P10">
        <v>5</v>
      </c>
      <c r="Q10">
        <v>6</v>
      </c>
      <c r="R10">
        <v>7</v>
      </c>
      <c r="S10">
        <v>148</v>
      </c>
      <c r="T10">
        <v>242</v>
      </c>
    </row>
    <row r="11" spans="1:20" x14ac:dyDescent="0.35">
      <c r="A11">
        <v>1</v>
      </c>
      <c r="B11">
        <f>C4/$G$9</f>
        <v>107.07349081364829</v>
      </c>
      <c r="C11">
        <f t="shared" ref="C11:F11" si="6">D4/$G$9</f>
        <v>101.27118644067797</v>
      </c>
      <c r="D11">
        <f t="shared" si="6"/>
        <v>98.916083916083892</v>
      </c>
      <c r="E11">
        <f>F4/$H$10</f>
        <v>62.97661870503596</v>
      </c>
      <c r="F11">
        <f t="shared" si="6"/>
        <v>136.76000000000002</v>
      </c>
      <c r="G11">
        <f>H4/$I$10</f>
        <v>30.249187432286021</v>
      </c>
      <c r="L11">
        <v>1</v>
      </c>
      <c r="M11">
        <f>(C4-$B$4)/$R$9</f>
        <v>184.89467722095193</v>
      </c>
      <c r="N11">
        <f t="shared" ref="N11:Q11" si="7">(D4-$B$4)/$R$9</f>
        <v>172.23510404356216</v>
      </c>
      <c r="O11">
        <f t="shared" si="7"/>
        <v>167.09669853535689</v>
      </c>
      <c r="P11">
        <f>(F4-$B$4)/$S$10</f>
        <v>99.954693815139407</v>
      </c>
      <c r="Q11">
        <f t="shared" si="7"/>
        <v>249.66524271844662</v>
      </c>
      <c r="R11">
        <f>(H4-$B$4)/$T$10</f>
        <v>42.852703156272135</v>
      </c>
    </row>
    <row r="12" spans="1:20" x14ac:dyDescent="0.35">
      <c r="A12">
        <v>2</v>
      </c>
      <c r="B12">
        <f t="shared" ref="B12:F13" si="8">C5/$G$9</f>
        <v>122.4436090225564</v>
      </c>
      <c r="C12">
        <f t="shared" si="8"/>
        <v>85.566893424036252</v>
      </c>
      <c r="D12">
        <f t="shared" si="8"/>
        <v>178.03617571059434</v>
      </c>
      <c r="E12">
        <f t="shared" ref="E12:E13" si="9">F5/$H$10</f>
        <v>72.890625</v>
      </c>
      <c r="F12">
        <f t="shared" si="8"/>
        <v>120.3180661577608</v>
      </c>
      <c r="G12">
        <f t="shared" ref="G12:G13" si="10">H5/$I$10</f>
        <v>41.222618441161487</v>
      </c>
      <c r="L12">
        <v>2</v>
      </c>
      <c r="M12">
        <f>(C5-$B$5)/$R$9</f>
        <v>154.82646008961805</v>
      </c>
      <c r="N12">
        <f t="shared" ref="N12:Q12" si="11">(D5-$B$5)/$R$9</f>
        <v>74.368171511028635</v>
      </c>
      <c r="O12">
        <f t="shared" si="11"/>
        <v>276.11933286351899</v>
      </c>
      <c r="P12">
        <f t="shared" ref="P12:P13" si="12">(F5-$B$4)/$S$10</f>
        <v>121.39038310154815</v>
      </c>
      <c r="Q12">
        <f t="shared" si="11"/>
        <v>150.18891202097305</v>
      </c>
      <c r="R12">
        <f t="shared" ref="R12:R13" si="13">(H5-$B$4)/$T$10</f>
        <v>66.431976398483883</v>
      </c>
    </row>
    <row r="13" spans="1:20" x14ac:dyDescent="0.35">
      <c r="A13">
        <v>3</v>
      </c>
      <c r="B13">
        <f t="shared" si="8"/>
        <v>131.32832080200504</v>
      </c>
      <c r="C13">
        <f t="shared" si="8"/>
        <v>88.084795321637429</v>
      </c>
      <c r="D13">
        <f t="shared" si="8"/>
        <v>125.56689342403629</v>
      </c>
      <c r="E13">
        <f t="shared" si="9"/>
        <v>73.330479452054803</v>
      </c>
      <c r="F13">
        <f t="shared" si="8"/>
        <v>123.77272727272728</v>
      </c>
      <c r="G13">
        <f t="shared" si="10"/>
        <v>37.816377171215883</v>
      </c>
      <c r="L13">
        <v>3</v>
      </c>
      <c r="M13">
        <f>(C6-$B$6)/$R$9</f>
        <v>201.4633987566319</v>
      </c>
      <c r="N13">
        <f t="shared" ref="N13:Q13" si="14">(D6-$B$6)/$R$9</f>
        <v>107.11388861764803</v>
      </c>
      <c r="O13">
        <f t="shared" si="14"/>
        <v>188.89301175015461</v>
      </c>
      <c r="P13">
        <f t="shared" si="12"/>
        <v>122.34141975463963</v>
      </c>
      <c r="Q13">
        <f t="shared" si="14"/>
        <v>184.97846742002588</v>
      </c>
      <c r="R13">
        <f t="shared" si="13"/>
        <v>59.112780281245385</v>
      </c>
    </row>
    <row r="14" spans="1:20" x14ac:dyDescent="0.35">
      <c r="A14" t="s">
        <v>40</v>
      </c>
      <c r="B14">
        <f>AVERAGE(B11:B13)</f>
        <v>120.28180687940323</v>
      </c>
      <c r="C14">
        <f t="shared" ref="C14:G14" si="15">AVERAGE(C11:C13)</f>
        <v>91.640958395450539</v>
      </c>
      <c r="D14">
        <f t="shared" si="15"/>
        <v>134.17305101690485</v>
      </c>
      <c r="E14">
        <f t="shared" si="15"/>
        <v>69.732574385696921</v>
      </c>
      <c r="F14">
        <f t="shared" si="15"/>
        <v>126.95026447682937</v>
      </c>
      <c r="G14">
        <f t="shared" si="15"/>
        <v>36.42939434822113</v>
      </c>
      <c r="L14" t="s">
        <v>39</v>
      </c>
      <c r="M14">
        <f>AVERAGE(M11:M13)</f>
        <v>180.39484535573396</v>
      </c>
      <c r="N14">
        <f t="shared" ref="N14:R14" si="16">AVERAGE(N11:N13)</f>
        <v>117.90572139074628</v>
      </c>
      <c r="O14">
        <f t="shared" si="16"/>
        <v>210.70301438301018</v>
      </c>
      <c r="P14">
        <f t="shared" si="16"/>
        <v>114.56216555710905</v>
      </c>
      <c r="Q14">
        <f t="shared" si="16"/>
        <v>194.94420738648182</v>
      </c>
      <c r="R14">
        <f t="shared" si="16"/>
        <v>56.13248661200047</v>
      </c>
    </row>
    <row r="16" spans="1:20" x14ac:dyDescent="0.35">
      <c r="A16" t="s">
        <v>79</v>
      </c>
      <c r="B16" t="s">
        <v>61</v>
      </c>
      <c r="G16">
        <v>110</v>
      </c>
      <c r="H16">
        <v>64</v>
      </c>
      <c r="I16">
        <v>74</v>
      </c>
      <c r="L16" t="s">
        <v>87</v>
      </c>
      <c r="M16" t="s">
        <v>61</v>
      </c>
      <c r="R16">
        <v>200</v>
      </c>
      <c r="S16">
        <v>142</v>
      </c>
      <c r="T16">
        <v>183</v>
      </c>
    </row>
    <row r="17" spans="1:20" x14ac:dyDescent="0.35">
      <c r="B17">
        <v>2</v>
      </c>
      <c r="C17">
        <v>3</v>
      </c>
      <c r="D17">
        <v>4</v>
      </c>
      <c r="E17">
        <v>5</v>
      </c>
      <c r="F17">
        <v>6</v>
      </c>
      <c r="G17">
        <v>7</v>
      </c>
      <c r="H17">
        <v>148</v>
      </c>
      <c r="I17">
        <v>242</v>
      </c>
      <c r="M17">
        <v>2</v>
      </c>
      <c r="N17">
        <v>3</v>
      </c>
      <c r="O17">
        <v>4</v>
      </c>
      <c r="P17">
        <v>5</v>
      </c>
      <c r="Q17">
        <v>6</v>
      </c>
      <c r="R17">
        <v>7</v>
      </c>
      <c r="S17">
        <v>517</v>
      </c>
      <c r="T17">
        <v>934</v>
      </c>
    </row>
    <row r="18" spans="1:20" x14ac:dyDescent="0.35">
      <c r="A18">
        <v>1</v>
      </c>
      <c r="B18">
        <f>C4/$G$16</f>
        <v>233.61488904795991</v>
      </c>
      <c r="C18">
        <f t="shared" ref="C18:F18" si="17">D4/$G$16</f>
        <v>220.95531587057013</v>
      </c>
      <c r="D18">
        <f t="shared" si="17"/>
        <v>215.81691036236487</v>
      </c>
      <c r="E18">
        <f>F4/$H$17</f>
        <v>136.16566206494261</v>
      </c>
      <c r="F18">
        <f t="shared" si="17"/>
        <v>298.38545454545454</v>
      </c>
      <c r="G18">
        <f>H4/$I$17</f>
        <v>64.99825398673029</v>
      </c>
      <c r="L18">
        <v>1</v>
      </c>
      <c r="M18">
        <f>(C4-$B$4)/$R$16</f>
        <v>101.69207247152357</v>
      </c>
      <c r="N18">
        <f t="shared" ref="N18:Q18" si="18">(D4-$B$4)/$R$16</f>
        <v>94.729307223959182</v>
      </c>
      <c r="O18">
        <f t="shared" si="18"/>
        <v>91.903184194446297</v>
      </c>
      <c r="P18">
        <f>(F4-$B$4)/$S$17</f>
        <v>28.613722794275883</v>
      </c>
      <c r="Q18">
        <f t="shared" si="18"/>
        <v>137.31588349514564</v>
      </c>
      <c r="R18">
        <f>(H4-$B$4)/$T$17</f>
        <v>11.103162916293208</v>
      </c>
    </row>
    <row r="19" spans="1:20" x14ac:dyDescent="0.35">
      <c r="A19">
        <v>2</v>
      </c>
      <c r="B19">
        <f t="shared" ref="B19:F20" si="19">C5/$G$16</f>
        <v>267.14969241285036</v>
      </c>
      <c r="C19">
        <f t="shared" si="19"/>
        <v>186.69140383426094</v>
      </c>
      <c r="D19">
        <f t="shared" si="19"/>
        <v>388.44256518675127</v>
      </c>
      <c r="E19">
        <f t="shared" ref="E19:E20" si="20">F5/$H$17</f>
        <v>157.60135135135135</v>
      </c>
      <c r="F19">
        <f t="shared" si="19"/>
        <v>262.51214434420535</v>
      </c>
      <c r="G19">
        <f t="shared" ref="G19:G20" si="21">H5/$I$17</f>
        <v>88.577527228942046</v>
      </c>
      <c r="L19">
        <v>2</v>
      </c>
      <c r="M19">
        <f>(C5-$B$5)/$R$16</f>
        <v>85.15455304928993</v>
      </c>
      <c r="N19">
        <f t="shared" ref="N19:Q19" si="22">(D5-$B$5)/$R$16</f>
        <v>40.902494331065746</v>
      </c>
      <c r="O19">
        <f t="shared" si="22"/>
        <v>151.86563307493543</v>
      </c>
      <c r="P19">
        <f t="shared" ref="P19:P20" si="23">(F5-$B$4)/$S$17</f>
        <v>34.750051642222687</v>
      </c>
      <c r="Q19">
        <f t="shared" si="22"/>
        <v>82.603901611535179</v>
      </c>
      <c r="R19">
        <f t="shared" ref="R19:R20" si="24">(H5-$B$4)/$T$17</f>
        <v>17.212567760635011</v>
      </c>
    </row>
    <row r="20" spans="1:20" x14ac:dyDescent="0.35">
      <c r="A20">
        <v>3</v>
      </c>
      <c r="B20">
        <f t="shared" si="19"/>
        <v>286.53451811346554</v>
      </c>
      <c r="C20">
        <f t="shared" si="19"/>
        <v>192.18500797448169</v>
      </c>
      <c r="D20">
        <f t="shared" si="19"/>
        <v>273.96413110698825</v>
      </c>
      <c r="E20">
        <f t="shared" si="20"/>
        <v>158.55238800444283</v>
      </c>
      <c r="F20">
        <f t="shared" si="19"/>
        <v>270.04958677685954</v>
      </c>
      <c r="G20">
        <f t="shared" si="21"/>
        <v>81.258331111703541</v>
      </c>
      <c r="L20">
        <v>3</v>
      </c>
      <c r="M20">
        <f>(C6-$B$6)/$R$16</f>
        <v>110.80486931614755</v>
      </c>
      <c r="N20">
        <f t="shared" ref="N20:Q20" si="25">(D6-$B$6)/$R$16</f>
        <v>58.912638739706416</v>
      </c>
      <c r="O20">
        <f t="shared" si="25"/>
        <v>103.89115646258504</v>
      </c>
      <c r="P20">
        <f t="shared" si="23"/>
        <v>35.02230198005158</v>
      </c>
      <c r="Q20">
        <f t="shared" si="25"/>
        <v>101.73815708101424</v>
      </c>
      <c r="R20">
        <f t="shared" si="24"/>
        <v>15.316159344819468</v>
      </c>
    </row>
    <row r="21" spans="1:20" x14ac:dyDescent="0.35">
      <c r="A21" t="s">
        <v>90</v>
      </c>
      <c r="B21">
        <f>AVERAGE(B18:B20)</f>
        <v>262.4330331914253</v>
      </c>
      <c r="C21">
        <f t="shared" ref="C21:G21" si="26">AVERAGE(C18:C20)</f>
        <v>199.94390922643757</v>
      </c>
      <c r="D21">
        <f t="shared" si="26"/>
        <v>292.74120221870146</v>
      </c>
      <c r="E21">
        <f t="shared" si="26"/>
        <v>150.77313380691226</v>
      </c>
      <c r="F21">
        <f t="shared" si="26"/>
        <v>276.98239522217312</v>
      </c>
      <c r="G21">
        <f t="shared" si="26"/>
        <v>78.278037442458626</v>
      </c>
      <c r="L21" t="s">
        <v>39</v>
      </c>
      <c r="M21">
        <f>AVERAGE(M18:M20)</f>
        <v>99.217164945653693</v>
      </c>
      <c r="N21">
        <f t="shared" ref="N21:R21" si="27">AVERAGE(N18:N20)</f>
        <v>64.848146764910453</v>
      </c>
      <c r="O21">
        <f t="shared" si="27"/>
        <v>115.88665791065559</v>
      </c>
      <c r="P21">
        <f t="shared" si="27"/>
        <v>32.79535880551672</v>
      </c>
      <c r="Q21">
        <f t="shared" si="27"/>
        <v>107.21931406256503</v>
      </c>
      <c r="R21">
        <f t="shared" si="27"/>
        <v>14.543963340582563</v>
      </c>
    </row>
    <row r="23" spans="1:20" x14ac:dyDescent="0.35">
      <c r="A23" t="s">
        <v>83</v>
      </c>
      <c r="B23" t="s">
        <v>61</v>
      </c>
      <c r="G23">
        <v>200</v>
      </c>
      <c r="H23">
        <v>142</v>
      </c>
      <c r="I23">
        <v>183</v>
      </c>
    </row>
    <row r="24" spans="1:20" x14ac:dyDescent="0.35">
      <c r="B24">
        <v>2</v>
      </c>
      <c r="C24">
        <v>3</v>
      </c>
      <c r="D24">
        <v>4</v>
      </c>
      <c r="E24">
        <v>5</v>
      </c>
      <c r="F24">
        <v>6</v>
      </c>
      <c r="G24">
        <v>7</v>
      </c>
      <c r="H24">
        <v>517</v>
      </c>
      <c r="I24">
        <v>934</v>
      </c>
    </row>
    <row r="25" spans="1:20" x14ac:dyDescent="0.35">
      <c r="A25">
        <v>1</v>
      </c>
      <c r="B25">
        <f>C4/$G$23</f>
        <v>128.48818897637796</v>
      </c>
      <c r="C25">
        <f t="shared" ref="C25:F25" si="28">D4/$G$23</f>
        <v>121.52542372881356</v>
      </c>
      <c r="D25">
        <f t="shared" si="28"/>
        <v>118.69930069930068</v>
      </c>
      <c r="E25">
        <f>F4/$H$24</f>
        <v>38.979725310660555</v>
      </c>
      <c r="F25">
        <f t="shared" si="28"/>
        <v>164.11199999999999</v>
      </c>
      <c r="G25">
        <f>H4/$I$24</f>
        <v>16.841089362728834</v>
      </c>
      <c r="K25" t="s">
        <v>2</v>
      </c>
    </row>
    <row r="26" spans="1:20" x14ac:dyDescent="0.35">
      <c r="A26">
        <v>2</v>
      </c>
      <c r="B26">
        <f t="shared" ref="B26:F27" si="29">C5/$G$23</f>
        <v>146.93233082706769</v>
      </c>
      <c r="C26">
        <f t="shared" si="29"/>
        <v>102.68027210884351</v>
      </c>
      <c r="D26">
        <f t="shared" si="29"/>
        <v>213.6434108527132</v>
      </c>
      <c r="E26">
        <f t="shared" ref="E26:E27" si="30">F5/$H$24</f>
        <v>45.116054158607348</v>
      </c>
      <c r="F26">
        <f t="shared" si="29"/>
        <v>144.38167938931295</v>
      </c>
      <c r="G26">
        <f t="shared" ref="G26:G27" si="31">H5/$I$24</f>
        <v>22.950494207070637</v>
      </c>
      <c r="J26" t="s">
        <v>97</v>
      </c>
      <c r="K26">
        <v>2</v>
      </c>
      <c r="L26">
        <v>3</v>
      </c>
      <c r="M26">
        <v>4</v>
      </c>
      <c r="N26">
        <v>5</v>
      </c>
      <c r="O26">
        <v>6</v>
      </c>
      <c r="P26">
        <v>7</v>
      </c>
    </row>
    <row r="27" spans="1:20" x14ac:dyDescent="0.35">
      <c r="A27">
        <v>3</v>
      </c>
      <c r="B27">
        <f t="shared" si="29"/>
        <v>157.59398496240604</v>
      </c>
      <c r="C27">
        <f t="shared" si="29"/>
        <v>105.70175438596492</v>
      </c>
      <c r="D27">
        <f t="shared" si="29"/>
        <v>150.68027210884355</v>
      </c>
      <c r="E27">
        <f t="shared" si="30"/>
        <v>45.388304496436241</v>
      </c>
      <c r="F27">
        <f t="shared" si="29"/>
        <v>148.52727272727273</v>
      </c>
      <c r="G27">
        <f t="shared" si="31"/>
        <v>21.054085791255094</v>
      </c>
      <c r="J27" t="s">
        <v>91</v>
      </c>
      <c r="K27" s="46">
        <v>120.28180687940323</v>
      </c>
      <c r="L27" s="46">
        <v>91.640958395450539</v>
      </c>
      <c r="M27" s="46">
        <v>134.17305101690485</v>
      </c>
      <c r="N27" s="46">
        <v>69.732574385696921</v>
      </c>
      <c r="O27" s="46">
        <v>126.95026447682937</v>
      </c>
      <c r="P27" s="46">
        <v>36.42939434822113</v>
      </c>
    </row>
    <row r="28" spans="1:20" x14ac:dyDescent="0.35">
      <c r="A28" t="s">
        <v>39</v>
      </c>
      <c r="B28">
        <f>AVERAGE(B25:B27)</f>
        <v>144.3381682552839</v>
      </c>
      <c r="C28">
        <f t="shared" ref="C28:G28" si="32">AVERAGE(C25:C27)</f>
        <v>109.96915007454066</v>
      </c>
      <c r="D28">
        <f t="shared" si="32"/>
        <v>161.00766122028583</v>
      </c>
      <c r="E28">
        <f t="shared" si="32"/>
        <v>43.161361321901381</v>
      </c>
      <c r="F28">
        <f t="shared" si="32"/>
        <v>152.34031737219524</v>
      </c>
      <c r="G28">
        <f t="shared" si="32"/>
        <v>20.281889787018187</v>
      </c>
      <c r="J28" t="s">
        <v>92</v>
      </c>
      <c r="K28" s="46">
        <v>262.4330331914253</v>
      </c>
      <c r="L28" s="46">
        <v>199.94390922643757</v>
      </c>
      <c r="M28" s="46">
        <v>292.74120221870146</v>
      </c>
      <c r="N28" s="46">
        <v>150.77313380691226</v>
      </c>
      <c r="O28" s="46">
        <v>276.98239522217312</v>
      </c>
      <c r="P28" s="46">
        <v>78.278037442458626</v>
      </c>
    </row>
    <row r="29" spans="1:20" x14ac:dyDescent="0.35">
      <c r="J29" t="s">
        <v>93</v>
      </c>
      <c r="K29" s="46">
        <v>144.3381682552839</v>
      </c>
      <c r="L29" s="46">
        <v>109.96915007454066</v>
      </c>
      <c r="M29" s="46">
        <v>161.00766122028583</v>
      </c>
      <c r="N29" s="46">
        <v>43.161361321901381</v>
      </c>
      <c r="O29" s="46">
        <v>152.34031737219524</v>
      </c>
      <c r="P29" s="46">
        <v>20.281889787018187</v>
      </c>
    </row>
    <row r="30" spans="1:20" x14ac:dyDescent="0.35">
      <c r="J30" t="s">
        <v>94</v>
      </c>
      <c r="K30" s="46">
        <v>82.680970788044732</v>
      </c>
      <c r="L30" s="46">
        <v>54.040122304092044</v>
      </c>
      <c r="M30" s="46">
        <v>96.572214925546334</v>
      </c>
      <c r="N30" s="46">
        <v>52.985001570162943</v>
      </c>
      <c r="O30" s="46">
        <v>89.349428385470858</v>
      </c>
      <c r="P30" s="46">
        <v>26.12319569250791</v>
      </c>
    </row>
    <row r="31" spans="1:20" x14ac:dyDescent="0.35">
      <c r="J31" t="s">
        <v>95</v>
      </c>
      <c r="K31" s="46">
        <v>180.39484535573396</v>
      </c>
      <c r="L31" s="46">
        <v>117.90572139074628</v>
      </c>
      <c r="M31" s="46">
        <v>210.70301438301018</v>
      </c>
      <c r="N31" s="46">
        <v>114.56216555710905</v>
      </c>
      <c r="O31" s="46">
        <v>194.94420738648182</v>
      </c>
      <c r="P31" s="46">
        <v>32.79535880551672</v>
      </c>
    </row>
    <row r="32" spans="1:20" x14ac:dyDescent="0.35">
      <c r="J32" t="s">
        <v>96</v>
      </c>
      <c r="K32" s="46">
        <v>99.217164945653693</v>
      </c>
      <c r="L32" s="46">
        <v>64.848146764910453</v>
      </c>
      <c r="M32" s="46">
        <v>115.88665791065559</v>
      </c>
      <c r="N32" s="46">
        <v>56.13248661200047</v>
      </c>
      <c r="O32" s="46">
        <v>107.21931406256503</v>
      </c>
      <c r="P32" s="46">
        <v>14.543963340582563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Trial 1 Yield</vt:lpstr>
      <vt:lpstr>Yield and plants (T1)</vt:lpstr>
      <vt:lpstr>NUE Trial 1</vt:lpstr>
      <vt:lpstr>SG (T1)</vt:lpstr>
      <vt:lpstr>Adjusted yield (T1)</vt:lpstr>
      <vt:lpstr>SG (T2)</vt:lpstr>
      <vt:lpstr>DM% (T1)</vt:lpstr>
      <vt:lpstr>Trial 2 Yield</vt:lpstr>
      <vt:lpstr>NUE Trial 2</vt:lpstr>
      <vt:lpstr>NUE table</vt:lpstr>
      <vt:lpstr>DM% (T2)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Mr. D Kuschke</dc:creator>
  <cp:lastModifiedBy>Mr. D Kuschke</cp:lastModifiedBy>
  <dcterms:created xsi:type="dcterms:W3CDTF">2024-02-07T14:53:25Z</dcterms:created>
  <dcterms:modified xsi:type="dcterms:W3CDTF">2025-02-21T07:43:31Z</dcterms:modified>
</cp:coreProperties>
</file>