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botha\iCloudDrive\Botha Universiteit\Student Year 2024\Student Year 2024\Graaduation\Data Set\"/>
    </mc:Choice>
  </mc:AlternateContent>
  <xr:revisionPtr revIDLastSave="0" documentId="8_{F9935E16-5B5D-4AA6-9D66-6AB1168242FB}" xr6:coauthVersionLast="47" xr6:coauthVersionMax="47" xr10:uidLastSave="{00000000-0000-0000-0000-000000000000}"/>
  <bookViews>
    <workbookView xWindow="-108" yWindow="-108" windowWidth="23256" windowHeight="12456" firstSheet="15" activeTab="15" xr2:uid="{00000000-000D-0000-FFFF-FFFF00000000}"/>
  </bookViews>
  <sheets>
    <sheet name="GSC" sheetId="1" r:id="rId1"/>
    <sheet name="Database" sheetId="2" r:id="rId2"/>
    <sheet name="Object detection software" sheetId="3" r:id="rId3"/>
    <sheet name="Object Avoidance Software" sheetId="4" r:id="rId4"/>
    <sheet name="Geotagging software" sheetId="5" r:id="rId5"/>
    <sheet name="Navigation sofwtare" sheetId="6" r:id="rId6"/>
    <sheet name="GIS " sheetId="7" r:id="rId7"/>
    <sheet name="API" sheetId="8" r:id="rId8"/>
    <sheet name="Motor" sheetId="9" r:id="rId9"/>
    <sheet name="Microcontroller" sheetId="10" r:id="rId10"/>
    <sheet name="Flight controller " sheetId="11" r:id="rId11"/>
    <sheet name="Suspension" sheetId="12" r:id="rId12"/>
    <sheet name="Battery" sheetId="13" r:id="rId13"/>
    <sheet name="Navigation sensor" sheetId="14" r:id="rId14"/>
    <sheet name="Ultrasonic sensor" sheetId="15" r:id="rId15"/>
    <sheet name="IMU Sesnor" sheetId="16" r:id="rId16"/>
    <sheet name="LiDAR Sesnor" sheetId="17" r:id="rId17"/>
    <sheet name="RTK GPS Module" sheetId="18" r:id="rId18"/>
    <sheet name="Bluetooth Module" sheetId="19" r:id="rId19"/>
    <sheet name="3G4G Module" sheetId="20" r:id="rId20"/>
    <sheet name="Sheet12" sheetId="21" r:id="rId21"/>
    <sheet name="Sheet1" sheetId="22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20" l="1"/>
  <c r="K4" i="20"/>
  <c r="K3" i="20"/>
  <c r="K2" i="20"/>
  <c r="M4" i="16"/>
  <c r="M3" i="16"/>
  <c r="M2" i="16"/>
  <c r="Q4" i="4"/>
  <c r="Q3" i="4"/>
  <c r="L5" i="19"/>
  <c r="L4" i="19"/>
  <c r="L3" i="19"/>
  <c r="L2" i="19"/>
  <c r="L5" i="18"/>
  <c r="L4" i="18"/>
  <c r="L3" i="18"/>
  <c r="L2" i="18"/>
  <c r="M2" i="17"/>
  <c r="M3" i="17"/>
  <c r="M4" i="17"/>
  <c r="L5" i="14" l="1"/>
  <c r="L4" i="14"/>
  <c r="L3" i="14"/>
  <c r="L2" i="14"/>
  <c r="K4" i="13"/>
  <c r="K3" i="13"/>
  <c r="K2" i="13"/>
  <c r="K5" i="12"/>
  <c r="K4" i="12"/>
  <c r="K3" i="12"/>
  <c r="K2" i="12"/>
  <c r="O4" i="11"/>
  <c r="O3" i="11"/>
  <c r="O2" i="11"/>
  <c r="Q2" i="10"/>
  <c r="Q4" i="10"/>
  <c r="Q3" i="10"/>
  <c r="L3" i="9" l="1"/>
  <c r="L4" i="9"/>
  <c r="L2" i="9"/>
  <c r="K3" i="9"/>
  <c r="K4" i="9"/>
  <c r="K2" i="9"/>
  <c r="J3" i="9"/>
  <c r="J4" i="9"/>
  <c r="J2" i="9"/>
  <c r="H4" i="8" l="1"/>
  <c r="H3" i="8"/>
  <c r="H2" i="8"/>
  <c r="L3" i="7"/>
  <c r="L4" i="7"/>
  <c r="L2" i="7"/>
  <c r="L3" i="6"/>
  <c r="L2" i="6"/>
  <c r="J4" i="5"/>
  <c r="J3" i="5"/>
  <c r="J2" i="5"/>
  <c r="Q2" i="4"/>
  <c r="I3" i="3"/>
  <c r="I4" i="3"/>
  <c r="I2" i="3"/>
  <c r="N2" i="3" s="1"/>
  <c r="N4" i="3"/>
  <c r="N3" i="3"/>
  <c r="G3" i="2"/>
  <c r="G4" i="2"/>
  <c r="G5" i="2"/>
  <c r="G2" i="2"/>
  <c r="H3" i="1"/>
  <c r="H4" i="1"/>
  <c r="H2" i="1"/>
</calcChain>
</file>

<file path=xl/sharedStrings.xml><?xml version="1.0" encoding="utf-8"?>
<sst xmlns="http://schemas.openxmlformats.org/spreadsheetml/2006/main" count="299" uniqueCount="226">
  <si>
    <t>Mission Planner</t>
  </si>
  <si>
    <t>Qgroundcontrol</t>
  </si>
  <si>
    <t>APM Planner 2</t>
  </si>
  <si>
    <t>Community Support</t>
  </si>
  <si>
    <t>Ease of use</t>
  </si>
  <si>
    <t>Prone to errors</t>
  </si>
  <si>
    <t>Interface Complexity</t>
  </si>
  <si>
    <t>Response time</t>
  </si>
  <si>
    <t>Best fo rmapping underneaath citrus tree</t>
  </si>
  <si>
    <t>TOTAL SCORE</t>
  </si>
  <si>
    <t>Winner</t>
  </si>
  <si>
    <t>PostgreSQL</t>
  </si>
  <si>
    <t>MySQL</t>
  </si>
  <si>
    <t>SQLite</t>
  </si>
  <si>
    <t>MariaDB</t>
  </si>
  <si>
    <t>Lack of errors and downtime</t>
  </si>
  <si>
    <t>Affordabilit &amp; Feasibility</t>
  </si>
  <si>
    <t>Most Optimal for Autonomous Rover Use Case</t>
  </si>
  <si>
    <t>Tie</t>
  </si>
  <si>
    <t>YOLO</t>
  </si>
  <si>
    <t>TensorFlow</t>
  </si>
  <si>
    <t>OpenCV</t>
  </si>
  <si>
    <t>Resources and Pre-trined models</t>
  </si>
  <si>
    <t>Best for future expansion</t>
  </si>
  <si>
    <t>Most accurate results</t>
  </si>
  <si>
    <t>Best for computing power</t>
  </si>
  <si>
    <t>Live Pest and disease detection</t>
  </si>
  <si>
    <t>Accuarte sraying of disinfectants</t>
  </si>
  <si>
    <t>Citrus identification accuracy</t>
  </si>
  <si>
    <t>Scalability and future expansion</t>
  </si>
  <si>
    <t>Versatility and robustness</t>
  </si>
  <si>
    <t>Total score (without future considerations)</t>
  </si>
  <si>
    <t>TOTAL SCORE (Future)</t>
  </si>
  <si>
    <t>Accuracy and Object avoidance</t>
  </si>
  <si>
    <t>Naviagtion and path planning</t>
  </si>
  <si>
    <t>Processing time and response</t>
  </si>
  <si>
    <t>Lack of erros and malfunctions</t>
  </si>
  <si>
    <t>Requires the least strong signal</t>
  </si>
  <si>
    <t>Most versatile and robust</t>
  </si>
  <si>
    <t>Easiest to undersatnd and implement</t>
  </si>
  <si>
    <t>Easiest to expand with AI and machine learning</t>
  </si>
  <si>
    <t xml:space="preserve">ArduPilot with ROS and MAVLink: </t>
  </si>
  <si>
    <t>Intel RealSense with OpenCV and ROS</t>
  </si>
  <si>
    <t>PX4 with MAVROS and ROS</t>
  </si>
  <si>
    <t>Integradability and compatability</t>
  </si>
  <si>
    <t>Easiest to use and understand</t>
  </si>
  <si>
    <t>Most optimal</t>
  </si>
  <si>
    <t>most trustworthy</t>
  </si>
  <si>
    <t>Largest community support</t>
  </si>
  <si>
    <t>Pre-trained models and resources</t>
  </si>
  <si>
    <t>Affordability and feasibility</t>
  </si>
  <si>
    <t>QGIS with GPS Tool Plugin</t>
  </si>
  <si>
    <t xml:space="preserve">GPS Phot tagger </t>
  </si>
  <si>
    <t>GeoSetter</t>
  </si>
  <si>
    <t>Affordability</t>
  </si>
  <si>
    <t>Ease of use and understanding</t>
  </si>
  <si>
    <t>Least prone to errors</t>
  </si>
  <si>
    <t>Robustness and durability</t>
  </si>
  <si>
    <t>Scalability to larger projects</t>
  </si>
  <si>
    <t>Community support</t>
  </si>
  <si>
    <t>Pre-trained models</t>
  </si>
  <si>
    <t>All free</t>
  </si>
  <si>
    <t>PX4</t>
  </si>
  <si>
    <t>ArduPilot</t>
  </si>
  <si>
    <t xml:space="preserve">Navigation Accuracy </t>
  </si>
  <si>
    <t>Returning to Predetermined Path After Avoiding an Object</t>
  </si>
  <si>
    <t>Scalability</t>
  </si>
  <si>
    <t>Integradability</t>
  </si>
  <si>
    <t>Pre-trained agriculutral models</t>
  </si>
  <si>
    <t>Least prone to erros, malfunctions and downtime</t>
  </si>
  <si>
    <t>AI Learning and machine learning integration</t>
  </si>
  <si>
    <t>Grass GIS</t>
  </si>
  <si>
    <t>Google earth engine</t>
  </si>
  <si>
    <t>QGIS</t>
  </si>
  <si>
    <t>Most Optimal</t>
  </si>
  <si>
    <t>Most accurate and consistent</t>
  </si>
  <si>
    <t>Least prone to errors and malfunctions</t>
  </si>
  <si>
    <t>Least signal requirments</t>
  </si>
  <si>
    <t>Most efficient and effective</t>
  </si>
  <si>
    <t>Integradability with different sensors and systems</t>
  </si>
  <si>
    <t>Easiest to understand and implement</t>
  </si>
  <si>
    <t>Easiest to use</t>
  </si>
  <si>
    <t>Ability to expand and include machine learning techniques</t>
  </si>
  <si>
    <t>Processing time</t>
  </si>
  <si>
    <t>Fastest response time and output</t>
  </si>
  <si>
    <t>Most accurate</t>
  </si>
  <si>
    <t>Community</t>
  </si>
  <si>
    <t>Easiest to use and undersatnd</t>
  </si>
  <si>
    <t>GrasQGorundcontrol API GIS</t>
  </si>
  <si>
    <t>MAVLink</t>
  </si>
  <si>
    <t>Dronekit</t>
  </si>
  <si>
    <t>RS PRO Brushed Geared DC Geared Motor, 19.8 W, 12 V dc, 1.2 Nm, 24 rpm, 6mm Shaft Diameter</t>
  </si>
  <si>
    <t>Gearmotor</t>
  </si>
  <si>
    <t>Brushed</t>
  </si>
  <si>
    <t>12VDC</t>
  </si>
  <si>
    <t>RS PRO Brushed Geared DC Geared Motor, 41.3 W, 12 V dc, 1.8 Nm, 116 rpm, 8mm Shaft Diameter</t>
  </si>
  <si>
    <t>RS PRO Brushed Geared DC Geared Motor, 41.3 W, 12 V dc, 2 Nm, 55 rpm, 8mm Shaft Diameter</t>
  </si>
  <si>
    <t>Cost (ZAR)</t>
  </si>
  <si>
    <t>Function</t>
  </si>
  <si>
    <t>Motor type</t>
  </si>
  <si>
    <t>Torque</t>
  </si>
  <si>
    <t>Voltage</t>
  </si>
  <si>
    <t>RPM</t>
  </si>
  <si>
    <t>Amps</t>
  </si>
  <si>
    <t>Speed (m/s)</t>
  </si>
  <si>
    <t>Accessibility</t>
  </si>
  <si>
    <t>Torque required (per wheel) Nm</t>
  </si>
  <si>
    <t>Meet minimum requirement</t>
  </si>
  <si>
    <t xml:space="preserve">Arduino Mega </t>
  </si>
  <si>
    <t>NVIDIA Jetson</t>
  </si>
  <si>
    <t>Rasberry Pi 4</t>
  </si>
  <si>
    <t xml:space="preserve">Pre-trained models and resources </t>
  </si>
  <si>
    <t>Ease of undersatnding and implementation</t>
  </si>
  <si>
    <t>Least prone to erros</t>
  </si>
  <si>
    <t>Power Mangement</t>
  </si>
  <si>
    <t>Most diverse and robust</t>
  </si>
  <si>
    <t xml:space="preserve">Best for AI and Machine learning </t>
  </si>
  <si>
    <t xml:space="preserve">Most accurate and precise </t>
  </si>
  <si>
    <t>Most effective and efficient</t>
  </si>
  <si>
    <t>Best for object avoidance</t>
  </si>
  <si>
    <t>Best for navigating underneath citrus tree</t>
  </si>
  <si>
    <t>Most feasible and optima;</t>
  </si>
  <si>
    <t>Pixhawk</t>
  </si>
  <si>
    <t>Navio2</t>
  </si>
  <si>
    <t>Least Prone to erros</t>
  </si>
  <si>
    <t>Battery usage</t>
  </si>
  <si>
    <t>Ports, Plugins for sesnors and systems</t>
  </si>
  <si>
    <t>Fastest response time</t>
  </si>
  <si>
    <t>Precise and accurate</t>
  </si>
  <si>
    <t>Effective and efficient</t>
  </si>
  <si>
    <t>Ai and Machine algorithms</t>
  </si>
  <si>
    <t>Ease of implementation</t>
  </si>
  <si>
    <t>Robustness</t>
  </si>
  <si>
    <t>Rubberized</t>
  </si>
  <si>
    <t>Spring</t>
  </si>
  <si>
    <t>Independent</t>
  </si>
  <si>
    <t>Torsion</t>
  </si>
  <si>
    <t>Adaptability</t>
  </si>
  <si>
    <t>Off-raoding capabilites</t>
  </si>
  <si>
    <t>Prone to falling over</t>
  </si>
  <si>
    <t>Prone to getting stuck</t>
  </si>
  <si>
    <t>Versatility</t>
  </si>
  <si>
    <t>Outdoor use</t>
  </si>
  <si>
    <t>Easiest to implement</t>
  </si>
  <si>
    <t>LifeP04</t>
  </si>
  <si>
    <t>Deep Cycle</t>
  </si>
  <si>
    <t>Li-Ion Batteries</t>
  </si>
  <si>
    <t>Consistent power output</t>
  </si>
  <si>
    <t>Prone to malfunctions</t>
  </si>
  <si>
    <t>Efficiency and effectiveness</t>
  </si>
  <si>
    <t>Best for outdoor use</t>
  </si>
  <si>
    <t>Longest battery life</t>
  </si>
  <si>
    <t>Most feasible and optimal</t>
  </si>
  <si>
    <t xml:space="preserve">Strongest current </t>
  </si>
  <si>
    <t>Most reliable</t>
  </si>
  <si>
    <t xml:space="preserve">u-blox NEO-M8N </t>
  </si>
  <si>
    <t xml:space="preserve">Beitian BN-880 </t>
  </si>
  <si>
    <t xml:space="preserve">SkyTraq Venus838FLPx </t>
  </si>
  <si>
    <t xml:space="preserve">Quectel L86 Compact GNSS </t>
  </si>
  <si>
    <t>Consistncy</t>
  </si>
  <si>
    <t>Most accurate and precise</t>
  </si>
  <si>
    <t>Best operation with weak signals or few satelites available</t>
  </si>
  <si>
    <t>Navigation through citrus field</t>
  </si>
  <si>
    <t>Best suited for outoor use</t>
  </si>
  <si>
    <t>Most robust and durable</t>
  </si>
  <si>
    <t>RPLIDAR</t>
  </si>
  <si>
    <t>DFR0315</t>
  </si>
  <si>
    <t>Accuracy and precision</t>
  </si>
  <si>
    <t>Durability and robustness</t>
  </si>
  <si>
    <t>Most versatile and adaptable</t>
  </si>
  <si>
    <t>Best for citrus fields</t>
  </si>
  <si>
    <t>Best for object avooidance</t>
  </si>
  <si>
    <t>Compatability and integradability</t>
  </si>
  <si>
    <t>Best battery power management</t>
  </si>
  <si>
    <t>u-blox ZED</t>
  </si>
  <si>
    <t>Navspark NV08C-CSM</t>
  </si>
  <si>
    <t>Ardusimple SimpleRTK2B</t>
  </si>
  <si>
    <t>Holybro Pixhawk 4 GPS Module</t>
  </si>
  <si>
    <t>Accuracy</t>
  </si>
  <si>
    <t>Best for outtdoor use</t>
  </si>
  <si>
    <t>Most versatile</t>
  </si>
  <si>
    <t>Robust and durable</t>
  </si>
  <si>
    <t>Best in areas with low signa;</t>
  </si>
  <si>
    <t xml:space="preserve">Integradability </t>
  </si>
  <si>
    <t>Consistent and reliable</t>
  </si>
  <si>
    <t>HC-05</t>
  </si>
  <si>
    <t>HC-06</t>
  </si>
  <si>
    <t>Bluetooth 4.0 HM-10</t>
  </si>
  <si>
    <t>ESP32 (Bluetoooth)</t>
  </si>
  <si>
    <t>Best response time</t>
  </si>
  <si>
    <t>GSC Options</t>
  </si>
  <si>
    <t>Database Options</t>
  </si>
  <si>
    <t>Object detection software Options</t>
  </si>
  <si>
    <t>Object avoidance software options</t>
  </si>
  <si>
    <t>Geotagging software options</t>
  </si>
  <si>
    <t>Navigation software options</t>
  </si>
  <si>
    <t>GIS options</t>
  </si>
  <si>
    <t>API options</t>
  </si>
  <si>
    <t>Motor options</t>
  </si>
  <si>
    <t>Microcontroller options</t>
  </si>
  <si>
    <t>Flight controller options</t>
  </si>
  <si>
    <t>Suspension options</t>
  </si>
  <si>
    <t>Battery options</t>
  </si>
  <si>
    <t>Navigation sensor options</t>
  </si>
  <si>
    <t>IMU sensor options</t>
  </si>
  <si>
    <t>MPU-9250</t>
  </si>
  <si>
    <t>BN0085</t>
  </si>
  <si>
    <t>BN0086</t>
  </si>
  <si>
    <t>Geotagging capabilities</t>
  </si>
  <si>
    <t>Navigation capabilities</t>
  </si>
  <si>
    <t>Object avoidance capabilities</t>
  </si>
  <si>
    <t>Most durable and robust</t>
  </si>
  <si>
    <t>Best compass module</t>
  </si>
  <si>
    <t>Best accelerometer abd gyroscope module</t>
  </si>
  <si>
    <t>LiDAR options</t>
  </si>
  <si>
    <t>RTK GPS options</t>
  </si>
  <si>
    <t>Buetooth module options</t>
  </si>
  <si>
    <t>3G/4G module options</t>
  </si>
  <si>
    <t>SIMCom SIM7600 Series</t>
  </si>
  <si>
    <t>Quectel EC25</t>
  </si>
  <si>
    <t>EC25</t>
  </si>
  <si>
    <t>u-blox SARA-R4 Series</t>
  </si>
  <si>
    <t>Effectiveness and efficiency</t>
  </si>
  <si>
    <t>Works best in low signal areas</t>
  </si>
  <si>
    <t>Most suitable for outdoor use</t>
  </si>
  <si>
    <t>Best for geotagging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</si>
</sst>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3" xfId="0" applyFont="1" applyBorder="1"/>
    <xf numFmtId="0" fontId="0" fillId="0" borderId="3" xfId="0" applyBorder="1"/>
    <xf numFmtId="0" fontId="1" fillId="0" borderId="4" xfId="0" applyFont="1" applyBorder="1"/>
    <xf numFmtId="0" fontId="1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2" xfId="0" applyFill="1" applyBorder="1"/>
    <xf numFmtId="0" fontId="1" fillId="2" borderId="9" xfId="0" applyFont="1" applyFill="1" applyBorder="1"/>
    <xf numFmtId="0" fontId="1" fillId="0" borderId="10" xfId="0" applyFont="1" applyBorder="1"/>
    <xf numFmtId="0" fontId="0" fillId="0" borderId="10" xfId="0" applyBorder="1"/>
    <xf numFmtId="0" fontId="1" fillId="2" borderId="5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2" borderId="2" xfId="0" applyFont="1" applyFill="1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1" fillId="2" borderId="14" xfId="0" applyFont="1" applyFill="1" applyBorder="1"/>
    <xf numFmtId="0" fontId="0" fillId="2" borderId="14" xfId="0" applyFill="1" applyBorder="1"/>
    <xf numFmtId="0" fontId="0" fillId="2" borderId="15" xfId="0" applyFill="1" applyBorder="1"/>
    <xf numFmtId="0" fontId="1" fillId="2" borderId="8" xfId="0" applyFont="1" applyFill="1" applyBorder="1"/>
    <xf numFmtId="0" fontId="1" fillId="0" borderId="1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workbookViewId="0">
      <selection activeCell="H4" sqref="A1:H4"/>
    </sheetView>
  </sheetViews>
  <sheetFormatPr defaultRowHeight="14.4" x14ac:dyDescent="0.3"/>
  <cols>
    <col min="1" max="1" width="14.88671875" bestFit="1" customWidth="1"/>
    <col min="2" max="2" width="18.44140625" bestFit="1" customWidth="1"/>
    <col min="3" max="3" width="10.5546875" bestFit="1" customWidth="1"/>
    <col min="4" max="4" width="14" bestFit="1" customWidth="1"/>
    <col min="5" max="5" width="19.33203125" bestFit="1" customWidth="1"/>
    <col min="6" max="6" width="13.88671875" bestFit="1" customWidth="1"/>
    <col min="7" max="7" width="37.21875" bestFit="1" customWidth="1"/>
    <col min="8" max="8" width="12.44140625" bestFit="1" customWidth="1"/>
  </cols>
  <sheetData>
    <row r="1" spans="1:9" ht="15" thickBot="1" x14ac:dyDescent="0.35">
      <c r="A1" s="1" t="s">
        <v>190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3" t="s">
        <v>8</v>
      </c>
      <c r="H1" s="6" t="s">
        <v>9</v>
      </c>
    </row>
    <row r="2" spans="1:9" ht="15" thickBot="1" x14ac:dyDescent="0.35">
      <c r="A2" s="2" t="s">
        <v>0</v>
      </c>
      <c r="B2" s="2">
        <v>1</v>
      </c>
      <c r="C2" s="2">
        <v>0</v>
      </c>
      <c r="D2" s="2">
        <v>0</v>
      </c>
      <c r="E2" s="2">
        <v>0</v>
      </c>
      <c r="F2" s="2">
        <v>0</v>
      </c>
      <c r="G2" s="4">
        <v>1</v>
      </c>
      <c r="H2" s="7">
        <f>SUM(B2:G2)</f>
        <v>2</v>
      </c>
    </row>
    <row r="3" spans="1:9" ht="15" thickBot="1" x14ac:dyDescent="0.35">
      <c r="A3" s="2" t="s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4">
        <v>0</v>
      </c>
      <c r="H3" s="7">
        <f t="shared" ref="H3:H4" si="0">SUM(B3:G3)</f>
        <v>5</v>
      </c>
      <c r="I3" t="s">
        <v>10</v>
      </c>
    </row>
    <row r="4" spans="1:9" x14ac:dyDescent="0.3">
      <c r="A4" s="2" t="s">
        <v>2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4">
        <v>0</v>
      </c>
      <c r="H4" s="7">
        <f t="shared" si="0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B7882-A221-4976-8308-2E6B07D572FD}">
  <dimension ref="A1:Q4"/>
  <sheetViews>
    <sheetView topLeftCell="J1" workbookViewId="0">
      <selection sqref="A1:Q4"/>
    </sheetView>
  </sheetViews>
  <sheetFormatPr defaultRowHeight="14.4" x14ac:dyDescent="0.3"/>
  <cols>
    <col min="1" max="1" width="13.5546875" bestFit="1" customWidth="1"/>
    <col min="2" max="2" width="11.88671875" bestFit="1" customWidth="1"/>
    <col min="3" max="3" width="18.33203125" bestFit="1" customWidth="1"/>
    <col min="4" max="4" width="31.109375" bestFit="1" customWidth="1"/>
    <col min="5" max="5" width="39" bestFit="1" customWidth="1"/>
    <col min="6" max="6" width="18.33203125" bestFit="1" customWidth="1"/>
    <col min="7" max="7" width="18.5546875" bestFit="1" customWidth="1"/>
    <col min="8" max="8" width="17.77734375" bestFit="1" customWidth="1"/>
    <col min="9" max="9" width="22.21875" bestFit="1" customWidth="1"/>
    <col min="10" max="10" width="30" bestFit="1" customWidth="1"/>
    <col min="11" max="11" width="24.109375" bestFit="1" customWidth="1"/>
    <col min="12" max="12" width="25.5546875" bestFit="1" customWidth="1"/>
    <col min="13" max="13" width="23" bestFit="1" customWidth="1"/>
    <col min="14" max="14" width="37.6640625" bestFit="1" customWidth="1"/>
    <col min="15" max="15" width="23.88671875" bestFit="1" customWidth="1"/>
    <col min="16" max="16" width="30.109375" bestFit="1" customWidth="1"/>
    <col min="17" max="17" width="12.44140625" customWidth="1"/>
  </cols>
  <sheetData>
    <row r="1" spans="1:17" ht="15" thickBot="1" x14ac:dyDescent="0.35">
      <c r="A1" s="18" t="s">
        <v>199</v>
      </c>
      <c r="B1" s="18" t="s">
        <v>54</v>
      </c>
      <c r="C1" s="18" t="s">
        <v>59</v>
      </c>
      <c r="D1" s="18" t="s">
        <v>111</v>
      </c>
      <c r="E1" s="18" t="s">
        <v>112</v>
      </c>
      <c r="F1" s="18" t="s">
        <v>113</v>
      </c>
      <c r="G1" s="18" t="s">
        <v>189</v>
      </c>
      <c r="H1" s="16" t="s">
        <v>114</v>
      </c>
      <c r="I1" s="18" t="s">
        <v>115</v>
      </c>
      <c r="J1" s="18" t="s">
        <v>116</v>
      </c>
      <c r="K1" s="16" t="s">
        <v>117</v>
      </c>
      <c r="L1" s="1" t="s">
        <v>118</v>
      </c>
      <c r="M1" s="1" t="s">
        <v>119</v>
      </c>
      <c r="N1" s="1" t="s">
        <v>120</v>
      </c>
      <c r="O1" s="1" t="s">
        <v>121</v>
      </c>
      <c r="P1" s="1" t="s">
        <v>44</v>
      </c>
      <c r="Q1" s="22" t="s">
        <v>9</v>
      </c>
    </row>
    <row r="2" spans="1:17" ht="15" thickBot="1" x14ac:dyDescent="0.35">
      <c r="A2" s="2" t="s">
        <v>108</v>
      </c>
      <c r="B2" s="2">
        <v>1</v>
      </c>
      <c r="C2" s="2">
        <v>0</v>
      </c>
      <c r="D2" s="2">
        <v>0</v>
      </c>
      <c r="E2" s="2">
        <v>0</v>
      </c>
      <c r="F2" s="2">
        <v>1</v>
      </c>
      <c r="G2" s="2">
        <v>0</v>
      </c>
      <c r="H2" s="2">
        <v>1</v>
      </c>
      <c r="I2" s="2">
        <v>0</v>
      </c>
      <c r="J2" s="2">
        <v>0</v>
      </c>
      <c r="K2" s="4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10">
        <f>SUM(B2:P2)</f>
        <v>3</v>
      </c>
    </row>
    <row r="3" spans="1:17" ht="15" thickBot="1" x14ac:dyDescent="0.35">
      <c r="A3" s="2" t="s">
        <v>109</v>
      </c>
      <c r="B3" s="2">
        <v>0</v>
      </c>
      <c r="C3" s="2">
        <v>1</v>
      </c>
      <c r="D3" s="2">
        <v>1</v>
      </c>
      <c r="E3" s="2">
        <v>0</v>
      </c>
      <c r="F3" s="2">
        <v>0</v>
      </c>
      <c r="G3" s="2">
        <v>1</v>
      </c>
      <c r="H3" s="2">
        <v>0</v>
      </c>
      <c r="I3" s="2">
        <v>1</v>
      </c>
      <c r="J3" s="2">
        <v>1</v>
      </c>
      <c r="K3" s="4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10">
        <f>SUM(B3:P3)</f>
        <v>11</v>
      </c>
    </row>
    <row r="4" spans="1:17" ht="15" thickBot="1" x14ac:dyDescent="0.35">
      <c r="A4" s="2" t="s">
        <v>110</v>
      </c>
      <c r="B4" s="2">
        <v>0</v>
      </c>
      <c r="C4" s="2">
        <v>1</v>
      </c>
      <c r="D4" s="2">
        <v>0</v>
      </c>
      <c r="E4" s="2">
        <v>1</v>
      </c>
      <c r="F4" s="2">
        <v>1</v>
      </c>
      <c r="G4" s="2">
        <v>0</v>
      </c>
      <c r="H4" s="2">
        <v>0</v>
      </c>
      <c r="I4" s="2">
        <v>0</v>
      </c>
      <c r="J4" s="2">
        <v>0</v>
      </c>
      <c r="K4" s="4">
        <v>0</v>
      </c>
      <c r="L4" s="2">
        <v>0</v>
      </c>
      <c r="M4" s="2">
        <v>0</v>
      </c>
      <c r="N4" s="2">
        <v>0</v>
      </c>
      <c r="O4" s="2">
        <v>0</v>
      </c>
      <c r="P4" s="2">
        <v>1</v>
      </c>
      <c r="Q4" s="23">
        <f>SUM(B4:P4)</f>
        <v>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748C2-569D-4440-AADD-7738E66E34D0}">
  <dimension ref="A1:O4"/>
  <sheetViews>
    <sheetView topLeftCell="F1" workbookViewId="0">
      <selection sqref="A1:O4"/>
    </sheetView>
  </sheetViews>
  <sheetFormatPr defaultRowHeight="14.4" x14ac:dyDescent="0.3"/>
  <cols>
    <col min="1" max="1" width="9.109375" bestFit="1" customWidth="1"/>
    <col min="2" max="2" width="11.88671875" bestFit="1" customWidth="1"/>
    <col min="3" max="4" width="18.33203125" bestFit="1" customWidth="1"/>
    <col min="5" max="5" width="12.77734375" bestFit="1" customWidth="1"/>
    <col min="6" max="6" width="34.33203125" bestFit="1" customWidth="1"/>
    <col min="7" max="7" width="30.109375" bestFit="1" customWidth="1"/>
    <col min="8" max="8" width="20.109375" bestFit="1" customWidth="1"/>
    <col min="9" max="9" width="18.77734375" bestFit="1" customWidth="1"/>
    <col min="10" max="10" width="20.21875" bestFit="1" customWidth="1"/>
    <col min="11" max="11" width="9.6640625" bestFit="1" customWidth="1"/>
    <col min="12" max="12" width="24.33203125" bestFit="1" customWidth="1"/>
    <col min="13" max="13" width="21.88671875" bestFit="1" customWidth="1"/>
    <col min="14" max="14" width="10.77734375" bestFit="1" customWidth="1"/>
    <col min="15" max="15" width="12.44140625" bestFit="1" customWidth="1"/>
  </cols>
  <sheetData>
    <row r="1" spans="1:15" ht="15" thickBot="1" x14ac:dyDescent="0.35">
      <c r="A1" s="18" t="s">
        <v>200</v>
      </c>
      <c r="B1" s="18" t="s">
        <v>54</v>
      </c>
      <c r="C1" s="18" t="s">
        <v>59</v>
      </c>
      <c r="D1" s="18" t="s">
        <v>124</v>
      </c>
      <c r="E1" s="18" t="s">
        <v>125</v>
      </c>
      <c r="F1" s="18" t="s">
        <v>126</v>
      </c>
      <c r="G1" s="18" t="s">
        <v>44</v>
      </c>
      <c r="H1" s="16" t="s">
        <v>127</v>
      </c>
      <c r="I1" s="18" t="s">
        <v>128</v>
      </c>
      <c r="J1" s="18" t="s">
        <v>129</v>
      </c>
      <c r="K1" s="16" t="s">
        <v>66</v>
      </c>
      <c r="L1" s="1" t="s">
        <v>130</v>
      </c>
      <c r="M1" s="1" t="s">
        <v>131</v>
      </c>
      <c r="N1" s="1" t="s">
        <v>132</v>
      </c>
      <c r="O1" s="22" t="s">
        <v>9</v>
      </c>
    </row>
    <row r="2" spans="1:15" ht="15" thickBot="1" x14ac:dyDescent="0.35">
      <c r="A2" s="2" t="s">
        <v>63</v>
      </c>
      <c r="B2" s="2">
        <v>1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4">
        <v>0</v>
      </c>
      <c r="L2" s="2">
        <v>0</v>
      </c>
      <c r="M2" s="2">
        <v>0</v>
      </c>
      <c r="N2" s="2">
        <v>0</v>
      </c>
      <c r="O2" s="10">
        <f>SUM(B2:N2)</f>
        <v>1</v>
      </c>
    </row>
    <row r="3" spans="1:15" ht="15" thickBot="1" x14ac:dyDescent="0.35">
      <c r="A3" s="2" t="s">
        <v>122</v>
      </c>
      <c r="B3" s="2">
        <v>0</v>
      </c>
      <c r="C3" s="2">
        <v>1</v>
      </c>
      <c r="D3" s="2">
        <v>1</v>
      </c>
      <c r="E3" s="2">
        <v>1</v>
      </c>
      <c r="F3" s="2">
        <v>1</v>
      </c>
      <c r="G3" s="2">
        <v>0</v>
      </c>
      <c r="H3" s="2">
        <v>1</v>
      </c>
      <c r="I3" s="2">
        <v>1</v>
      </c>
      <c r="J3" s="2">
        <v>1</v>
      </c>
      <c r="K3" s="4">
        <v>0</v>
      </c>
      <c r="L3" s="2">
        <v>0</v>
      </c>
      <c r="M3" s="2">
        <v>1</v>
      </c>
      <c r="N3" s="2">
        <v>1</v>
      </c>
      <c r="O3" s="10">
        <f>SUM(B3:N3)</f>
        <v>9</v>
      </c>
    </row>
    <row r="4" spans="1:15" ht="15" thickBot="1" x14ac:dyDescent="0.35">
      <c r="A4" s="2" t="s">
        <v>123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1</v>
      </c>
      <c r="H4" s="2">
        <v>0</v>
      </c>
      <c r="I4" s="2">
        <v>0</v>
      </c>
      <c r="J4" s="2">
        <v>0</v>
      </c>
      <c r="K4" s="4">
        <v>1</v>
      </c>
      <c r="L4" s="2">
        <v>1</v>
      </c>
      <c r="M4" s="2">
        <v>0</v>
      </c>
      <c r="N4" s="2">
        <v>0</v>
      </c>
      <c r="O4" s="23">
        <f>SUM(B4:N4)</f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D1E76-1B20-4A5B-96B6-95A3BC2A7A99}">
  <dimension ref="A1:K5"/>
  <sheetViews>
    <sheetView workbookViewId="0">
      <selection sqref="A1:K5"/>
    </sheetView>
  </sheetViews>
  <sheetFormatPr defaultRowHeight="14.4" x14ac:dyDescent="0.3"/>
  <sheetData>
    <row r="1" spans="1:11" x14ac:dyDescent="0.3">
      <c r="A1" s="18" t="s">
        <v>201</v>
      </c>
      <c r="B1" s="18" t="s">
        <v>54</v>
      </c>
      <c r="C1" s="18" t="s">
        <v>132</v>
      </c>
      <c r="D1" s="18" t="s">
        <v>137</v>
      </c>
      <c r="E1" s="18" t="s">
        <v>138</v>
      </c>
      <c r="F1" s="18" t="s">
        <v>139</v>
      </c>
      <c r="G1" s="18" t="s">
        <v>140</v>
      </c>
      <c r="H1" s="1" t="s">
        <v>141</v>
      </c>
      <c r="I1" s="1" t="s">
        <v>142</v>
      </c>
      <c r="J1" s="3" t="s">
        <v>143</v>
      </c>
      <c r="K1" s="15" t="s">
        <v>9</v>
      </c>
    </row>
    <row r="2" spans="1:11" x14ac:dyDescent="0.3">
      <c r="A2" s="2" t="s">
        <v>133</v>
      </c>
      <c r="B2" s="2">
        <v>1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4">
        <v>1</v>
      </c>
      <c r="K2" s="8">
        <f>SUM(B2:J2)</f>
        <v>2</v>
      </c>
    </row>
    <row r="3" spans="1:11" x14ac:dyDescent="0.3">
      <c r="A3" s="2" t="s">
        <v>134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4">
        <v>0</v>
      </c>
      <c r="K3" s="8">
        <f>SUM(B3:J3)</f>
        <v>0</v>
      </c>
    </row>
    <row r="4" spans="1:11" x14ac:dyDescent="0.3">
      <c r="A4" s="2" t="s">
        <v>136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4">
        <v>0</v>
      </c>
      <c r="K4" s="8">
        <f>SUM(B4:J4)</f>
        <v>0</v>
      </c>
    </row>
    <row r="5" spans="1:11" ht="15" thickBot="1" x14ac:dyDescent="0.35">
      <c r="A5" s="2" t="s">
        <v>135</v>
      </c>
      <c r="B5" s="2">
        <v>0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4">
        <v>0</v>
      </c>
      <c r="K5" s="9">
        <f>SUM(B5:J5)</f>
        <v>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EA8F7-8D06-456B-A231-803858EB4EEA}">
  <dimension ref="A1:K4"/>
  <sheetViews>
    <sheetView workbookViewId="0">
      <selection sqref="A1:K4"/>
    </sheetView>
  </sheetViews>
  <sheetFormatPr defaultRowHeight="14.4" x14ac:dyDescent="0.3"/>
  <sheetData>
    <row r="1" spans="1:11" x14ac:dyDescent="0.3">
      <c r="A1" s="18" t="s">
        <v>202</v>
      </c>
      <c r="B1" s="18" t="s">
        <v>54</v>
      </c>
      <c r="C1" s="18" t="s">
        <v>147</v>
      </c>
      <c r="D1" s="18" t="s">
        <v>148</v>
      </c>
      <c r="E1" s="18" t="s">
        <v>149</v>
      </c>
      <c r="F1" s="18" t="s">
        <v>151</v>
      </c>
      <c r="G1" s="18" t="s">
        <v>152</v>
      </c>
      <c r="H1" s="1" t="s">
        <v>153</v>
      </c>
      <c r="I1" s="1" t="s">
        <v>154</v>
      </c>
      <c r="J1" s="3" t="s">
        <v>150</v>
      </c>
      <c r="K1" s="15" t="s">
        <v>9</v>
      </c>
    </row>
    <row r="2" spans="1:11" x14ac:dyDescent="0.3">
      <c r="A2" s="2" t="s">
        <v>144</v>
      </c>
      <c r="B2" s="2">
        <v>0</v>
      </c>
      <c r="C2" s="2">
        <v>1</v>
      </c>
      <c r="D2" s="2">
        <v>1</v>
      </c>
      <c r="E2" s="2">
        <v>1</v>
      </c>
      <c r="F2" s="2">
        <v>1</v>
      </c>
      <c r="G2" s="2">
        <v>1</v>
      </c>
      <c r="H2" s="2">
        <v>1</v>
      </c>
      <c r="I2" s="2">
        <v>1</v>
      </c>
      <c r="J2" s="4">
        <v>1</v>
      </c>
      <c r="K2" s="8">
        <f>SUM(B2:J2)</f>
        <v>8</v>
      </c>
    </row>
    <row r="3" spans="1:11" x14ac:dyDescent="0.3">
      <c r="A3" s="2" t="s">
        <v>145</v>
      </c>
      <c r="B3" s="2">
        <v>1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4">
        <v>0</v>
      </c>
      <c r="K3" s="8">
        <f>SUM(B3:J3)</f>
        <v>1</v>
      </c>
    </row>
    <row r="4" spans="1:11" x14ac:dyDescent="0.3">
      <c r="A4" s="2" t="s">
        <v>146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4">
        <v>0</v>
      </c>
      <c r="K4" s="8">
        <f>SUM(B4:J4)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47EEB-7940-4CF9-802B-2D275B70646A}">
  <dimension ref="A1:L5"/>
  <sheetViews>
    <sheetView workbookViewId="0">
      <selection sqref="A1:L5"/>
    </sheetView>
  </sheetViews>
  <sheetFormatPr defaultRowHeight="14.4" x14ac:dyDescent="0.3"/>
  <sheetData>
    <row r="1" spans="1:12" x14ac:dyDescent="0.3">
      <c r="A1" s="18" t="s">
        <v>203</v>
      </c>
      <c r="B1" s="18" t="s">
        <v>54</v>
      </c>
      <c r="C1" s="18" t="s">
        <v>159</v>
      </c>
      <c r="D1" s="18" t="s">
        <v>160</v>
      </c>
      <c r="E1" s="18" t="s">
        <v>161</v>
      </c>
      <c r="F1" s="18" t="s">
        <v>119</v>
      </c>
      <c r="G1" s="18" t="s">
        <v>162</v>
      </c>
      <c r="H1" s="18" t="s">
        <v>81</v>
      </c>
      <c r="I1" s="1" t="s">
        <v>76</v>
      </c>
      <c r="J1" s="1" t="s">
        <v>163</v>
      </c>
      <c r="K1" s="3" t="s">
        <v>164</v>
      </c>
      <c r="L1" s="15" t="s">
        <v>9</v>
      </c>
    </row>
    <row r="2" spans="1:12" x14ac:dyDescent="0.3">
      <c r="A2" s="2" t="s">
        <v>155</v>
      </c>
      <c r="B2" s="2">
        <v>0</v>
      </c>
      <c r="C2" s="2">
        <v>1</v>
      </c>
      <c r="D2" s="2">
        <v>1</v>
      </c>
      <c r="E2" s="2">
        <v>1</v>
      </c>
      <c r="F2" s="2">
        <v>1</v>
      </c>
      <c r="G2" s="2">
        <v>1</v>
      </c>
      <c r="H2" s="2">
        <v>1</v>
      </c>
      <c r="I2" s="2">
        <v>1</v>
      </c>
      <c r="J2" s="2">
        <v>1</v>
      </c>
      <c r="K2" s="4">
        <v>1</v>
      </c>
      <c r="L2" s="8">
        <f>SUM(B2:K2)</f>
        <v>9</v>
      </c>
    </row>
    <row r="3" spans="1:12" x14ac:dyDescent="0.3">
      <c r="A3" s="2" t="s">
        <v>156</v>
      </c>
      <c r="B3" s="2">
        <v>1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4">
        <v>0</v>
      </c>
      <c r="L3" s="8">
        <f>SUM(B3:K3)</f>
        <v>1</v>
      </c>
    </row>
    <row r="4" spans="1:12" x14ac:dyDescent="0.3">
      <c r="A4" s="2" t="s">
        <v>157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4">
        <v>0</v>
      </c>
      <c r="L4" s="8">
        <f>SUM(B4:K4)</f>
        <v>0</v>
      </c>
    </row>
    <row r="5" spans="1:12" ht="15" thickBot="1" x14ac:dyDescent="0.35">
      <c r="A5" s="2" t="s">
        <v>158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4">
        <v>0</v>
      </c>
      <c r="L5" s="9">
        <f>SUM(B5:K5)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AD90D-B89F-4C04-A134-F93A2B1BF782}">
  <dimension ref="A1:K4"/>
  <sheetViews>
    <sheetView workbookViewId="0">
      <selection activeCell="F15" sqref="F15"/>
    </sheetView>
  </sheetViews>
  <sheetFormatPr defaultRowHeight="14.4" x14ac:dyDescent="0.3"/>
  <sheetData>
    <row r="1" spans="1:11" x14ac:dyDescent="0.3">
      <c r="A1" s="18"/>
      <c r="B1" s="18"/>
      <c r="C1" s="18"/>
      <c r="D1" s="18"/>
      <c r="E1" s="18"/>
      <c r="F1" s="18"/>
      <c r="G1" s="18"/>
      <c r="H1" s="1"/>
      <c r="I1" s="1"/>
      <c r="J1" s="3"/>
      <c r="K1" s="15"/>
    </row>
    <row r="2" spans="1:11" x14ac:dyDescent="0.3">
      <c r="A2" s="2"/>
      <c r="B2" s="2"/>
      <c r="C2" s="2"/>
      <c r="D2" s="2"/>
      <c r="E2" s="2"/>
      <c r="F2" s="2"/>
      <c r="G2" s="2"/>
      <c r="H2" s="2"/>
      <c r="I2" s="2"/>
      <c r="J2" s="4"/>
      <c r="K2" s="8"/>
    </row>
    <row r="3" spans="1:11" x14ac:dyDescent="0.3">
      <c r="A3" s="2"/>
      <c r="B3" s="2"/>
      <c r="C3" s="2"/>
      <c r="D3" s="2"/>
      <c r="E3" s="2"/>
      <c r="F3" s="2"/>
      <c r="G3" s="2"/>
      <c r="H3" s="2"/>
      <c r="I3" s="2"/>
      <c r="J3" s="4"/>
      <c r="K3" s="8"/>
    </row>
    <row r="4" spans="1:11" x14ac:dyDescent="0.3">
      <c r="A4" s="2"/>
      <c r="B4" s="2"/>
      <c r="C4" s="2"/>
      <c r="D4" s="2"/>
      <c r="E4" s="2"/>
      <c r="F4" s="2"/>
      <c r="G4" s="2"/>
      <c r="H4" s="2"/>
      <c r="I4" s="2"/>
      <c r="J4" s="4"/>
      <c r="K4" s="8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DC516-476F-4751-BF60-BA50214C4991}">
  <dimension ref="A1:M4"/>
  <sheetViews>
    <sheetView tabSelected="1" workbookViewId="0">
      <selection activeCell="M4" sqref="A1:M4"/>
    </sheetView>
  </sheetViews>
  <sheetFormatPr defaultRowHeight="14.4" x14ac:dyDescent="0.3"/>
  <sheetData>
    <row r="1" spans="1:13" x14ac:dyDescent="0.3">
      <c r="A1" s="18" t="s">
        <v>204</v>
      </c>
      <c r="B1" s="18" t="s">
        <v>178</v>
      </c>
      <c r="C1" s="18" t="s">
        <v>208</v>
      </c>
      <c r="D1" s="18" t="s">
        <v>209</v>
      </c>
      <c r="E1" s="18" t="s">
        <v>210</v>
      </c>
      <c r="F1" s="18" t="s">
        <v>127</v>
      </c>
      <c r="G1" s="18" t="s">
        <v>154</v>
      </c>
      <c r="H1" s="18" t="s">
        <v>211</v>
      </c>
      <c r="I1" s="1" t="s">
        <v>150</v>
      </c>
      <c r="J1" s="1" t="s">
        <v>212</v>
      </c>
      <c r="K1" s="3" t="s">
        <v>213</v>
      </c>
      <c r="L1" s="26" t="s">
        <v>76</v>
      </c>
      <c r="M1" s="15" t="s">
        <v>9</v>
      </c>
    </row>
    <row r="2" spans="1:13" x14ac:dyDescent="0.3">
      <c r="A2" s="2" t="s">
        <v>205</v>
      </c>
      <c r="B2" s="2">
        <v>0</v>
      </c>
      <c r="C2" s="2">
        <v>1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4">
        <f>SUM(B2:L2)</f>
        <v>1</v>
      </c>
    </row>
    <row r="3" spans="1:13" x14ac:dyDescent="0.3">
      <c r="A3" s="2" t="s">
        <v>206</v>
      </c>
      <c r="B3" s="2">
        <v>0</v>
      </c>
      <c r="C3" s="2">
        <v>1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4">
        <f>SUM(B3:L3)</f>
        <v>1</v>
      </c>
    </row>
    <row r="4" spans="1:13" x14ac:dyDescent="0.3">
      <c r="A4" s="2" t="s">
        <v>207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4">
        <f>SUM(B4:L4)</f>
        <v>11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6949A-7734-4BE7-AB68-153AF7E5BEB8}">
  <dimension ref="A1:M4"/>
  <sheetViews>
    <sheetView workbookViewId="0">
      <selection sqref="A1:M4"/>
    </sheetView>
  </sheetViews>
  <sheetFormatPr defaultRowHeight="14.4" x14ac:dyDescent="0.3"/>
  <cols>
    <col min="1" max="1" width="10" bestFit="1" customWidth="1"/>
  </cols>
  <sheetData>
    <row r="1" spans="1:13" x14ac:dyDescent="0.3">
      <c r="A1" s="18" t="s">
        <v>214</v>
      </c>
      <c r="B1" s="18" t="s">
        <v>54</v>
      </c>
      <c r="C1" s="18" t="s">
        <v>167</v>
      </c>
      <c r="D1" s="18" t="s">
        <v>118</v>
      </c>
      <c r="E1" s="18" t="s">
        <v>168</v>
      </c>
      <c r="F1" s="18" t="s">
        <v>150</v>
      </c>
      <c r="G1" s="18" t="s">
        <v>169</v>
      </c>
      <c r="H1" s="1" t="s">
        <v>170</v>
      </c>
      <c r="I1" s="1" t="s">
        <v>127</v>
      </c>
      <c r="J1" s="3" t="s">
        <v>171</v>
      </c>
      <c r="K1" s="1" t="s">
        <v>172</v>
      </c>
      <c r="L1" s="1" t="s">
        <v>173</v>
      </c>
      <c r="M1" s="25" t="s">
        <v>9</v>
      </c>
    </row>
    <row r="2" spans="1:13" x14ac:dyDescent="0.3">
      <c r="A2" s="2" t="s">
        <v>165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4">
        <v>0</v>
      </c>
      <c r="K2" s="2">
        <v>0</v>
      </c>
      <c r="L2" s="2">
        <v>0</v>
      </c>
      <c r="M2" s="24">
        <f>SUM(B2:L2)</f>
        <v>0</v>
      </c>
    </row>
    <row r="3" spans="1:13" x14ac:dyDescent="0.3">
      <c r="A3" s="2" t="s">
        <v>166</v>
      </c>
      <c r="B3" s="2">
        <v>0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  <c r="J3" s="4">
        <v>1</v>
      </c>
      <c r="K3" s="2">
        <v>1</v>
      </c>
      <c r="L3" s="2">
        <v>1</v>
      </c>
      <c r="M3" s="24">
        <f>SUM(B3:L3)</f>
        <v>10</v>
      </c>
    </row>
    <row r="4" spans="1:13" x14ac:dyDescent="0.3">
      <c r="A4" s="2">
        <v>101090022</v>
      </c>
      <c r="B4" s="2">
        <v>1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4">
        <v>0</v>
      </c>
      <c r="K4" s="2">
        <v>0</v>
      </c>
      <c r="L4" s="2">
        <v>0</v>
      </c>
      <c r="M4" s="24">
        <f>SUM(B4:J4)</f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2325A-3B6F-4953-81B5-502A9E0E13D5}">
  <dimension ref="A1:L5"/>
  <sheetViews>
    <sheetView workbookViewId="0">
      <selection sqref="A1:L5"/>
    </sheetView>
  </sheetViews>
  <sheetFormatPr defaultRowHeight="14.4" x14ac:dyDescent="0.3"/>
  <sheetData>
    <row r="1" spans="1:12" x14ac:dyDescent="0.3">
      <c r="A1" s="18" t="s">
        <v>215</v>
      </c>
      <c r="B1" s="18" t="s">
        <v>54</v>
      </c>
      <c r="C1" s="18" t="s">
        <v>178</v>
      </c>
      <c r="D1" s="18" t="s">
        <v>179</v>
      </c>
      <c r="E1" s="18" t="s">
        <v>180</v>
      </c>
      <c r="F1" s="18" t="s">
        <v>181</v>
      </c>
      <c r="G1" s="18" t="s">
        <v>182</v>
      </c>
      <c r="H1" s="18" t="s">
        <v>118</v>
      </c>
      <c r="I1" s="1" t="s">
        <v>76</v>
      </c>
      <c r="J1" s="1" t="s">
        <v>183</v>
      </c>
      <c r="K1" s="3" t="s">
        <v>184</v>
      </c>
      <c r="L1" s="15" t="s">
        <v>9</v>
      </c>
    </row>
    <row r="2" spans="1:12" x14ac:dyDescent="0.3">
      <c r="A2" s="2" t="s">
        <v>174</v>
      </c>
      <c r="B2" s="2">
        <v>0</v>
      </c>
      <c r="C2" s="2">
        <v>1</v>
      </c>
      <c r="D2" s="2">
        <v>0</v>
      </c>
      <c r="E2" s="2">
        <v>1</v>
      </c>
      <c r="F2" s="2">
        <v>1</v>
      </c>
      <c r="G2" s="2">
        <v>1</v>
      </c>
      <c r="H2" s="2">
        <v>1</v>
      </c>
      <c r="I2" s="2">
        <v>1</v>
      </c>
      <c r="J2" s="2">
        <v>1</v>
      </c>
      <c r="K2" s="4">
        <v>1</v>
      </c>
      <c r="L2" s="8">
        <f>SUM(B2:K2)</f>
        <v>8</v>
      </c>
    </row>
    <row r="3" spans="1:12" x14ac:dyDescent="0.3">
      <c r="A3" s="2" t="s">
        <v>175</v>
      </c>
      <c r="B3" s="2">
        <v>1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4">
        <v>0</v>
      </c>
      <c r="L3" s="8">
        <f>SUM(B3:K3)</f>
        <v>1</v>
      </c>
    </row>
    <row r="4" spans="1:12" x14ac:dyDescent="0.3">
      <c r="A4" s="2" t="s">
        <v>176</v>
      </c>
      <c r="B4" s="2">
        <v>0</v>
      </c>
      <c r="C4" s="2">
        <v>0</v>
      </c>
      <c r="D4" s="2">
        <v>1</v>
      </c>
      <c r="E4" s="2">
        <v>0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4">
        <v>1</v>
      </c>
      <c r="L4" s="8">
        <f>SUM(B4:K4)</f>
        <v>7</v>
      </c>
    </row>
    <row r="5" spans="1:12" ht="15" thickBot="1" x14ac:dyDescent="0.35">
      <c r="A5" s="2" t="s">
        <v>177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4">
        <v>0</v>
      </c>
      <c r="L5" s="9">
        <f>SUM(B5:K5)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93F50-CC00-4EC8-B923-F4846D0D257B}">
  <dimension ref="A1:L5"/>
  <sheetViews>
    <sheetView workbookViewId="0">
      <selection sqref="A1:L5"/>
    </sheetView>
  </sheetViews>
  <sheetFormatPr defaultRowHeight="14.4" x14ac:dyDescent="0.3"/>
  <cols>
    <col min="12" max="12" width="12.44140625" bestFit="1" customWidth="1"/>
  </cols>
  <sheetData>
    <row r="1" spans="1:12" x14ac:dyDescent="0.3">
      <c r="A1" s="18" t="s">
        <v>216</v>
      </c>
      <c r="B1" s="18" t="s">
        <v>54</v>
      </c>
      <c r="C1" s="18" t="s">
        <v>178</v>
      </c>
      <c r="D1" s="18" t="s">
        <v>179</v>
      </c>
      <c r="E1" s="18" t="s">
        <v>180</v>
      </c>
      <c r="F1" s="18" t="s">
        <v>181</v>
      </c>
      <c r="G1" s="18" t="s">
        <v>182</v>
      </c>
      <c r="H1" s="18" t="s">
        <v>118</v>
      </c>
      <c r="I1" s="1" t="s">
        <v>76</v>
      </c>
      <c r="J1" s="1" t="s">
        <v>183</v>
      </c>
      <c r="K1" s="3" t="s">
        <v>184</v>
      </c>
      <c r="L1" s="15" t="s">
        <v>9</v>
      </c>
    </row>
    <row r="2" spans="1:12" x14ac:dyDescent="0.3">
      <c r="A2" s="2" t="s">
        <v>185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4">
        <v>0</v>
      </c>
      <c r="L2" s="8">
        <f>SUM(B2:K2)</f>
        <v>0</v>
      </c>
    </row>
    <row r="3" spans="1:12" x14ac:dyDescent="0.3">
      <c r="A3" s="2" t="s">
        <v>186</v>
      </c>
      <c r="B3" s="2">
        <v>1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4">
        <v>0</v>
      </c>
      <c r="L3" s="8">
        <f>SUM(B3:K3)</f>
        <v>1</v>
      </c>
    </row>
    <row r="4" spans="1:12" x14ac:dyDescent="0.3">
      <c r="A4" s="2" t="s">
        <v>187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4">
        <v>0</v>
      </c>
      <c r="L4" s="8">
        <f>SUM(B4:K4)</f>
        <v>0</v>
      </c>
    </row>
    <row r="5" spans="1:12" ht="15" thickBot="1" x14ac:dyDescent="0.35">
      <c r="A5" s="2" t="s">
        <v>188</v>
      </c>
      <c r="B5" s="2">
        <v>0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4">
        <v>1</v>
      </c>
      <c r="L5" s="9">
        <f>SUM(B5:K5)</f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B5331-2567-43F2-A4D0-F2D8307B14C1}">
  <dimension ref="A1:H5"/>
  <sheetViews>
    <sheetView workbookViewId="0">
      <selection activeCell="G5" sqref="A1:G5"/>
    </sheetView>
  </sheetViews>
  <sheetFormatPr defaultRowHeight="14.4" x14ac:dyDescent="0.3"/>
  <cols>
    <col min="1" max="1" width="10.6640625" bestFit="1" customWidth="1"/>
    <col min="2" max="2" width="18.44140625" bestFit="1" customWidth="1"/>
    <col min="3" max="3" width="10.5546875" bestFit="1" customWidth="1"/>
    <col min="4" max="4" width="25.77734375" bestFit="1" customWidth="1"/>
    <col min="5" max="5" width="22.6640625" bestFit="1" customWidth="1"/>
    <col min="6" max="6" width="41.88671875" bestFit="1" customWidth="1"/>
    <col min="7" max="7" width="12.44140625" bestFit="1" customWidth="1"/>
  </cols>
  <sheetData>
    <row r="1" spans="1:8" ht="15" thickBot="1" x14ac:dyDescent="0.35">
      <c r="A1" s="1" t="s">
        <v>191</v>
      </c>
      <c r="B1" s="1" t="s">
        <v>3</v>
      </c>
      <c r="C1" s="1" t="s">
        <v>4</v>
      </c>
      <c r="D1" s="1" t="s">
        <v>15</v>
      </c>
      <c r="E1" s="1" t="s">
        <v>16</v>
      </c>
      <c r="F1" s="1" t="s">
        <v>17</v>
      </c>
      <c r="G1" s="6" t="s">
        <v>9</v>
      </c>
    </row>
    <row r="2" spans="1:8" ht="15" thickBot="1" x14ac:dyDescent="0.35">
      <c r="A2" s="2" t="s">
        <v>11</v>
      </c>
      <c r="B2" s="2">
        <v>1</v>
      </c>
      <c r="C2" s="2">
        <v>0</v>
      </c>
      <c r="D2" s="2">
        <v>1</v>
      </c>
      <c r="E2" s="2">
        <v>1</v>
      </c>
      <c r="F2" s="2">
        <v>1</v>
      </c>
      <c r="G2" s="10">
        <f>SUM(B2:F2)</f>
        <v>4</v>
      </c>
      <c r="H2" t="s">
        <v>18</v>
      </c>
    </row>
    <row r="3" spans="1:8" ht="15" thickBot="1" x14ac:dyDescent="0.35">
      <c r="A3" s="2" t="s">
        <v>12</v>
      </c>
      <c r="B3" s="2">
        <v>1</v>
      </c>
      <c r="C3" s="2">
        <v>1</v>
      </c>
      <c r="D3" s="2">
        <v>0</v>
      </c>
      <c r="E3" s="2">
        <v>0</v>
      </c>
      <c r="F3" s="2">
        <v>0</v>
      </c>
      <c r="G3" s="10">
        <f>SUM(B3:F3)</f>
        <v>2</v>
      </c>
    </row>
    <row r="4" spans="1:8" ht="15" thickBot="1" x14ac:dyDescent="0.35">
      <c r="A4" s="2" t="s">
        <v>13</v>
      </c>
      <c r="B4" s="2">
        <v>0</v>
      </c>
      <c r="C4" s="2">
        <v>1</v>
      </c>
      <c r="D4" s="2">
        <v>1</v>
      </c>
      <c r="E4" s="2">
        <v>1</v>
      </c>
      <c r="F4" s="2">
        <v>1</v>
      </c>
      <c r="G4" s="10">
        <f>SUM(B4:F4)</f>
        <v>4</v>
      </c>
      <c r="H4" t="s">
        <v>18</v>
      </c>
    </row>
    <row r="5" spans="1:8" x14ac:dyDescent="0.3">
      <c r="A5" s="2" t="s">
        <v>14</v>
      </c>
      <c r="B5" s="2">
        <v>0</v>
      </c>
      <c r="C5" s="2">
        <v>1</v>
      </c>
      <c r="D5" s="2">
        <v>0</v>
      </c>
      <c r="E5" s="2">
        <v>1</v>
      </c>
      <c r="F5" s="2">
        <v>0</v>
      </c>
      <c r="G5" s="10">
        <f>SUM(B5:F5)</f>
        <v>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FB675-C932-4640-AFBF-10D44AAD7EEF}">
  <dimension ref="A1:K5"/>
  <sheetViews>
    <sheetView workbookViewId="0">
      <selection activeCell="L7" sqref="L7"/>
    </sheetView>
  </sheetViews>
  <sheetFormatPr defaultRowHeight="14.4" x14ac:dyDescent="0.3"/>
  <sheetData>
    <row r="1" spans="1:11" x14ac:dyDescent="0.3">
      <c r="A1" s="18" t="s">
        <v>217</v>
      </c>
      <c r="B1" s="18" t="s">
        <v>54</v>
      </c>
      <c r="C1" s="18" t="s">
        <v>222</v>
      </c>
      <c r="D1" s="18" t="s">
        <v>56</v>
      </c>
      <c r="E1" s="18" t="s">
        <v>127</v>
      </c>
      <c r="F1" s="18" t="s">
        <v>223</v>
      </c>
      <c r="G1" s="18" t="s">
        <v>180</v>
      </c>
      <c r="H1" s="18" t="s">
        <v>164</v>
      </c>
      <c r="I1" s="1" t="s">
        <v>224</v>
      </c>
      <c r="J1" s="1" t="s">
        <v>225</v>
      </c>
      <c r="K1" s="15" t="s">
        <v>9</v>
      </c>
    </row>
    <row r="2" spans="1:11" x14ac:dyDescent="0.3">
      <c r="A2" s="2" t="s">
        <v>218</v>
      </c>
      <c r="B2" s="2">
        <v>1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8">
        <f>SUM(B2:J2)</f>
        <v>1</v>
      </c>
    </row>
    <row r="3" spans="1:11" x14ac:dyDescent="0.3">
      <c r="A3" s="2" t="s">
        <v>219</v>
      </c>
      <c r="B3" s="2">
        <v>0</v>
      </c>
      <c r="C3" s="2">
        <v>1</v>
      </c>
      <c r="D3" s="2">
        <v>0</v>
      </c>
      <c r="E3" s="2">
        <v>1</v>
      </c>
      <c r="F3" s="2">
        <v>0</v>
      </c>
      <c r="G3" s="2">
        <v>1</v>
      </c>
      <c r="H3" s="2">
        <v>0</v>
      </c>
      <c r="I3" s="2">
        <v>0</v>
      </c>
      <c r="J3" s="2">
        <v>0</v>
      </c>
      <c r="K3" s="8">
        <f>SUM(B3:J3)</f>
        <v>3</v>
      </c>
    </row>
    <row r="4" spans="1:11" x14ac:dyDescent="0.3">
      <c r="A4" s="2" t="s">
        <v>220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8">
        <f>SUM(B4:J4)</f>
        <v>0</v>
      </c>
    </row>
    <row r="5" spans="1:11" ht="15" thickBot="1" x14ac:dyDescent="0.35">
      <c r="A5" s="2" t="s">
        <v>221</v>
      </c>
      <c r="B5" s="2">
        <v>0</v>
      </c>
      <c r="C5" s="2">
        <v>0</v>
      </c>
      <c r="D5" s="2">
        <v>1</v>
      </c>
      <c r="E5" s="2">
        <v>0</v>
      </c>
      <c r="F5" s="2">
        <v>1</v>
      </c>
      <c r="G5" s="2">
        <v>0</v>
      </c>
      <c r="H5" s="2">
        <v>1</v>
      </c>
      <c r="I5" s="2">
        <v>1</v>
      </c>
      <c r="J5" s="2">
        <v>1</v>
      </c>
      <c r="K5" s="9">
        <f>SUM(B5:J5)</f>
        <v>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147B0-9F9A-4B8E-8B44-925C09424FAD}">
  <dimension ref="A1"/>
  <sheetViews>
    <sheetView workbookViewId="0">
      <selection activeCell="O21" sqref="O21"/>
    </sheetView>
  </sheetViews>
  <sheetFormatPr defaultRowHeight="14.4" x14ac:dyDescent="0.3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96B66-9E82-48EC-88CB-32089F004B4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8179F-B0EF-4377-B802-17E673148694}">
  <dimension ref="A1:N4"/>
  <sheetViews>
    <sheetView zoomScale="70" zoomScaleNormal="70" workbookViewId="0">
      <selection activeCell="F9" sqref="F9"/>
    </sheetView>
  </sheetViews>
  <sheetFormatPr defaultRowHeight="14.4" x14ac:dyDescent="0.3"/>
  <cols>
    <col min="1" max="1" width="10.6640625" bestFit="1" customWidth="1"/>
    <col min="2" max="2" width="18.44140625" bestFit="1" customWidth="1"/>
    <col min="3" max="3" width="10.5546875" bestFit="1" customWidth="1"/>
    <col min="4" max="4" width="25.77734375" bestFit="1" customWidth="1"/>
    <col min="5" max="5" width="22.6640625" bestFit="1" customWidth="1"/>
    <col min="6" max="6" width="22.44140625" customWidth="1"/>
    <col min="7" max="7" width="19.33203125" customWidth="1"/>
    <col min="8" max="9" width="23.5546875" customWidth="1"/>
    <col min="10" max="10" width="27.88671875" customWidth="1"/>
    <col min="11" max="11" width="29" customWidth="1"/>
    <col min="12" max="12" width="25.88671875" customWidth="1"/>
    <col min="13" max="13" width="28.44140625" customWidth="1"/>
    <col min="14" max="14" width="20.109375" bestFit="1" customWidth="1"/>
  </cols>
  <sheetData>
    <row r="1" spans="1:14" ht="15" thickBot="1" x14ac:dyDescent="0.35">
      <c r="A1" s="1" t="s">
        <v>192</v>
      </c>
      <c r="B1" s="1" t="s">
        <v>3</v>
      </c>
      <c r="C1" s="1" t="s">
        <v>4</v>
      </c>
      <c r="D1" s="1" t="s">
        <v>30</v>
      </c>
      <c r="E1" s="1" t="s">
        <v>22</v>
      </c>
      <c r="F1" s="1" t="s">
        <v>23</v>
      </c>
      <c r="G1" s="1" t="s">
        <v>24</v>
      </c>
      <c r="H1" s="3" t="s">
        <v>25</v>
      </c>
      <c r="I1" s="15" t="s">
        <v>31</v>
      </c>
      <c r="J1" s="13" t="s">
        <v>26</v>
      </c>
      <c r="K1" s="1" t="s">
        <v>27</v>
      </c>
      <c r="L1" s="1" t="s">
        <v>28</v>
      </c>
      <c r="M1" s="1" t="s">
        <v>29</v>
      </c>
      <c r="N1" s="12" t="s">
        <v>32</v>
      </c>
    </row>
    <row r="2" spans="1:14" ht="15" thickBot="1" x14ac:dyDescent="0.35">
      <c r="A2" s="2" t="s">
        <v>19</v>
      </c>
      <c r="B2" s="2">
        <v>1</v>
      </c>
      <c r="C2" s="2">
        <v>1</v>
      </c>
      <c r="D2" s="2">
        <v>1</v>
      </c>
      <c r="E2" s="2">
        <v>1</v>
      </c>
      <c r="F2" s="2">
        <v>1</v>
      </c>
      <c r="G2" s="2">
        <v>1</v>
      </c>
      <c r="H2" s="4">
        <v>1</v>
      </c>
      <c r="I2" s="8">
        <f>SUM(B2:H2)</f>
        <v>7</v>
      </c>
      <c r="J2" s="14">
        <v>0</v>
      </c>
      <c r="K2" s="2">
        <v>1</v>
      </c>
      <c r="L2" s="2">
        <v>0</v>
      </c>
      <c r="M2" s="2">
        <v>0</v>
      </c>
      <c r="N2" s="10">
        <f>SUM(B2:M2)</f>
        <v>15</v>
      </c>
    </row>
    <row r="3" spans="1:14" ht="15" thickBot="1" x14ac:dyDescent="0.35">
      <c r="A3" s="2" t="s">
        <v>20</v>
      </c>
      <c r="B3" s="2">
        <v>1</v>
      </c>
      <c r="C3" s="2">
        <v>0</v>
      </c>
      <c r="D3" s="2">
        <v>1</v>
      </c>
      <c r="E3" s="2">
        <v>1</v>
      </c>
      <c r="F3" s="2">
        <v>1</v>
      </c>
      <c r="G3" s="2">
        <v>1</v>
      </c>
      <c r="H3" s="4">
        <v>0</v>
      </c>
      <c r="I3" s="8">
        <f t="shared" ref="I3:I4" si="0">SUM(B3:H3)</f>
        <v>5</v>
      </c>
      <c r="J3" s="14">
        <v>1</v>
      </c>
      <c r="K3" s="2">
        <v>1</v>
      </c>
      <c r="L3" s="2">
        <v>1</v>
      </c>
      <c r="M3" s="2">
        <v>1</v>
      </c>
      <c r="N3" s="10">
        <f>SUM(B3:M3)</f>
        <v>14</v>
      </c>
    </row>
    <row r="4" spans="1:14" ht="15" thickBot="1" x14ac:dyDescent="0.35">
      <c r="A4" s="2" t="s">
        <v>21</v>
      </c>
      <c r="B4" s="2">
        <v>0</v>
      </c>
      <c r="C4" s="2">
        <v>1</v>
      </c>
      <c r="D4" s="2">
        <v>0</v>
      </c>
      <c r="E4" s="2">
        <v>0</v>
      </c>
      <c r="F4" s="2">
        <v>0</v>
      </c>
      <c r="G4" s="2">
        <v>0</v>
      </c>
      <c r="H4" s="4">
        <v>0</v>
      </c>
      <c r="I4" s="9">
        <f t="shared" si="0"/>
        <v>1</v>
      </c>
      <c r="J4" s="14">
        <v>0</v>
      </c>
      <c r="K4" s="2">
        <v>0</v>
      </c>
      <c r="L4" s="2">
        <v>0</v>
      </c>
      <c r="M4" s="2">
        <v>0</v>
      </c>
      <c r="N4" s="10">
        <f>SUM(B4:M4)</f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7CC10-3978-4FC1-AF56-8C575946F6DA}">
  <dimension ref="A1:Q4"/>
  <sheetViews>
    <sheetView topLeftCell="I1" zoomScale="55" zoomScaleNormal="55" workbookViewId="0">
      <selection sqref="A1:Q4"/>
    </sheetView>
  </sheetViews>
  <sheetFormatPr defaultRowHeight="14.4" x14ac:dyDescent="0.3"/>
  <cols>
    <col min="1" max="1" width="14.33203125" customWidth="1"/>
    <col min="2" max="2" width="27.88671875" bestFit="1" customWidth="1"/>
    <col min="3" max="3" width="26.6640625" bestFit="1" customWidth="1"/>
    <col min="4" max="4" width="27.109375" bestFit="1" customWidth="1"/>
    <col min="5" max="5" width="27.44140625" bestFit="1" customWidth="1"/>
    <col min="6" max="6" width="28.33203125" bestFit="1" customWidth="1"/>
    <col min="7" max="7" width="23.33203125" bestFit="1" customWidth="1"/>
    <col min="8" max="8" width="33.88671875" bestFit="1" customWidth="1"/>
    <col min="9" max="9" width="42.44140625" bestFit="1" customWidth="1"/>
    <col min="10" max="16" width="42.44140625" customWidth="1"/>
    <col min="17" max="17" width="20.109375" bestFit="1" customWidth="1"/>
  </cols>
  <sheetData>
    <row r="1" spans="1:17" ht="15" thickBot="1" x14ac:dyDescent="0.35">
      <c r="A1" s="1" t="s">
        <v>193</v>
      </c>
      <c r="B1" s="1" t="s">
        <v>33</v>
      </c>
      <c r="C1" s="1" t="s">
        <v>34</v>
      </c>
      <c r="D1" s="1" t="s">
        <v>35</v>
      </c>
      <c r="E1" s="1" t="s">
        <v>36</v>
      </c>
      <c r="F1" s="1" t="s">
        <v>37</v>
      </c>
      <c r="G1" s="1" t="s">
        <v>38</v>
      </c>
      <c r="H1" s="16" t="s">
        <v>39</v>
      </c>
      <c r="I1" s="17" t="s">
        <v>40</v>
      </c>
      <c r="J1" s="1" t="s">
        <v>44</v>
      </c>
      <c r="K1" s="1" t="s">
        <v>45</v>
      </c>
      <c r="L1" s="1" t="s">
        <v>46</v>
      </c>
      <c r="M1" s="1" t="s">
        <v>47</v>
      </c>
      <c r="N1" s="1" t="s">
        <v>48</v>
      </c>
      <c r="O1" s="1" t="s">
        <v>49</v>
      </c>
      <c r="P1" s="1" t="s">
        <v>50</v>
      </c>
      <c r="Q1" s="12" t="s">
        <v>32</v>
      </c>
    </row>
    <row r="2" spans="1:17" ht="15" thickBot="1" x14ac:dyDescent="0.35">
      <c r="A2" s="2" t="s">
        <v>41</v>
      </c>
      <c r="B2" s="2">
        <v>1</v>
      </c>
      <c r="C2" s="2">
        <v>1</v>
      </c>
      <c r="D2" s="2">
        <v>1</v>
      </c>
      <c r="E2" s="2">
        <v>1</v>
      </c>
      <c r="F2" s="2">
        <v>1</v>
      </c>
      <c r="G2" s="4">
        <v>1</v>
      </c>
      <c r="H2" s="2">
        <v>1</v>
      </c>
      <c r="I2" s="2">
        <v>1</v>
      </c>
      <c r="J2" s="2">
        <v>1</v>
      </c>
      <c r="K2" s="2">
        <v>1</v>
      </c>
      <c r="L2" s="2">
        <v>1</v>
      </c>
      <c r="M2" s="2">
        <v>1</v>
      </c>
      <c r="N2" s="2">
        <v>1</v>
      </c>
      <c r="O2" s="2">
        <v>1</v>
      </c>
      <c r="P2" s="2">
        <v>1</v>
      </c>
      <c r="Q2" s="10">
        <f>SUM(B2:P2)</f>
        <v>15</v>
      </c>
    </row>
    <row r="3" spans="1:17" ht="15" thickBot="1" x14ac:dyDescent="0.35">
      <c r="A3" s="2" t="s">
        <v>42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4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10">
        <f>SUM(B3:L3)</f>
        <v>0</v>
      </c>
    </row>
    <row r="4" spans="1:17" x14ac:dyDescent="0.3">
      <c r="A4" s="2" t="s">
        <v>43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4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10">
        <f>SUM(B4:L4)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DCC29-50A5-4FB9-9CE6-B5E463A783F3}">
  <dimension ref="A1:J5"/>
  <sheetViews>
    <sheetView workbookViewId="0">
      <selection sqref="A1:J4"/>
    </sheetView>
  </sheetViews>
  <sheetFormatPr defaultRowHeight="14.4" x14ac:dyDescent="0.3"/>
  <cols>
    <col min="10" max="10" width="20.109375" bestFit="1" customWidth="1"/>
  </cols>
  <sheetData>
    <row r="1" spans="1:10" ht="15" thickBot="1" x14ac:dyDescent="0.35">
      <c r="A1" s="1" t="s">
        <v>194</v>
      </c>
      <c r="B1" s="1" t="s">
        <v>33</v>
      </c>
      <c r="C1" s="1" t="s">
        <v>54</v>
      </c>
      <c r="D1" s="1" t="s">
        <v>55</v>
      </c>
      <c r="E1" s="1" t="s">
        <v>56</v>
      </c>
      <c r="F1" s="1" t="s">
        <v>57</v>
      </c>
      <c r="G1" s="1" t="s">
        <v>58</v>
      </c>
      <c r="H1" s="16" t="s">
        <v>59</v>
      </c>
      <c r="I1" s="17" t="s">
        <v>60</v>
      </c>
      <c r="J1" s="12" t="s">
        <v>9</v>
      </c>
    </row>
    <row r="2" spans="1:10" ht="15" thickBot="1" x14ac:dyDescent="0.35">
      <c r="A2" s="2" t="s">
        <v>51</v>
      </c>
      <c r="B2" s="2">
        <v>1</v>
      </c>
      <c r="C2" s="2">
        <v>1</v>
      </c>
      <c r="D2" s="2">
        <v>0</v>
      </c>
      <c r="E2" s="2">
        <v>0</v>
      </c>
      <c r="F2" s="2">
        <v>1</v>
      </c>
      <c r="G2" s="4">
        <v>1</v>
      </c>
      <c r="H2" s="2">
        <v>1</v>
      </c>
      <c r="I2" s="2">
        <v>1</v>
      </c>
      <c r="J2" s="10">
        <f>SUM(B2:I2)</f>
        <v>6</v>
      </c>
    </row>
    <row r="3" spans="1:10" ht="15" thickBot="1" x14ac:dyDescent="0.35">
      <c r="A3" s="2" t="s">
        <v>52</v>
      </c>
      <c r="B3" s="2">
        <v>0</v>
      </c>
      <c r="C3" s="2">
        <v>1</v>
      </c>
      <c r="D3" s="2">
        <v>1</v>
      </c>
      <c r="E3" s="2">
        <v>0</v>
      </c>
      <c r="F3" s="2">
        <v>0</v>
      </c>
      <c r="G3" s="4">
        <v>0</v>
      </c>
      <c r="H3" s="2">
        <v>0</v>
      </c>
      <c r="I3" s="2">
        <v>0</v>
      </c>
      <c r="J3" s="10">
        <f>SUM(B3:I3)</f>
        <v>2</v>
      </c>
    </row>
    <row r="4" spans="1:10" x14ac:dyDescent="0.3">
      <c r="A4" s="2" t="s">
        <v>53</v>
      </c>
      <c r="B4" s="2">
        <v>0</v>
      </c>
      <c r="C4" s="2">
        <v>1</v>
      </c>
      <c r="D4" s="2">
        <v>1</v>
      </c>
      <c r="E4" s="2">
        <v>1</v>
      </c>
      <c r="F4" s="2">
        <v>0</v>
      </c>
      <c r="G4" s="4">
        <v>0</v>
      </c>
      <c r="H4" s="2">
        <v>0</v>
      </c>
      <c r="I4" s="2">
        <v>0</v>
      </c>
      <c r="J4" s="10">
        <f>SUM(B4:I4)</f>
        <v>3</v>
      </c>
    </row>
    <row r="5" spans="1:10" x14ac:dyDescent="0.3">
      <c r="C5" t="s">
        <v>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A554-FF62-412E-BFF3-A06BEB83B276}">
  <dimension ref="A1:L3"/>
  <sheetViews>
    <sheetView workbookViewId="0">
      <selection sqref="A1:L3"/>
    </sheetView>
  </sheetViews>
  <sheetFormatPr defaultRowHeight="14.4" x14ac:dyDescent="0.3"/>
  <cols>
    <col min="1" max="1" width="8.6640625" customWidth="1"/>
    <col min="2" max="2" width="18.88671875" bestFit="1" customWidth="1"/>
    <col min="3" max="3" width="15.109375" customWidth="1"/>
    <col min="4" max="4" width="11.88671875" bestFit="1" customWidth="1"/>
    <col min="5" max="5" width="9.6640625" bestFit="1" customWidth="1"/>
    <col min="6" max="6" width="13.77734375" bestFit="1" customWidth="1"/>
    <col min="7" max="7" width="9.88671875" customWidth="1"/>
    <col min="8" max="8" width="11.21875" customWidth="1"/>
    <col min="9" max="9" width="12.33203125" customWidth="1"/>
    <col min="10" max="10" width="14.44140625" customWidth="1"/>
    <col min="11" max="11" width="15.44140625" customWidth="1"/>
    <col min="12" max="12" width="12.44140625" customWidth="1"/>
  </cols>
  <sheetData>
    <row r="1" spans="1:12" ht="15" thickBot="1" x14ac:dyDescent="0.35">
      <c r="A1" s="1" t="s">
        <v>195</v>
      </c>
      <c r="B1" s="1" t="s">
        <v>64</v>
      </c>
      <c r="C1" s="1" t="s">
        <v>65</v>
      </c>
      <c r="D1" s="1" t="s">
        <v>54</v>
      </c>
      <c r="E1" s="1" t="s">
        <v>66</v>
      </c>
      <c r="F1" s="1" t="s">
        <v>67</v>
      </c>
      <c r="G1" s="1" t="s">
        <v>55</v>
      </c>
      <c r="H1" s="16" t="s">
        <v>59</v>
      </c>
      <c r="I1" s="1" t="s">
        <v>68</v>
      </c>
      <c r="J1" s="1" t="s">
        <v>69</v>
      </c>
      <c r="K1" s="1" t="s">
        <v>70</v>
      </c>
      <c r="L1" s="12" t="s">
        <v>9</v>
      </c>
    </row>
    <row r="2" spans="1:12" ht="15" thickBot="1" x14ac:dyDescent="0.35">
      <c r="A2" s="2" t="s">
        <v>62</v>
      </c>
      <c r="B2" s="2">
        <v>1</v>
      </c>
      <c r="C2" s="2">
        <v>1</v>
      </c>
      <c r="D2" s="2">
        <v>1</v>
      </c>
      <c r="E2" s="2">
        <v>1</v>
      </c>
      <c r="F2" s="2">
        <v>1</v>
      </c>
      <c r="G2" s="4">
        <v>0</v>
      </c>
      <c r="H2" s="4">
        <v>0</v>
      </c>
      <c r="I2" s="2">
        <v>0</v>
      </c>
      <c r="J2" s="2">
        <v>0</v>
      </c>
      <c r="K2" s="2">
        <v>1</v>
      </c>
      <c r="L2" s="10">
        <f>SUM(B2:K2)</f>
        <v>6</v>
      </c>
    </row>
    <row r="3" spans="1:12" x14ac:dyDescent="0.3">
      <c r="A3" s="2" t="s">
        <v>63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4">
        <v>1</v>
      </c>
      <c r="H3" s="4">
        <v>1</v>
      </c>
      <c r="I3" s="2">
        <v>1</v>
      </c>
      <c r="J3" s="2">
        <v>1</v>
      </c>
      <c r="K3" s="2">
        <v>1</v>
      </c>
      <c r="L3" s="10">
        <f>SUM(B3:K3)</f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09E26-C885-4F6E-9E34-90C268445D7B}">
  <dimension ref="A1:L4"/>
  <sheetViews>
    <sheetView workbookViewId="0">
      <selection sqref="A1:L4"/>
    </sheetView>
  </sheetViews>
  <sheetFormatPr defaultRowHeight="14.4" x14ac:dyDescent="0.3"/>
  <cols>
    <col min="12" max="12" width="12.44140625" bestFit="1" customWidth="1"/>
  </cols>
  <sheetData>
    <row r="1" spans="1:12" ht="15" thickBot="1" x14ac:dyDescent="0.35">
      <c r="A1" s="18" t="s">
        <v>196</v>
      </c>
      <c r="B1" s="18" t="s">
        <v>54</v>
      </c>
      <c r="C1" s="18" t="s">
        <v>74</v>
      </c>
      <c r="D1" s="18" t="s">
        <v>75</v>
      </c>
      <c r="E1" s="18" t="s">
        <v>76</v>
      </c>
      <c r="F1" s="18" t="s">
        <v>77</v>
      </c>
      <c r="G1" s="18" t="s">
        <v>78</v>
      </c>
      <c r="H1" s="16" t="s">
        <v>79</v>
      </c>
      <c r="I1" s="18" t="s">
        <v>80</v>
      </c>
      <c r="J1" s="18" t="s">
        <v>81</v>
      </c>
      <c r="K1" s="16" t="s">
        <v>82</v>
      </c>
      <c r="L1" s="19" t="s">
        <v>9</v>
      </c>
    </row>
    <row r="2" spans="1:12" ht="15" thickBot="1" x14ac:dyDescent="0.35">
      <c r="A2" s="2" t="s">
        <v>71</v>
      </c>
      <c r="B2" s="2">
        <v>1</v>
      </c>
      <c r="C2" s="2">
        <v>0</v>
      </c>
      <c r="D2" s="2">
        <v>0</v>
      </c>
      <c r="E2" s="2">
        <v>0</v>
      </c>
      <c r="F2" s="2">
        <v>1</v>
      </c>
      <c r="G2" s="2">
        <v>0</v>
      </c>
      <c r="H2" s="2">
        <v>0</v>
      </c>
      <c r="I2" s="2">
        <v>0</v>
      </c>
      <c r="J2" s="2">
        <v>0</v>
      </c>
      <c r="K2" s="4">
        <v>0</v>
      </c>
      <c r="L2" s="7">
        <f>SUM(B2:K2)</f>
        <v>2</v>
      </c>
    </row>
    <row r="3" spans="1:12" ht="15" thickBot="1" x14ac:dyDescent="0.35">
      <c r="A3" s="2" t="s">
        <v>72</v>
      </c>
      <c r="B3" s="2">
        <v>0</v>
      </c>
      <c r="C3" s="2">
        <v>0</v>
      </c>
      <c r="D3" s="2">
        <v>1</v>
      </c>
      <c r="E3" s="2">
        <v>1</v>
      </c>
      <c r="F3" s="2">
        <v>0</v>
      </c>
      <c r="G3" s="2">
        <v>1</v>
      </c>
      <c r="H3" s="2">
        <v>0</v>
      </c>
      <c r="I3" s="2">
        <v>0</v>
      </c>
      <c r="J3" s="2">
        <v>0</v>
      </c>
      <c r="K3" s="4">
        <v>1</v>
      </c>
      <c r="L3" s="7">
        <f t="shared" ref="L3:L4" si="0">SUM(B3:K3)</f>
        <v>4</v>
      </c>
    </row>
    <row r="4" spans="1:12" ht="15" thickBot="1" x14ac:dyDescent="0.35">
      <c r="A4" s="2" t="s">
        <v>73</v>
      </c>
      <c r="B4" s="2">
        <v>1</v>
      </c>
      <c r="C4" s="2">
        <v>1</v>
      </c>
      <c r="D4" s="2">
        <v>0</v>
      </c>
      <c r="E4" s="2">
        <v>0</v>
      </c>
      <c r="F4" s="2">
        <v>1</v>
      </c>
      <c r="G4" s="2">
        <v>0</v>
      </c>
      <c r="H4" s="2">
        <v>1</v>
      </c>
      <c r="I4" s="2">
        <v>1</v>
      </c>
      <c r="J4" s="2">
        <v>1</v>
      </c>
      <c r="K4" s="4">
        <v>0</v>
      </c>
      <c r="L4" s="11">
        <f t="shared" si="0"/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A1BCC-3735-4A6A-B218-F07357FAF895}">
  <dimension ref="A1:H4"/>
  <sheetViews>
    <sheetView workbookViewId="0">
      <selection activeCell="A2" sqref="A2"/>
    </sheetView>
  </sheetViews>
  <sheetFormatPr defaultRowHeight="14.4" x14ac:dyDescent="0.3"/>
  <cols>
    <col min="8" max="8" width="12.44140625" bestFit="1" customWidth="1"/>
  </cols>
  <sheetData>
    <row r="1" spans="1:8" ht="15" thickBot="1" x14ac:dyDescent="0.35">
      <c r="A1" s="18" t="s">
        <v>197</v>
      </c>
      <c r="B1" s="18" t="s">
        <v>83</v>
      </c>
      <c r="C1" s="18" t="s">
        <v>84</v>
      </c>
      <c r="D1" s="18" t="s">
        <v>85</v>
      </c>
      <c r="E1" s="18" t="s">
        <v>86</v>
      </c>
      <c r="F1" s="18" t="s">
        <v>87</v>
      </c>
      <c r="G1" s="18" t="s">
        <v>78</v>
      </c>
      <c r="H1" s="19" t="s">
        <v>9</v>
      </c>
    </row>
    <row r="2" spans="1:8" ht="15" thickBot="1" x14ac:dyDescent="0.35">
      <c r="A2" s="2" t="s">
        <v>88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7">
        <f>SUM(B2:G2)</f>
        <v>0</v>
      </c>
    </row>
    <row r="3" spans="1:8" ht="15" thickBot="1" x14ac:dyDescent="0.35">
      <c r="A3" s="2" t="s">
        <v>89</v>
      </c>
      <c r="B3" s="2">
        <v>1</v>
      </c>
      <c r="C3" s="2">
        <v>1</v>
      </c>
      <c r="D3" s="2">
        <v>1</v>
      </c>
      <c r="E3" s="2">
        <v>1</v>
      </c>
      <c r="F3" s="2">
        <v>0</v>
      </c>
      <c r="G3" s="2">
        <v>1</v>
      </c>
      <c r="H3" s="7">
        <f>SUM(B3:G3)</f>
        <v>5</v>
      </c>
    </row>
    <row r="4" spans="1:8" ht="15" thickBot="1" x14ac:dyDescent="0.35">
      <c r="A4" s="2" t="s">
        <v>90</v>
      </c>
      <c r="B4" s="2">
        <v>0</v>
      </c>
      <c r="C4" s="2">
        <v>0</v>
      </c>
      <c r="D4" s="2">
        <v>0</v>
      </c>
      <c r="E4" s="2">
        <v>0</v>
      </c>
      <c r="F4" s="2">
        <v>1</v>
      </c>
      <c r="G4" s="2">
        <v>0</v>
      </c>
      <c r="H4" s="11">
        <f>SUM(B4:G4)</f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B047E-9CA5-4EC7-B4CD-AEA35E9CAD4E}">
  <dimension ref="A1:L4"/>
  <sheetViews>
    <sheetView topLeftCell="A4" workbookViewId="0">
      <selection sqref="A1:L4"/>
    </sheetView>
  </sheetViews>
  <sheetFormatPr defaultRowHeight="14.4" x14ac:dyDescent="0.3"/>
  <cols>
    <col min="2" max="2" width="9.88671875" bestFit="1" customWidth="1"/>
    <col min="10" max="10" width="12" bestFit="1" customWidth="1"/>
    <col min="11" max="11" width="15.109375" bestFit="1" customWidth="1"/>
    <col min="12" max="12" width="9.33203125" customWidth="1"/>
    <col min="16" max="16" width="10" bestFit="1" customWidth="1"/>
  </cols>
  <sheetData>
    <row r="1" spans="1:12" x14ac:dyDescent="0.3">
      <c r="A1" s="18" t="s">
        <v>198</v>
      </c>
      <c r="B1" s="18" t="s">
        <v>97</v>
      </c>
      <c r="C1" s="18" t="s">
        <v>105</v>
      </c>
      <c r="D1" s="18" t="s">
        <v>98</v>
      </c>
      <c r="E1" s="18" t="s">
        <v>99</v>
      </c>
      <c r="F1" s="18" t="s">
        <v>100</v>
      </c>
      <c r="G1" s="18" t="s">
        <v>101</v>
      </c>
      <c r="H1" s="5" t="s">
        <v>102</v>
      </c>
      <c r="I1" s="20" t="s">
        <v>103</v>
      </c>
      <c r="J1" s="20" t="s">
        <v>104</v>
      </c>
      <c r="K1" s="20" t="s">
        <v>106</v>
      </c>
      <c r="L1" s="20" t="s">
        <v>107</v>
      </c>
    </row>
    <row r="2" spans="1:12" ht="179.4" x14ac:dyDescent="0.3">
      <c r="A2" s="21" t="s">
        <v>91</v>
      </c>
      <c r="B2" s="21">
        <v>1287.95</v>
      </c>
      <c r="C2" s="21">
        <v>18</v>
      </c>
      <c r="D2" s="2" t="s">
        <v>92</v>
      </c>
      <c r="E2" s="2" t="s">
        <v>93</v>
      </c>
      <c r="F2" s="2">
        <v>1.2</v>
      </c>
      <c r="G2" s="2" t="s">
        <v>94</v>
      </c>
      <c r="H2" s="2">
        <v>24</v>
      </c>
      <c r="I2" s="2">
        <v>2.81</v>
      </c>
      <c r="J2" s="2">
        <f>H2*PI()*((2*0.14)/60)</f>
        <v>0.35185837720205687</v>
      </c>
      <c r="K2" s="2">
        <f>(5*(J2+9.81*0.8660254038)*0.14)/4</f>
        <v>1.5483243279840102</v>
      </c>
      <c r="L2" s="2" t="str">
        <f>IF(K2&gt;F2,"No","Yes")</f>
        <v>No</v>
      </c>
    </row>
    <row r="3" spans="1:12" ht="179.4" x14ac:dyDescent="0.3">
      <c r="A3" s="21" t="s">
        <v>95</v>
      </c>
      <c r="B3" s="21">
        <v>837.28</v>
      </c>
      <c r="C3" s="21">
        <v>18</v>
      </c>
      <c r="D3" s="2" t="s">
        <v>92</v>
      </c>
      <c r="E3" s="2" t="s">
        <v>93</v>
      </c>
      <c r="F3" s="21">
        <v>1.8</v>
      </c>
      <c r="G3" s="2">
        <v>12</v>
      </c>
      <c r="H3" s="2">
        <v>116</v>
      </c>
      <c r="I3" s="2">
        <v>5.5</v>
      </c>
      <c r="J3" s="2">
        <f t="shared" ref="J3:J4" si="0">H3*PI()*((2*0.14)/60)</f>
        <v>1.7006488231432748</v>
      </c>
      <c r="K3" s="2">
        <f t="shared" ref="K3:K4" si="1">(5*(J3+9.81*0.8660254038)*0.14)/4</f>
        <v>1.7843626560237238</v>
      </c>
      <c r="L3" s="2" t="str">
        <f t="shared" ref="L3:L4" si="2">IF(K3&gt;F3,"No","Yes")</f>
        <v>Yes</v>
      </c>
    </row>
    <row r="4" spans="1:12" ht="179.4" x14ac:dyDescent="0.3">
      <c r="A4" s="21" t="s">
        <v>96</v>
      </c>
      <c r="B4" s="21">
        <v>1391.47</v>
      </c>
      <c r="C4" s="21">
        <v>18</v>
      </c>
      <c r="D4" s="2" t="s">
        <v>92</v>
      </c>
      <c r="E4" s="2" t="s">
        <v>93</v>
      </c>
      <c r="F4" s="2">
        <v>2</v>
      </c>
      <c r="G4" s="2">
        <v>12</v>
      </c>
      <c r="H4" s="2">
        <v>54</v>
      </c>
      <c r="I4" s="2">
        <v>5.5</v>
      </c>
      <c r="J4" s="2">
        <f t="shared" si="0"/>
        <v>0.79168134870462792</v>
      </c>
      <c r="K4" s="2">
        <f t="shared" si="1"/>
        <v>1.6252933479969602</v>
      </c>
      <c r="L4" s="2" t="str">
        <f t="shared" si="2"/>
        <v>Yes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GSC</vt:lpstr>
      <vt:lpstr>Database</vt:lpstr>
      <vt:lpstr>Object detection software</vt:lpstr>
      <vt:lpstr>Object Avoidance Software</vt:lpstr>
      <vt:lpstr>Geotagging software</vt:lpstr>
      <vt:lpstr>Navigation sofwtare</vt:lpstr>
      <vt:lpstr>GIS </vt:lpstr>
      <vt:lpstr>API</vt:lpstr>
      <vt:lpstr>Motor</vt:lpstr>
      <vt:lpstr>Microcontroller</vt:lpstr>
      <vt:lpstr>Flight controller </vt:lpstr>
      <vt:lpstr>Suspension</vt:lpstr>
      <vt:lpstr>Battery</vt:lpstr>
      <vt:lpstr>Navigation sensor</vt:lpstr>
      <vt:lpstr>Ultrasonic sensor</vt:lpstr>
      <vt:lpstr>IMU Sesnor</vt:lpstr>
      <vt:lpstr>LiDAR Sesnor</vt:lpstr>
      <vt:lpstr>RTK GPS Module</vt:lpstr>
      <vt:lpstr>Bluetooth Module</vt:lpstr>
      <vt:lpstr>3G4G Module</vt:lpstr>
      <vt:lpstr>Sheet12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Botha Smit</dc:creator>
  <cp:lastModifiedBy>Botha Smit</cp:lastModifiedBy>
  <dcterms:created xsi:type="dcterms:W3CDTF">2015-06-05T18:17:20Z</dcterms:created>
  <dcterms:modified xsi:type="dcterms:W3CDTF">2025-03-26T10:38:46Z</dcterms:modified>
</cp:coreProperties>
</file>