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botha\iCloudDrive\Botha Universiteit\Student Year 2024\Student Year 2024\Graaduation\Data Set\"/>
    </mc:Choice>
  </mc:AlternateContent>
  <xr:revisionPtr revIDLastSave="0" documentId="13_ncr:1_{075E9177-2395-42A0-8452-1134960DBBE1}" xr6:coauthVersionLast="47" xr6:coauthVersionMax="47" xr10:uidLastSave="{00000000-0000-0000-0000-000000000000}"/>
  <bookViews>
    <workbookView xWindow="-108" yWindow="-108" windowWidth="23256" windowHeight="12456" xr2:uid="{E16F0F31-402C-474F-841E-5B2CB1F416D7}"/>
  </bookViews>
  <sheets>
    <sheet name="Sheet1" sheetId="1" r:id="rId1"/>
  </sheets>
  <externalReferences>
    <externalReference r:id="rId2"/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0" i="1" l="1"/>
  <c r="B12" i="1"/>
  <c r="B18" i="1"/>
  <c r="E7" i="1" l="1"/>
  <c r="B7" i="1"/>
  <c r="E71" i="1" l="1"/>
  <c r="B71" i="1"/>
  <c r="E39" i="1"/>
  <c r="E29" i="1"/>
  <c r="E25" i="1"/>
  <c r="E20" i="1"/>
  <c r="E19" i="1"/>
  <c r="E18" i="1"/>
  <c r="E16" i="1"/>
  <c r="E15" i="1"/>
  <c r="E14" i="1"/>
  <c r="E13" i="1"/>
  <c r="E12" i="1"/>
  <c r="E11" i="1"/>
  <c r="E10" i="1"/>
  <c r="E9" i="1"/>
  <c r="E8" i="1"/>
  <c r="E6" i="1"/>
  <c r="E5" i="1"/>
  <c r="E4" i="1"/>
  <c r="B14" i="1"/>
  <c r="B11" i="1"/>
  <c r="B9" i="1"/>
  <c r="B6" i="1"/>
  <c r="B25" i="1"/>
  <c r="B39" i="1"/>
  <c r="B20" i="1"/>
  <c r="B19" i="1"/>
  <c r="B16" i="1"/>
  <c r="B15" i="1"/>
  <c r="B13" i="1"/>
  <c r="B5" i="1"/>
  <c r="E21" i="1" l="1"/>
  <c r="E27" i="1" s="1"/>
  <c r="B10" i="1"/>
  <c r="B8" i="1"/>
  <c r="B29" i="1"/>
  <c r="B40" i="1" s="1"/>
  <c r="E42" i="1" l="1"/>
  <c r="E54" i="1" s="1"/>
  <c r="E76" i="1" s="1"/>
  <c r="B4" i="1"/>
  <c r="B21" i="1" s="1"/>
  <c r="B27" i="1" s="1"/>
  <c r="B42" i="1" s="1"/>
  <c r="B54" i="1" s="1"/>
  <c r="B76" i="1" s="1"/>
  <c r="E44" i="1" l="1"/>
  <c r="E56" i="1" s="1"/>
  <c r="E78" i="1" s="1"/>
  <c r="E45" i="1"/>
  <c r="E57" i="1" s="1"/>
  <c r="E79" i="1" s="1"/>
  <c r="E46" i="1"/>
  <c r="E58" i="1" s="1"/>
  <c r="E80" i="1" s="1"/>
  <c r="E43" i="1"/>
  <c r="E55" i="1" s="1"/>
  <c r="E77" i="1" s="1"/>
  <c r="B46" i="1"/>
  <c r="B58" i="1" s="1"/>
  <c r="B80" i="1" s="1"/>
  <c r="B45" i="1"/>
  <c r="B57" i="1" s="1"/>
  <c r="B79" i="1" s="1"/>
  <c r="B43" i="1"/>
  <c r="B55" i="1" s="1"/>
  <c r="B77" i="1" s="1"/>
  <c r="B44" i="1"/>
  <c r="B56" i="1" s="1"/>
  <c r="B78" i="1" s="1"/>
  <c r="E81" i="1" l="1"/>
  <c r="B81" i="1"/>
</calcChain>
</file>

<file path=xl/sharedStrings.xml><?xml version="1.0" encoding="utf-8"?>
<sst xmlns="http://schemas.openxmlformats.org/spreadsheetml/2006/main" count="116" uniqueCount="64">
  <si>
    <t>Component</t>
  </si>
  <si>
    <t>SSD</t>
  </si>
  <si>
    <t>Camera</t>
  </si>
  <si>
    <t>Database</t>
  </si>
  <si>
    <t>API</t>
  </si>
  <si>
    <t>Wireless communication module</t>
  </si>
  <si>
    <t>Fault detection and recovery software</t>
  </si>
  <si>
    <t>Power management software</t>
  </si>
  <si>
    <t>Flight planning software</t>
  </si>
  <si>
    <t>Object detection software</t>
  </si>
  <si>
    <t>Object avoidance software</t>
  </si>
  <si>
    <t>UI Interface</t>
  </si>
  <si>
    <t>IMU Sensor</t>
  </si>
  <si>
    <t>LiDAR Sensor</t>
  </si>
  <si>
    <t>Ultrasonic sensor</t>
  </si>
  <si>
    <t>RTK GPS Module</t>
  </si>
  <si>
    <t>Frame</t>
  </si>
  <si>
    <t>Motor</t>
  </si>
  <si>
    <t>Motor controller</t>
  </si>
  <si>
    <t>Wheels</t>
  </si>
  <si>
    <t>Suspension</t>
  </si>
  <si>
    <t>Battery</t>
  </si>
  <si>
    <t>Micro Controller</t>
  </si>
  <si>
    <t>Flight controller</t>
  </si>
  <si>
    <t>Cost</t>
  </si>
  <si>
    <t>Software Cost</t>
  </si>
  <si>
    <t>Total Component cost</t>
  </si>
  <si>
    <t>Estimated total cost when outsourcing it on a very low level</t>
  </si>
  <si>
    <t xml:space="preserve"> Total cost (.excl markup)</t>
  </si>
  <si>
    <t>Toatl cost(10% markup)</t>
  </si>
  <si>
    <t>Toatl cost(5% markup)</t>
  </si>
  <si>
    <t>Toatl cost(15% markup)</t>
  </si>
  <si>
    <t>Toatl cost(20% markup)</t>
  </si>
  <si>
    <t>Bolts nuts screws</t>
  </si>
  <si>
    <t>Welding and fabrication</t>
  </si>
  <si>
    <t>Paint and coatings</t>
  </si>
  <si>
    <t>Total asssembly cost</t>
  </si>
  <si>
    <t>Total Component and Assembly cost</t>
  </si>
  <si>
    <t>Xi</t>
  </si>
  <si>
    <t>WTP</t>
  </si>
  <si>
    <t>Xi ( 5%)</t>
  </si>
  <si>
    <t>Xi ( 10%)</t>
  </si>
  <si>
    <t>Xi ( 15%)</t>
  </si>
  <si>
    <t>Xi ( 20%)</t>
  </si>
  <si>
    <t>Object Avoidance</t>
  </si>
  <si>
    <t>Object Avoidance and Object Detection</t>
  </si>
  <si>
    <t xml:space="preserve">Functions </t>
  </si>
  <si>
    <t>Functions</t>
  </si>
  <si>
    <t>F</t>
  </si>
  <si>
    <t>Yi =</t>
  </si>
  <si>
    <t>Xi + Yi</t>
  </si>
  <si>
    <t>Xi + Yi (5%)</t>
  </si>
  <si>
    <t>Xi + Yi (10%)</t>
  </si>
  <si>
    <t>Xi + Yi (15%)</t>
  </si>
  <si>
    <t>Xi + Yi (20%)</t>
  </si>
  <si>
    <t xml:space="preserve">Total </t>
  </si>
  <si>
    <t>Total</t>
  </si>
  <si>
    <t>Navigation Sensor</t>
  </si>
  <si>
    <t>Navigation sensor</t>
  </si>
  <si>
    <t>Siren</t>
  </si>
  <si>
    <t>GIS Software</t>
  </si>
  <si>
    <t>GIS software</t>
  </si>
  <si>
    <t>Geotagging software</t>
  </si>
  <si>
    <t>Total software design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</si>
</sst>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164" formatCode="_([$ZAR]\ * #,##0_);_([$ZAR]\ * \(#,##0\);_([$ZAR]\ * &quot;-&quot;_);_(@_)"/>
    <numFmt numFmtId="165" formatCode="_([$ZAR]\ * #,##0.00_);_([$ZAR]\ * \(#,##0.00\);_([$ZAR]\ * &quot;-&quot;??_);_(@_)"/>
    <numFmt numFmtId="166" formatCode="_([$ZAR]\ * #,##0.00_);_([$ZAR]\ * \(#,##0.00\);_([$ZAR]\ * &quot;-&quot;_);_(@_)"/>
    <numFmt numFmtId="167" formatCode="0.000"/>
  </numFmts>
  <fonts count="4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7"/>
      <color theme="1"/>
      <name val="Aptos"/>
      <family val="2"/>
    </font>
  </fonts>
  <fills count="11">
    <fill>
      <patternFill patternType="none"/>
    </fill>
    <fill>
      <patternFill patternType="gray125"/>
    </fill>
    <fill>
      <patternFill patternType="solid">
        <fgColor theme="3" tint="0.74999237037263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52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2" borderId="1" xfId="0" applyFill="1" applyBorder="1"/>
    <xf numFmtId="0" fontId="1" fillId="2" borderId="1" xfId="0" applyFont="1" applyFill="1" applyBorder="1"/>
    <xf numFmtId="0" fontId="0" fillId="2" borderId="0" xfId="0" applyFill="1"/>
    <xf numFmtId="164" fontId="0" fillId="0" borderId="1" xfId="1" applyNumberFormat="1" applyFont="1" applyBorder="1"/>
    <xf numFmtId="0" fontId="1" fillId="4" borderId="1" xfId="0" applyFont="1" applyFill="1" applyBorder="1"/>
    <xf numFmtId="0" fontId="1" fillId="3" borderId="1" xfId="0" applyFont="1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6" xfId="0" applyFill="1" applyBorder="1"/>
    <xf numFmtId="0" fontId="0" fillId="2" borderId="8" xfId="0" applyFill="1" applyBorder="1"/>
    <xf numFmtId="0" fontId="0" fillId="0" borderId="6" xfId="0" applyBorder="1"/>
    <xf numFmtId="0" fontId="0" fillId="0" borderId="8" xfId="0" applyBorder="1"/>
    <xf numFmtId="165" fontId="0" fillId="0" borderId="7" xfId="0" applyNumberFormat="1" applyBorder="1"/>
    <xf numFmtId="165" fontId="0" fillId="0" borderId="9" xfId="0" applyNumberFormat="1" applyBorder="1"/>
    <xf numFmtId="0" fontId="1" fillId="6" borderId="1" xfId="0" applyFont="1" applyFill="1" applyBorder="1"/>
    <xf numFmtId="0" fontId="0" fillId="7" borderId="1" xfId="0" applyFill="1" applyBorder="1"/>
    <xf numFmtId="0" fontId="1" fillId="8" borderId="1" xfId="0" applyFont="1" applyFill="1" applyBorder="1"/>
    <xf numFmtId="166" fontId="0" fillId="0" borderId="1" xfId="1" applyNumberFormat="1" applyFont="1" applyBorder="1"/>
    <xf numFmtId="166" fontId="1" fillId="4" borderId="1" xfId="1" applyNumberFormat="1" applyFont="1" applyFill="1" applyBorder="1"/>
    <xf numFmtId="166" fontId="0" fillId="0" borderId="1" xfId="1" applyNumberFormat="1" applyFont="1" applyFill="1" applyBorder="1"/>
    <xf numFmtId="166" fontId="1" fillId="6" borderId="1" xfId="1" applyNumberFormat="1" applyFont="1" applyFill="1" applyBorder="1"/>
    <xf numFmtId="166" fontId="1" fillId="8" borderId="10" xfId="1" applyNumberFormat="1" applyFont="1" applyFill="1" applyBorder="1"/>
    <xf numFmtId="166" fontId="0" fillId="3" borderId="3" xfId="1" applyNumberFormat="1" applyFont="1" applyFill="1" applyBorder="1"/>
    <xf numFmtId="166" fontId="0" fillId="0" borderId="2" xfId="1" applyNumberFormat="1" applyFont="1" applyBorder="1"/>
    <xf numFmtId="166" fontId="0" fillId="2" borderId="5" xfId="1" applyNumberFormat="1" applyFont="1" applyFill="1" applyBorder="1"/>
    <xf numFmtId="166" fontId="0" fillId="2" borderId="7" xfId="1" applyNumberFormat="1" applyFont="1" applyFill="1" applyBorder="1"/>
    <xf numFmtId="166" fontId="0" fillId="2" borderId="9" xfId="1" applyNumberFormat="1" applyFont="1" applyFill="1" applyBorder="1"/>
    <xf numFmtId="166" fontId="0" fillId="0" borderId="3" xfId="1" applyNumberFormat="1" applyFont="1" applyBorder="1"/>
    <xf numFmtId="0" fontId="0" fillId="9" borderId="1" xfId="0" applyFill="1" applyBorder="1"/>
    <xf numFmtId="0" fontId="0" fillId="0" borderId="11" xfId="0" applyBorder="1"/>
    <xf numFmtId="165" fontId="0" fillId="0" borderId="12" xfId="0" applyNumberFormat="1" applyBorder="1"/>
    <xf numFmtId="0" fontId="0" fillId="5" borderId="13" xfId="0" applyFill="1" applyBorder="1"/>
    <xf numFmtId="164" fontId="0" fillId="5" borderId="14" xfId="0" applyNumberFormat="1" applyFill="1" applyBorder="1"/>
    <xf numFmtId="165" fontId="0" fillId="0" borderId="0" xfId="1" applyNumberFormat="1" applyFont="1"/>
    <xf numFmtId="165" fontId="3" fillId="0" borderId="0" xfId="1" applyNumberFormat="1" applyFont="1"/>
    <xf numFmtId="0" fontId="0" fillId="0" borderId="4" xfId="0" applyBorder="1"/>
    <xf numFmtId="167" fontId="0" fillId="0" borderId="5" xfId="0" applyNumberFormat="1" applyBorder="1"/>
    <xf numFmtId="167" fontId="0" fillId="0" borderId="7" xfId="0" applyNumberFormat="1" applyBorder="1"/>
    <xf numFmtId="167" fontId="0" fillId="0" borderId="9" xfId="0" applyNumberFormat="1" applyBorder="1"/>
    <xf numFmtId="0" fontId="1" fillId="5" borderId="15" xfId="0" applyFont="1" applyFill="1" applyBorder="1"/>
    <xf numFmtId="167" fontId="0" fillId="2" borderId="1" xfId="0" applyNumberFormat="1" applyFill="1" applyBorder="1"/>
    <xf numFmtId="167" fontId="0" fillId="2" borderId="2" xfId="0" applyNumberFormat="1" applyFill="1" applyBorder="1"/>
    <xf numFmtId="167" fontId="1" fillId="5" borderId="16" xfId="0" applyNumberFormat="1" applyFont="1" applyFill="1" applyBorder="1"/>
    <xf numFmtId="0" fontId="1" fillId="5" borderId="17" xfId="0" applyFont="1" applyFill="1" applyBorder="1"/>
    <xf numFmtId="0" fontId="1" fillId="10" borderId="17" xfId="0" applyFont="1" applyFill="1" applyBorder="1"/>
    <xf numFmtId="167" fontId="1" fillId="10" borderId="16" xfId="0" applyNumberFormat="1" applyFont="1" applyFill="1" applyBorder="1"/>
    <xf numFmtId="0" fontId="0" fillId="2" borderId="18" xfId="0" applyFill="1" applyBorder="1"/>
    <xf numFmtId="166" fontId="0" fillId="2" borderId="19" xfId="1" applyNumberFormat="1" applyFont="1" applyFill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21cd02a070d0f250/Documents/Universiteit/Student%20Year%202024/Masters%20Data/Phase%202/2.4%20Perfromance%20requirements%20validation/Book1.xlsx" TargetMode="External"/><Relationship Id="rId1" Type="http://schemas.openxmlformats.org/officeDocument/2006/relationships/externalLinkPath" Target="https://d.docs.live.net/21cd02a070d0f250/Documents/Universiteit/Student%20Year%202024/Masters%20Data/Phase%202/2.4%20Perfromance%20requirements%20validation/Book1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21cd02a070d0f250/Documents/Universiteit/Student%20Year%202024/Masters%20Data/Phase%202/2.4%20Perfromance%20requirements%20validation/Design%20concept%20determination.xlsx" TargetMode="External"/><Relationship Id="rId1" Type="http://schemas.openxmlformats.org/officeDocument/2006/relationships/externalLinkPath" Target="https://d.docs.live.net/21cd02a070d0f250/Documents/Universiteit/Student%20Year%202024/Masters%20Data/Phase%202/2.4%20Perfromance%20requirements%20validation/Design%20concept%20determina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atabase"/>
      <sheetName val="SSDS"/>
      <sheetName val="Ground Station Control"/>
      <sheetName val="Object Detection Softwre"/>
      <sheetName val="Object Avoidance "/>
      <sheetName val="Geotagging Software"/>
      <sheetName val="Navigation Software"/>
      <sheetName val="Path PlanningFlight"/>
      <sheetName val="GIS"/>
      <sheetName val="API"/>
      <sheetName val="UI INterface"/>
      <sheetName val="Chassis"/>
      <sheetName val="Chassis Kit Cost"/>
      <sheetName val="Wheels"/>
      <sheetName val="Motors"/>
      <sheetName val="Motor Controller"/>
      <sheetName val="Suspension"/>
      <sheetName val="Batterry"/>
      <sheetName val="NavigationSenor"/>
      <sheetName val="IMU Sensor"/>
      <sheetName val="LiDAR Sensor"/>
      <sheetName val="Ultrasonic Sensors"/>
      <sheetName val="Control System"/>
      <sheetName val="Flight controller"/>
      <sheetName val="Wireless Communication Module"/>
      <sheetName val="Bluetooth Module"/>
      <sheetName val="RTK GPS Module"/>
    </sheetNames>
    <sheetDataSet>
      <sheetData sheetId="0">
        <row r="3">
          <cell r="D3">
            <v>25530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5">
          <cell r="B5">
            <v>2495</v>
          </cell>
        </row>
      </sheetData>
      <sheetData sheetId="18"/>
      <sheetData sheetId="19">
        <row r="6">
          <cell r="B6">
            <v>308.86</v>
          </cell>
        </row>
      </sheetData>
      <sheetData sheetId="20">
        <row r="5">
          <cell r="B5">
            <v>1814.67</v>
          </cell>
        </row>
      </sheetData>
      <sheetData sheetId="21">
        <row r="7">
          <cell r="V7">
            <v>49.67</v>
          </cell>
        </row>
      </sheetData>
      <sheetData sheetId="22">
        <row r="10">
          <cell r="W10">
            <v>1500</v>
          </cell>
        </row>
      </sheetData>
      <sheetData sheetId="23">
        <row r="2">
          <cell r="B2">
            <v>1648</v>
          </cell>
        </row>
      </sheetData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oftware"/>
      <sheetName val="1"/>
      <sheetName val="2"/>
      <sheetName val="3"/>
      <sheetName val="4"/>
      <sheetName val="5"/>
      <sheetName val="6"/>
      <sheetName val="Sheet9"/>
      <sheetName val="Final Graph"/>
      <sheetName val="Final graph with object detecio"/>
    </sheetNames>
    <sheetDataSet>
      <sheetData sheetId="0"/>
      <sheetData sheetId="1"/>
      <sheetData sheetId="2"/>
      <sheetData sheetId="3">
        <row r="5">
          <cell r="C5">
            <v>1875</v>
          </cell>
        </row>
        <row r="6">
          <cell r="C6">
            <v>3000</v>
          </cell>
        </row>
      </sheetData>
      <sheetData sheetId="4">
        <row r="8">
          <cell r="C8">
            <v>702.63</v>
          </cell>
        </row>
      </sheetData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E1CDC6-E3E7-462C-9D19-5E843CD4C177}">
  <dimension ref="A1:E477"/>
  <sheetViews>
    <sheetView tabSelected="1" topLeftCell="A56" workbookViewId="0">
      <selection activeCell="B71" sqref="B71"/>
    </sheetView>
  </sheetViews>
  <sheetFormatPr defaultRowHeight="14.4" x14ac:dyDescent="0.3"/>
  <cols>
    <col min="1" max="1" width="33.44140625" style="5" bestFit="1" customWidth="1"/>
    <col min="2" max="2" width="15" bestFit="1" customWidth="1"/>
    <col min="4" max="4" width="32" bestFit="1" customWidth="1"/>
    <col min="5" max="5" width="14.77734375" bestFit="1" customWidth="1"/>
  </cols>
  <sheetData>
    <row r="1" spans="1:5" x14ac:dyDescent="0.3">
      <c r="A1" s="2" t="s">
        <v>44</v>
      </c>
      <c r="B1" s="2" t="s">
        <v>24</v>
      </c>
      <c r="D1" s="2" t="s">
        <v>45</v>
      </c>
      <c r="E1" s="2" t="s">
        <v>24</v>
      </c>
    </row>
    <row r="2" spans="1:5" x14ac:dyDescent="0.3">
      <c r="A2" s="32"/>
      <c r="B2" s="32"/>
      <c r="D2" s="32"/>
      <c r="E2" s="32"/>
    </row>
    <row r="3" spans="1:5" x14ac:dyDescent="0.3">
      <c r="A3" s="4" t="s">
        <v>0</v>
      </c>
      <c r="B3" s="6"/>
      <c r="D3" s="4" t="s">
        <v>0</v>
      </c>
      <c r="E3" s="6"/>
    </row>
    <row r="4" spans="1:5" x14ac:dyDescent="0.3">
      <c r="A4" s="3" t="s">
        <v>1</v>
      </c>
      <c r="B4" s="21">
        <f>10018.91</f>
        <v>10018.91</v>
      </c>
      <c r="D4" s="3" t="s">
        <v>1</v>
      </c>
      <c r="E4" s="21">
        <f>10018.91</f>
        <v>10018.91</v>
      </c>
    </row>
    <row r="5" spans="1:5" x14ac:dyDescent="0.3">
      <c r="A5" s="3" t="s">
        <v>2</v>
      </c>
      <c r="B5" s="21">
        <f>1109.82</f>
        <v>1109.82</v>
      </c>
      <c r="D5" s="3" t="s">
        <v>2</v>
      </c>
      <c r="E5" s="21">
        <f>1109.82</f>
        <v>1109.82</v>
      </c>
    </row>
    <row r="6" spans="1:5" x14ac:dyDescent="0.3">
      <c r="A6" s="3" t="s">
        <v>5</v>
      </c>
      <c r="B6" s="21">
        <f>979.42</f>
        <v>979.42</v>
      </c>
      <c r="D6" s="3" t="s">
        <v>5</v>
      </c>
      <c r="E6" s="21">
        <f>979.42</f>
        <v>979.42</v>
      </c>
    </row>
    <row r="7" spans="1:5" x14ac:dyDescent="0.3">
      <c r="A7" s="3" t="s">
        <v>57</v>
      </c>
      <c r="B7" s="21">
        <f>750</f>
        <v>750</v>
      </c>
      <c r="D7" s="3" t="s">
        <v>58</v>
      </c>
      <c r="E7" s="21">
        <f>750</f>
        <v>750</v>
      </c>
    </row>
    <row r="8" spans="1:5" x14ac:dyDescent="0.3">
      <c r="A8" s="3" t="s">
        <v>12</v>
      </c>
      <c r="B8" s="21">
        <f>'[1]IMU Sensor'!$B$6</f>
        <v>308.86</v>
      </c>
      <c r="D8" s="3" t="s">
        <v>12</v>
      </c>
      <c r="E8" s="21">
        <f>'[1]IMU Sensor'!$B$6</f>
        <v>308.86</v>
      </c>
    </row>
    <row r="9" spans="1:5" x14ac:dyDescent="0.3">
      <c r="A9" s="3" t="s">
        <v>13</v>
      </c>
      <c r="B9" s="21">
        <f>'[1]LiDAR Sensor'!$B$5</f>
        <v>1814.67</v>
      </c>
      <c r="D9" s="3" t="s">
        <v>13</v>
      </c>
      <c r="E9" s="21">
        <f>'[1]LiDAR Sensor'!$B$5</f>
        <v>1814.67</v>
      </c>
    </row>
    <row r="10" spans="1:5" x14ac:dyDescent="0.3">
      <c r="A10" s="3" t="s">
        <v>14</v>
      </c>
      <c r="B10" s="21">
        <f>'[1]Ultrasonic Sensors'!$V$7</f>
        <v>49.67</v>
      </c>
      <c r="D10" s="3" t="s">
        <v>14</v>
      </c>
      <c r="E10" s="21">
        <f>'[1]Ultrasonic Sensors'!$V$7</f>
        <v>49.67</v>
      </c>
    </row>
    <row r="11" spans="1:5" x14ac:dyDescent="0.3">
      <c r="A11" s="3" t="s">
        <v>15</v>
      </c>
      <c r="B11" s="21">
        <f>979.42</f>
        <v>979.42</v>
      </c>
      <c r="D11" s="3" t="s">
        <v>15</v>
      </c>
      <c r="E11" s="21">
        <f>979.42</f>
        <v>979.42</v>
      </c>
    </row>
    <row r="12" spans="1:5" x14ac:dyDescent="0.3">
      <c r="A12" s="3" t="s">
        <v>16</v>
      </c>
      <c r="B12" s="21">
        <f>SUM('[2]3'!$C$5:$C$6)</f>
        <v>4875</v>
      </c>
      <c r="D12" s="3" t="s">
        <v>16</v>
      </c>
      <c r="E12" s="21">
        <f>SUM('[2]3'!$C$5:$C$6)</f>
        <v>4875</v>
      </c>
    </row>
    <row r="13" spans="1:5" x14ac:dyDescent="0.3">
      <c r="A13" s="3" t="s">
        <v>17</v>
      </c>
      <c r="B13" s="21">
        <f>1391.47</f>
        <v>1391.47</v>
      </c>
      <c r="D13" s="3" t="s">
        <v>17</v>
      </c>
      <c r="E13" s="21">
        <f>1391.47</f>
        <v>1391.47</v>
      </c>
    </row>
    <row r="14" spans="1:5" x14ac:dyDescent="0.3">
      <c r="A14" s="3" t="s">
        <v>18</v>
      </c>
      <c r="B14" s="21">
        <f>2.9*18.5*4</f>
        <v>214.6</v>
      </c>
      <c r="D14" s="3" t="s">
        <v>18</v>
      </c>
      <c r="E14" s="21">
        <f>2.9*18.5*4</f>
        <v>214.6</v>
      </c>
    </row>
    <row r="15" spans="1:5" x14ac:dyDescent="0.3">
      <c r="A15" s="3" t="s">
        <v>19</v>
      </c>
      <c r="B15" s="21">
        <f>800*4</f>
        <v>3200</v>
      </c>
      <c r="D15" s="3" t="s">
        <v>19</v>
      </c>
      <c r="E15" s="21">
        <f>800*4</f>
        <v>3200</v>
      </c>
    </row>
    <row r="16" spans="1:5" x14ac:dyDescent="0.3">
      <c r="A16" s="3" t="s">
        <v>20</v>
      </c>
      <c r="B16" s="21">
        <f>'[2]4'!$C$8</f>
        <v>702.63</v>
      </c>
      <c r="D16" s="3" t="s">
        <v>20</v>
      </c>
      <c r="E16" s="21">
        <f>'[2]4'!$C$8</f>
        <v>702.63</v>
      </c>
    </row>
    <row r="17" spans="1:5" x14ac:dyDescent="0.3">
      <c r="A17" s="3" t="s">
        <v>59</v>
      </c>
      <c r="B17" s="21">
        <v>431.79</v>
      </c>
      <c r="D17" s="3" t="s">
        <v>59</v>
      </c>
      <c r="E17" s="21">
        <v>431.79</v>
      </c>
    </row>
    <row r="18" spans="1:5" x14ac:dyDescent="0.3">
      <c r="A18" s="3" t="s">
        <v>21</v>
      </c>
      <c r="B18" s="21">
        <f>[1]Batterry!$B$5</f>
        <v>2495</v>
      </c>
      <c r="D18" s="3" t="s">
        <v>21</v>
      </c>
      <c r="E18" s="21">
        <f>[1]Batterry!$B$5</f>
        <v>2495</v>
      </c>
    </row>
    <row r="19" spans="1:5" x14ac:dyDescent="0.3">
      <c r="A19" s="3" t="s">
        <v>22</v>
      </c>
      <c r="B19" s="21">
        <f>'[1]Control System'!$W$10</f>
        <v>1500</v>
      </c>
      <c r="D19" s="3" t="s">
        <v>22</v>
      </c>
      <c r="E19" s="21">
        <f>'[1]Control System'!$W$10</f>
        <v>1500</v>
      </c>
    </row>
    <row r="20" spans="1:5" x14ac:dyDescent="0.3">
      <c r="A20" s="3" t="s">
        <v>23</v>
      </c>
      <c r="B20" s="21">
        <f>'[1]Flight controller'!$B$2</f>
        <v>1648</v>
      </c>
      <c r="D20" s="3" t="s">
        <v>23</v>
      </c>
      <c r="E20" s="21">
        <f>'[1]Flight controller'!$B$2</f>
        <v>1648</v>
      </c>
    </row>
    <row r="21" spans="1:5" x14ac:dyDescent="0.3">
      <c r="A21" s="7" t="s">
        <v>26</v>
      </c>
      <c r="B21" s="22">
        <f>SUM(B4:B20)</f>
        <v>32469.260000000002</v>
      </c>
      <c r="D21" s="7" t="s">
        <v>26</v>
      </c>
      <c r="E21" s="22">
        <f>SUM(E4:E20)</f>
        <v>32469.260000000002</v>
      </c>
    </row>
    <row r="22" spans="1:5" x14ac:dyDescent="0.3">
      <c r="A22" s="19" t="s">
        <v>33</v>
      </c>
      <c r="B22" s="23">
        <v>750</v>
      </c>
      <c r="D22" s="19" t="s">
        <v>33</v>
      </c>
      <c r="E22" s="23">
        <v>750</v>
      </c>
    </row>
    <row r="23" spans="1:5" x14ac:dyDescent="0.3">
      <c r="A23" s="19" t="s">
        <v>34</v>
      </c>
      <c r="B23" s="23">
        <v>1500</v>
      </c>
      <c r="D23" s="19" t="s">
        <v>34</v>
      </c>
      <c r="E23" s="23">
        <v>1500</v>
      </c>
    </row>
    <row r="24" spans="1:5" x14ac:dyDescent="0.3">
      <c r="A24" s="19" t="s">
        <v>35</v>
      </c>
      <c r="B24" s="23">
        <v>750</v>
      </c>
      <c r="D24" s="19" t="s">
        <v>35</v>
      </c>
      <c r="E24" s="23">
        <v>750</v>
      </c>
    </row>
    <row r="25" spans="1:5" x14ac:dyDescent="0.3">
      <c r="A25" s="18" t="s">
        <v>36</v>
      </c>
      <c r="B25" s="24">
        <f>SUM(B22:B24)</f>
        <v>3000</v>
      </c>
      <c r="D25" s="18" t="s">
        <v>36</v>
      </c>
      <c r="E25" s="24">
        <f>SUM(E22:E24)</f>
        <v>3000</v>
      </c>
    </row>
    <row r="26" spans="1:5" x14ac:dyDescent="0.3">
      <c r="A26" s="1"/>
      <c r="B26" s="23"/>
      <c r="D26" s="1"/>
      <c r="E26" s="23"/>
    </row>
    <row r="27" spans="1:5" ht="15" thickBot="1" x14ac:dyDescent="0.35">
      <c r="A27" s="20" t="s">
        <v>37</v>
      </c>
      <c r="B27" s="25">
        <f>B21+B25</f>
        <v>35469.26</v>
      </c>
      <c r="D27" s="20" t="s">
        <v>37</v>
      </c>
      <c r="E27" s="25">
        <f>E21+E25</f>
        <v>35469.26</v>
      </c>
    </row>
    <row r="28" spans="1:5" ht="15" thickTop="1" x14ac:dyDescent="0.3">
      <c r="A28" s="8" t="s">
        <v>25</v>
      </c>
      <c r="B28" s="26"/>
      <c r="D28" s="8" t="s">
        <v>25</v>
      </c>
      <c r="E28" s="26"/>
    </row>
    <row r="29" spans="1:5" ht="15" thickBot="1" x14ac:dyDescent="0.35">
      <c r="A29" s="9" t="s">
        <v>3</v>
      </c>
      <c r="B29" s="27">
        <f>[1]Database!$D$3</f>
        <v>25530</v>
      </c>
      <c r="D29" s="9" t="s">
        <v>3</v>
      </c>
      <c r="E29" s="27">
        <f>[1]Database!$D$3</f>
        <v>25530</v>
      </c>
    </row>
    <row r="30" spans="1:5" x14ac:dyDescent="0.3">
      <c r="A30" s="11" t="s">
        <v>6</v>
      </c>
      <c r="B30" s="28"/>
      <c r="D30" s="11" t="s">
        <v>6</v>
      </c>
      <c r="E30" s="28"/>
    </row>
    <row r="31" spans="1:5" x14ac:dyDescent="0.3">
      <c r="A31" s="12" t="s">
        <v>7</v>
      </c>
      <c r="B31" s="29"/>
      <c r="D31" s="12" t="s">
        <v>7</v>
      </c>
      <c r="E31" s="29"/>
    </row>
    <row r="32" spans="1:5" x14ac:dyDescent="0.3">
      <c r="A32" s="12" t="s">
        <v>8</v>
      </c>
      <c r="B32" s="29"/>
      <c r="D32" s="12" t="s">
        <v>8</v>
      </c>
      <c r="E32" s="29"/>
    </row>
    <row r="33" spans="1:5" x14ac:dyDescent="0.3">
      <c r="A33" s="12" t="s">
        <v>11</v>
      </c>
      <c r="B33" s="29"/>
      <c r="D33" s="12" t="s">
        <v>11</v>
      </c>
      <c r="E33" s="29"/>
    </row>
    <row r="34" spans="1:5" x14ac:dyDescent="0.3">
      <c r="A34" s="12" t="s">
        <v>4</v>
      </c>
      <c r="B34" s="29"/>
      <c r="D34" s="12" t="s">
        <v>4</v>
      </c>
      <c r="E34" s="29"/>
    </row>
    <row r="35" spans="1:5" x14ac:dyDescent="0.3">
      <c r="A35" s="12"/>
      <c r="B35" s="29"/>
      <c r="D35" s="12" t="s">
        <v>9</v>
      </c>
      <c r="E35" s="29"/>
    </row>
    <row r="36" spans="1:5" x14ac:dyDescent="0.3">
      <c r="A36" s="50" t="s">
        <v>62</v>
      </c>
      <c r="B36" s="51"/>
      <c r="D36" s="50" t="s">
        <v>62</v>
      </c>
      <c r="E36" s="51"/>
    </row>
    <row r="37" spans="1:5" x14ac:dyDescent="0.3">
      <c r="A37" s="50" t="s">
        <v>60</v>
      </c>
      <c r="B37" s="51"/>
      <c r="D37" s="50" t="s">
        <v>61</v>
      </c>
      <c r="E37" s="51"/>
    </row>
    <row r="38" spans="1:5" ht="15" thickBot="1" x14ac:dyDescent="0.35">
      <c r="A38" s="13" t="s">
        <v>10</v>
      </c>
      <c r="B38" s="30"/>
      <c r="D38" s="13" t="s">
        <v>10</v>
      </c>
      <c r="E38" s="30"/>
    </row>
    <row r="39" spans="1:5" x14ac:dyDescent="0.3">
      <c r="A39" s="10" t="s">
        <v>27</v>
      </c>
      <c r="B39" s="31">
        <f>3000*18.5</f>
        <v>55500</v>
      </c>
      <c r="D39" s="10" t="s">
        <v>27</v>
      </c>
      <c r="E39" s="31">
        <f>5000*18.5</f>
        <v>92500</v>
      </c>
    </row>
    <row r="40" spans="1:5" x14ac:dyDescent="0.3">
      <c r="A40" s="7" t="s">
        <v>63</v>
      </c>
      <c r="B40" s="22">
        <f>SUM(B29:B39)</f>
        <v>81030</v>
      </c>
      <c r="D40" s="7" t="s">
        <v>63</v>
      </c>
      <c r="E40" s="22">
        <f>SUM(E29:E39)</f>
        <v>118030</v>
      </c>
    </row>
    <row r="41" spans="1:5" ht="12.6" customHeight="1" x14ac:dyDescent="0.3">
      <c r="A41"/>
    </row>
    <row r="42" spans="1:5" x14ac:dyDescent="0.3">
      <c r="A42" s="35" t="s">
        <v>28</v>
      </c>
      <c r="B42" s="36">
        <f>B27+B40</f>
        <v>116499.26000000001</v>
      </c>
      <c r="D42" s="35" t="s">
        <v>28</v>
      </c>
      <c r="E42" s="36">
        <f>E27+E40</f>
        <v>153499.26</v>
      </c>
    </row>
    <row r="43" spans="1:5" x14ac:dyDescent="0.3">
      <c r="A43" s="33" t="s">
        <v>30</v>
      </c>
      <c r="B43" s="34">
        <f>B42*1.05</f>
        <v>122324.22300000001</v>
      </c>
      <c r="D43" s="33" t="s">
        <v>30</v>
      </c>
      <c r="E43" s="34">
        <f>E42*1.05</f>
        <v>161174.22300000003</v>
      </c>
    </row>
    <row r="44" spans="1:5" x14ac:dyDescent="0.3">
      <c r="A44" s="14" t="s">
        <v>29</v>
      </c>
      <c r="B44" s="16">
        <f>B42*1.1</f>
        <v>128149.18600000002</v>
      </c>
      <c r="D44" s="14" t="s">
        <v>29</v>
      </c>
      <c r="E44" s="16">
        <f>E42*1.1</f>
        <v>168849.18600000002</v>
      </c>
    </row>
    <row r="45" spans="1:5" x14ac:dyDescent="0.3">
      <c r="A45" s="14" t="s">
        <v>31</v>
      </c>
      <c r="B45" s="16">
        <f>B42*1.15</f>
        <v>133974.149</v>
      </c>
      <c r="D45" s="14" t="s">
        <v>31</v>
      </c>
      <c r="E45" s="16">
        <f>E42*1.15</f>
        <v>176524.149</v>
      </c>
    </row>
    <row r="46" spans="1:5" ht="15" thickBot="1" x14ac:dyDescent="0.35">
      <c r="A46" s="15" t="s">
        <v>32</v>
      </c>
      <c r="B46" s="17">
        <f>B42*1.2</f>
        <v>139799.11199999999</v>
      </c>
      <c r="D46" s="15" t="s">
        <v>32</v>
      </c>
      <c r="E46" s="17">
        <f>E42*1.2</f>
        <v>184199.11199999999</v>
      </c>
    </row>
    <row r="47" spans="1:5" x14ac:dyDescent="0.3">
      <c r="A47"/>
      <c r="B47" s="37"/>
      <c r="E47" s="37"/>
    </row>
    <row r="48" spans="1:5" x14ac:dyDescent="0.3">
      <c r="A48"/>
      <c r="B48" s="37"/>
      <c r="E48" s="37"/>
    </row>
    <row r="49" spans="1:5" x14ac:dyDescent="0.3">
      <c r="A49"/>
      <c r="B49" s="37"/>
      <c r="E49" s="37"/>
    </row>
    <row r="50" spans="1:5" x14ac:dyDescent="0.3">
      <c r="A50" t="s">
        <v>39</v>
      </c>
      <c r="B50" s="38">
        <v>157122.39000000001</v>
      </c>
      <c r="D50" t="s">
        <v>39</v>
      </c>
      <c r="E50" s="38">
        <v>157122.39000000001</v>
      </c>
    </row>
    <row r="51" spans="1:5" x14ac:dyDescent="0.3">
      <c r="A51"/>
      <c r="B51" s="37"/>
      <c r="E51" s="37"/>
    </row>
    <row r="52" spans="1:5" x14ac:dyDescent="0.3">
      <c r="A52"/>
      <c r="B52" s="37"/>
      <c r="E52" s="37"/>
    </row>
    <row r="53" spans="1:5" ht="15" thickBot="1" x14ac:dyDescent="0.35">
      <c r="A53"/>
      <c r="B53" s="37"/>
      <c r="E53" s="37"/>
    </row>
    <row r="54" spans="1:5" x14ac:dyDescent="0.3">
      <c r="A54" s="39" t="s">
        <v>38</v>
      </c>
      <c r="B54" s="40">
        <f>($B$50-B42)/$B$50</f>
        <v>0.25854450151884784</v>
      </c>
      <c r="D54" s="39" t="s">
        <v>38</v>
      </c>
      <c r="E54" s="40">
        <f>($B$50-E42)/$B$50</f>
        <v>2.3059285185262294E-2</v>
      </c>
    </row>
    <row r="55" spans="1:5" x14ac:dyDescent="0.3">
      <c r="A55" s="14" t="s">
        <v>40</v>
      </c>
      <c r="B55" s="41">
        <f t="shared" ref="B55:B58" si="0">($B$50-B43)/$B$50</f>
        <v>0.2214717265947902</v>
      </c>
      <c r="D55" s="14" t="s">
        <v>40</v>
      </c>
      <c r="E55" s="41">
        <f t="shared" ref="E55:E58" si="1">($B$50-E43)/$B$50</f>
        <v>-2.5787750555474703E-2</v>
      </c>
    </row>
    <row r="56" spans="1:5" x14ac:dyDescent="0.3">
      <c r="A56" s="14" t="s">
        <v>41</v>
      </c>
      <c r="B56" s="41">
        <f t="shared" si="0"/>
        <v>0.18439895167073259</v>
      </c>
      <c r="D56" s="14" t="s">
        <v>41</v>
      </c>
      <c r="E56" s="41">
        <f t="shared" si="1"/>
        <v>-7.4634786296211508E-2</v>
      </c>
    </row>
    <row r="57" spans="1:5" x14ac:dyDescent="0.3">
      <c r="A57" s="14" t="s">
        <v>42</v>
      </c>
      <c r="B57" s="41">
        <f t="shared" si="0"/>
        <v>0.14732617674667503</v>
      </c>
      <c r="D57" s="14" t="s">
        <v>42</v>
      </c>
      <c r="E57" s="41">
        <f t="shared" si="1"/>
        <v>-0.12348182203694832</v>
      </c>
    </row>
    <row r="58" spans="1:5" ht="15" thickBot="1" x14ac:dyDescent="0.35">
      <c r="A58" s="15" t="s">
        <v>43</v>
      </c>
      <c r="B58" s="42">
        <f t="shared" si="0"/>
        <v>0.1102534018226175</v>
      </c>
      <c r="D58" s="15" t="s">
        <v>43</v>
      </c>
      <c r="E58" s="42">
        <f t="shared" si="1"/>
        <v>-0.17232885777768514</v>
      </c>
    </row>
    <row r="59" spans="1:5" x14ac:dyDescent="0.3">
      <c r="A59"/>
    </row>
    <row r="60" spans="1:5" x14ac:dyDescent="0.3">
      <c r="A60"/>
    </row>
    <row r="61" spans="1:5" x14ac:dyDescent="0.3">
      <c r="A61"/>
    </row>
    <row r="62" spans="1:5" x14ac:dyDescent="0.3">
      <c r="A62"/>
    </row>
    <row r="63" spans="1:5" x14ac:dyDescent="0.3">
      <c r="A63"/>
    </row>
    <row r="64" spans="1:5" x14ac:dyDescent="0.3">
      <c r="A64" t="s">
        <v>46</v>
      </c>
      <c r="B64">
        <v>14</v>
      </c>
      <c r="D64" t="s">
        <v>47</v>
      </c>
      <c r="E64">
        <v>15</v>
      </c>
    </row>
    <row r="65" spans="1:5" x14ac:dyDescent="0.3">
      <c r="A65"/>
    </row>
    <row r="66" spans="1:5" x14ac:dyDescent="0.3">
      <c r="A66"/>
    </row>
    <row r="67" spans="1:5" x14ac:dyDescent="0.3">
      <c r="A67"/>
      <c r="B67" t="s">
        <v>48</v>
      </c>
      <c r="C67">
        <v>14</v>
      </c>
    </row>
    <row r="68" spans="1:5" x14ac:dyDescent="0.3">
      <c r="A68"/>
    </row>
    <row r="69" spans="1:5" x14ac:dyDescent="0.3">
      <c r="A69"/>
    </row>
    <row r="70" spans="1:5" x14ac:dyDescent="0.3">
      <c r="A70"/>
    </row>
    <row r="71" spans="1:5" x14ac:dyDescent="0.3">
      <c r="A71" t="s">
        <v>49</v>
      </c>
      <c r="B71">
        <f>B64/C67</f>
        <v>1</v>
      </c>
      <c r="D71" t="s">
        <v>49</v>
      </c>
      <c r="E71">
        <f>E64/C67</f>
        <v>1.0714285714285714</v>
      </c>
    </row>
    <row r="72" spans="1:5" x14ac:dyDescent="0.3">
      <c r="A72"/>
    </row>
    <row r="73" spans="1:5" x14ac:dyDescent="0.3">
      <c r="A73"/>
    </row>
    <row r="74" spans="1:5" x14ac:dyDescent="0.3">
      <c r="A74"/>
    </row>
    <row r="75" spans="1:5" x14ac:dyDescent="0.3">
      <c r="A75"/>
    </row>
    <row r="76" spans="1:5" x14ac:dyDescent="0.3">
      <c r="A76" s="3" t="s">
        <v>50</v>
      </c>
      <c r="B76" s="44">
        <f>B54+$B$71</f>
        <v>1.2585445015188479</v>
      </c>
      <c r="C76" s="3"/>
      <c r="D76" s="3" t="s">
        <v>50</v>
      </c>
      <c r="E76" s="44">
        <f>E54+$E$71</f>
        <v>1.0944878566138336</v>
      </c>
    </row>
    <row r="77" spans="1:5" x14ac:dyDescent="0.3">
      <c r="A77" s="3" t="s">
        <v>51</v>
      </c>
      <c r="B77" s="44">
        <f t="shared" ref="B77:B80" si="2">B55+$B$71</f>
        <v>1.2214717265947903</v>
      </c>
      <c r="C77" s="3"/>
      <c r="D77" s="3" t="s">
        <v>51</v>
      </c>
      <c r="E77" s="44">
        <f t="shared" ref="E77:E80" si="3">E55+$E$71</f>
        <v>1.0456408208730967</v>
      </c>
    </row>
    <row r="78" spans="1:5" x14ac:dyDescent="0.3">
      <c r="A78" s="3" t="s">
        <v>52</v>
      </c>
      <c r="B78" s="44">
        <f t="shared" si="2"/>
        <v>1.1843989516707325</v>
      </c>
      <c r="C78" s="3"/>
      <c r="D78" s="3" t="s">
        <v>52</v>
      </c>
      <c r="E78" s="44">
        <f t="shared" si="3"/>
        <v>0.99679378513235983</v>
      </c>
    </row>
    <row r="79" spans="1:5" x14ac:dyDescent="0.3">
      <c r="A79" s="3" t="s">
        <v>53</v>
      </c>
      <c r="B79" s="44">
        <f t="shared" si="2"/>
        <v>1.1473261767466751</v>
      </c>
      <c r="C79" s="3"/>
      <c r="D79" s="3" t="s">
        <v>53</v>
      </c>
      <c r="E79" s="44">
        <f t="shared" si="3"/>
        <v>0.94794674939162304</v>
      </c>
    </row>
    <row r="80" spans="1:5" ht="15" thickBot="1" x14ac:dyDescent="0.35">
      <c r="A80" s="9" t="s">
        <v>54</v>
      </c>
      <c r="B80" s="45">
        <f t="shared" si="2"/>
        <v>1.1102534018226176</v>
      </c>
      <c r="C80" s="3"/>
      <c r="D80" s="9" t="s">
        <v>54</v>
      </c>
      <c r="E80" s="45">
        <f t="shared" si="3"/>
        <v>0.89909971365088626</v>
      </c>
    </row>
    <row r="81" spans="1:5" ht="15" thickBot="1" x14ac:dyDescent="0.35">
      <c r="A81" s="48" t="s">
        <v>56</v>
      </c>
      <c r="B81" s="49">
        <f>SUM(B76:B80)</f>
        <v>5.9219947583536641</v>
      </c>
      <c r="C81" s="43"/>
      <c r="D81" s="47" t="s">
        <v>55</v>
      </c>
      <c r="E81" s="46">
        <f>SUM(E76:E80)</f>
        <v>4.9839689256617996</v>
      </c>
    </row>
    <row r="82" spans="1:5" ht="15" thickTop="1" x14ac:dyDescent="0.3">
      <c r="A82"/>
    </row>
    <row r="83" spans="1:5" x14ac:dyDescent="0.3">
      <c r="A83"/>
    </row>
    <row r="84" spans="1:5" x14ac:dyDescent="0.3">
      <c r="A84"/>
    </row>
    <row r="85" spans="1:5" x14ac:dyDescent="0.3">
      <c r="A85"/>
    </row>
    <row r="86" spans="1:5" x14ac:dyDescent="0.3">
      <c r="A86"/>
    </row>
    <row r="87" spans="1:5" x14ac:dyDescent="0.3">
      <c r="A87"/>
    </row>
    <row r="88" spans="1:5" x14ac:dyDescent="0.3">
      <c r="A88"/>
    </row>
    <row r="89" spans="1:5" x14ac:dyDescent="0.3">
      <c r="A89"/>
    </row>
    <row r="90" spans="1:5" x14ac:dyDescent="0.3">
      <c r="A90"/>
    </row>
    <row r="91" spans="1:5" x14ac:dyDescent="0.3">
      <c r="A91"/>
    </row>
    <row r="92" spans="1:5" x14ac:dyDescent="0.3">
      <c r="A92"/>
    </row>
    <row r="93" spans="1:5" x14ac:dyDescent="0.3">
      <c r="A93"/>
    </row>
    <row r="94" spans="1:5" x14ac:dyDescent="0.3">
      <c r="A94"/>
    </row>
    <row r="95" spans="1:5" x14ac:dyDescent="0.3">
      <c r="A95"/>
    </row>
    <row r="96" spans="1:5" x14ac:dyDescent="0.3">
      <c r="A96"/>
    </row>
    <row r="97" spans="1:1" x14ac:dyDescent="0.3">
      <c r="A97"/>
    </row>
    <row r="98" spans="1:1" x14ac:dyDescent="0.3">
      <c r="A98"/>
    </row>
    <row r="99" spans="1:1" x14ac:dyDescent="0.3">
      <c r="A99"/>
    </row>
    <row r="100" spans="1:1" x14ac:dyDescent="0.3">
      <c r="A100"/>
    </row>
    <row r="101" spans="1:1" x14ac:dyDescent="0.3">
      <c r="A101"/>
    </row>
    <row r="102" spans="1:1" x14ac:dyDescent="0.3">
      <c r="A102"/>
    </row>
    <row r="103" spans="1:1" x14ac:dyDescent="0.3">
      <c r="A103"/>
    </row>
    <row r="104" spans="1:1" x14ac:dyDescent="0.3">
      <c r="A104"/>
    </row>
    <row r="105" spans="1:1" x14ac:dyDescent="0.3">
      <c r="A105"/>
    </row>
    <row r="106" spans="1:1" x14ac:dyDescent="0.3">
      <c r="A106"/>
    </row>
    <row r="107" spans="1:1" x14ac:dyDescent="0.3">
      <c r="A107"/>
    </row>
    <row r="108" spans="1:1" x14ac:dyDescent="0.3">
      <c r="A108"/>
    </row>
    <row r="109" spans="1:1" x14ac:dyDescent="0.3">
      <c r="A109"/>
    </row>
    <row r="110" spans="1:1" x14ac:dyDescent="0.3">
      <c r="A110"/>
    </row>
    <row r="111" spans="1:1" x14ac:dyDescent="0.3">
      <c r="A111"/>
    </row>
    <row r="112" spans="1:1" x14ac:dyDescent="0.3">
      <c r="A112"/>
    </row>
    <row r="113" spans="1:1" x14ac:dyDescent="0.3">
      <c r="A113"/>
    </row>
    <row r="114" spans="1:1" x14ac:dyDescent="0.3">
      <c r="A114"/>
    </row>
    <row r="115" spans="1:1" x14ac:dyDescent="0.3">
      <c r="A115"/>
    </row>
    <row r="116" spans="1:1" x14ac:dyDescent="0.3">
      <c r="A116"/>
    </row>
    <row r="117" spans="1:1" x14ac:dyDescent="0.3">
      <c r="A117"/>
    </row>
    <row r="118" spans="1:1" x14ac:dyDescent="0.3">
      <c r="A118"/>
    </row>
    <row r="119" spans="1:1" x14ac:dyDescent="0.3">
      <c r="A119"/>
    </row>
    <row r="120" spans="1:1" x14ac:dyDescent="0.3">
      <c r="A120"/>
    </row>
    <row r="121" spans="1:1" x14ac:dyDescent="0.3">
      <c r="A121"/>
    </row>
    <row r="122" spans="1:1" x14ac:dyDescent="0.3">
      <c r="A122"/>
    </row>
    <row r="123" spans="1:1" x14ac:dyDescent="0.3">
      <c r="A123"/>
    </row>
    <row r="124" spans="1:1" x14ac:dyDescent="0.3">
      <c r="A124"/>
    </row>
    <row r="125" spans="1:1" x14ac:dyDescent="0.3">
      <c r="A125"/>
    </row>
    <row r="126" spans="1:1" x14ac:dyDescent="0.3">
      <c r="A126"/>
    </row>
    <row r="127" spans="1:1" x14ac:dyDescent="0.3">
      <c r="A127"/>
    </row>
    <row r="128" spans="1:1" x14ac:dyDescent="0.3">
      <c r="A128"/>
    </row>
    <row r="129" spans="1:1" x14ac:dyDescent="0.3">
      <c r="A129"/>
    </row>
    <row r="130" spans="1:1" x14ac:dyDescent="0.3">
      <c r="A130"/>
    </row>
    <row r="131" spans="1:1" x14ac:dyDescent="0.3">
      <c r="A131"/>
    </row>
    <row r="132" spans="1:1" x14ac:dyDescent="0.3">
      <c r="A132"/>
    </row>
    <row r="133" spans="1:1" x14ac:dyDescent="0.3">
      <c r="A133"/>
    </row>
    <row r="134" spans="1:1" x14ac:dyDescent="0.3">
      <c r="A134"/>
    </row>
    <row r="135" spans="1:1" x14ac:dyDescent="0.3">
      <c r="A135"/>
    </row>
    <row r="136" spans="1:1" x14ac:dyDescent="0.3">
      <c r="A136"/>
    </row>
    <row r="137" spans="1:1" x14ac:dyDescent="0.3">
      <c r="A137"/>
    </row>
    <row r="138" spans="1:1" x14ac:dyDescent="0.3">
      <c r="A138"/>
    </row>
    <row r="139" spans="1:1" x14ac:dyDescent="0.3">
      <c r="A139"/>
    </row>
    <row r="140" spans="1:1" x14ac:dyDescent="0.3">
      <c r="A140"/>
    </row>
    <row r="141" spans="1:1" x14ac:dyDescent="0.3">
      <c r="A141"/>
    </row>
    <row r="142" spans="1:1" x14ac:dyDescent="0.3">
      <c r="A142"/>
    </row>
    <row r="143" spans="1:1" x14ac:dyDescent="0.3">
      <c r="A143"/>
    </row>
    <row r="144" spans="1:1" x14ac:dyDescent="0.3">
      <c r="A144"/>
    </row>
    <row r="145" spans="1:1" x14ac:dyDescent="0.3">
      <c r="A145"/>
    </row>
    <row r="146" spans="1:1" x14ac:dyDescent="0.3">
      <c r="A146"/>
    </row>
    <row r="147" spans="1:1" x14ac:dyDescent="0.3">
      <c r="A147"/>
    </row>
    <row r="148" spans="1:1" x14ac:dyDescent="0.3">
      <c r="A148"/>
    </row>
    <row r="149" spans="1:1" x14ac:dyDescent="0.3">
      <c r="A149"/>
    </row>
    <row r="150" spans="1:1" x14ac:dyDescent="0.3">
      <c r="A150"/>
    </row>
    <row r="151" spans="1:1" x14ac:dyDescent="0.3">
      <c r="A151"/>
    </row>
    <row r="152" spans="1:1" x14ac:dyDescent="0.3">
      <c r="A152"/>
    </row>
    <row r="153" spans="1:1" x14ac:dyDescent="0.3">
      <c r="A153"/>
    </row>
    <row r="154" spans="1:1" x14ac:dyDescent="0.3">
      <c r="A154"/>
    </row>
    <row r="155" spans="1:1" x14ac:dyDescent="0.3">
      <c r="A155"/>
    </row>
    <row r="156" spans="1:1" x14ac:dyDescent="0.3">
      <c r="A156"/>
    </row>
    <row r="157" spans="1:1" x14ac:dyDescent="0.3">
      <c r="A157"/>
    </row>
    <row r="158" spans="1:1" x14ac:dyDescent="0.3">
      <c r="A158"/>
    </row>
    <row r="159" spans="1:1" x14ac:dyDescent="0.3">
      <c r="A159"/>
    </row>
    <row r="160" spans="1:1" x14ac:dyDescent="0.3">
      <c r="A160"/>
    </row>
    <row r="161" spans="1:1" x14ac:dyDescent="0.3">
      <c r="A161"/>
    </row>
    <row r="162" spans="1:1" x14ac:dyDescent="0.3">
      <c r="A162"/>
    </row>
    <row r="163" spans="1:1" x14ac:dyDescent="0.3">
      <c r="A163"/>
    </row>
    <row r="164" spans="1:1" x14ac:dyDescent="0.3">
      <c r="A164"/>
    </row>
    <row r="165" spans="1:1" x14ac:dyDescent="0.3">
      <c r="A165"/>
    </row>
    <row r="166" spans="1:1" x14ac:dyDescent="0.3">
      <c r="A166"/>
    </row>
    <row r="167" spans="1:1" x14ac:dyDescent="0.3">
      <c r="A167"/>
    </row>
    <row r="168" spans="1:1" x14ac:dyDescent="0.3">
      <c r="A168"/>
    </row>
    <row r="169" spans="1:1" x14ac:dyDescent="0.3">
      <c r="A169"/>
    </row>
    <row r="170" spans="1:1" x14ac:dyDescent="0.3">
      <c r="A170"/>
    </row>
    <row r="171" spans="1:1" x14ac:dyDescent="0.3">
      <c r="A171"/>
    </row>
    <row r="172" spans="1:1" x14ac:dyDescent="0.3">
      <c r="A172"/>
    </row>
    <row r="173" spans="1:1" x14ac:dyDescent="0.3">
      <c r="A173"/>
    </row>
    <row r="174" spans="1:1" x14ac:dyDescent="0.3">
      <c r="A174"/>
    </row>
    <row r="175" spans="1:1" x14ac:dyDescent="0.3">
      <c r="A175"/>
    </row>
    <row r="176" spans="1:1" x14ac:dyDescent="0.3">
      <c r="A176"/>
    </row>
    <row r="177" spans="1:1" x14ac:dyDescent="0.3">
      <c r="A177"/>
    </row>
    <row r="178" spans="1:1" x14ac:dyDescent="0.3">
      <c r="A178"/>
    </row>
    <row r="179" spans="1:1" x14ac:dyDescent="0.3">
      <c r="A179"/>
    </row>
    <row r="180" spans="1:1" x14ac:dyDescent="0.3">
      <c r="A180"/>
    </row>
    <row r="181" spans="1:1" x14ac:dyDescent="0.3">
      <c r="A181"/>
    </row>
    <row r="182" spans="1:1" x14ac:dyDescent="0.3">
      <c r="A182"/>
    </row>
    <row r="183" spans="1:1" x14ac:dyDescent="0.3">
      <c r="A183"/>
    </row>
    <row r="184" spans="1:1" x14ac:dyDescent="0.3">
      <c r="A184"/>
    </row>
    <row r="185" spans="1:1" x14ac:dyDescent="0.3">
      <c r="A185"/>
    </row>
    <row r="186" spans="1:1" x14ac:dyDescent="0.3">
      <c r="A186"/>
    </row>
    <row r="187" spans="1:1" x14ac:dyDescent="0.3">
      <c r="A187"/>
    </row>
    <row r="188" spans="1:1" x14ac:dyDescent="0.3">
      <c r="A188"/>
    </row>
    <row r="189" spans="1:1" x14ac:dyDescent="0.3">
      <c r="A189"/>
    </row>
    <row r="190" spans="1:1" x14ac:dyDescent="0.3">
      <c r="A190"/>
    </row>
    <row r="191" spans="1:1" x14ac:dyDescent="0.3">
      <c r="A191"/>
    </row>
    <row r="192" spans="1:1" x14ac:dyDescent="0.3">
      <c r="A192"/>
    </row>
    <row r="193" spans="1:1" x14ac:dyDescent="0.3">
      <c r="A193"/>
    </row>
    <row r="194" spans="1:1" x14ac:dyDescent="0.3">
      <c r="A194"/>
    </row>
    <row r="195" spans="1:1" x14ac:dyDescent="0.3">
      <c r="A195"/>
    </row>
    <row r="196" spans="1:1" x14ac:dyDescent="0.3">
      <c r="A196"/>
    </row>
    <row r="197" spans="1:1" x14ac:dyDescent="0.3">
      <c r="A197"/>
    </row>
    <row r="198" spans="1:1" x14ac:dyDescent="0.3">
      <c r="A198"/>
    </row>
    <row r="199" spans="1:1" x14ac:dyDescent="0.3">
      <c r="A199"/>
    </row>
    <row r="200" spans="1:1" x14ac:dyDescent="0.3">
      <c r="A200"/>
    </row>
    <row r="201" spans="1:1" x14ac:dyDescent="0.3">
      <c r="A201"/>
    </row>
    <row r="202" spans="1:1" x14ac:dyDescent="0.3">
      <c r="A202"/>
    </row>
    <row r="203" spans="1:1" x14ac:dyDescent="0.3">
      <c r="A203"/>
    </row>
    <row r="204" spans="1:1" x14ac:dyDescent="0.3">
      <c r="A204"/>
    </row>
    <row r="205" spans="1:1" x14ac:dyDescent="0.3">
      <c r="A205"/>
    </row>
    <row r="206" spans="1:1" x14ac:dyDescent="0.3">
      <c r="A206"/>
    </row>
    <row r="207" spans="1:1" x14ac:dyDescent="0.3">
      <c r="A207"/>
    </row>
    <row r="208" spans="1:1" x14ac:dyDescent="0.3">
      <c r="A208"/>
    </row>
    <row r="209" spans="1:1" x14ac:dyDescent="0.3">
      <c r="A209"/>
    </row>
    <row r="210" spans="1:1" x14ac:dyDescent="0.3">
      <c r="A210"/>
    </row>
    <row r="211" spans="1:1" x14ac:dyDescent="0.3">
      <c r="A211"/>
    </row>
    <row r="212" spans="1:1" x14ac:dyDescent="0.3">
      <c r="A212"/>
    </row>
    <row r="213" spans="1:1" x14ac:dyDescent="0.3">
      <c r="A213"/>
    </row>
    <row r="214" spans="1:1" x14ac:dyDescent="0.3">
      <c r="A214"/>
    </row>
    <row r="215" spans="1:1" x14ac:dyDescent="0.3">
      <c r="A215"/>
    </row>
    <row r="216" spans="1:1" x14ac:dyDescent="0.3">
      <c r="A216"/>
    </row>
    <row r="217" spans="1:1" x14ac:dyDescent="0.3">
      <c r="A217"/>
    </row>
    <row r="218" spans="1:1" x14ac:dyDescent="0.3">
      <c r="A218"/>
    </row>
    <row r="219" spans="1:1" x14ac:dyDescent="0.3">
      <c r="A219"/>
    </row>
    <row r="220" spans="1:1" x14ac:dyDescent="0.3">
      <c r="A220"/>
    </row>
    <row r="221" spans="1:1" x14ac:dyDescent="0.3">
      <c r="A221"/>
    </row>
    <row r="222" spans="1:1" x14ac:dyDescent="0.3">
      <c r="A222"/>
    </row>
    <row r="223" spans="1:1" x14ac:dyDescent="0.3">
      <c r="A223"/>
    </row>
    <row r="224" spans="1:1" x14ac:dyDescent="0.3">
      <c r="A224"/>
    </row>
    <row r="225" spans="1:1" x14ac:dyDescent="0.3">
      <c r="A225"/>
    </row>
    <row r="226" spans="1:1" x14ac:dyDescent="0.3">
      <c r="A226"/>
    </row>
    <row r="227" spans="1:1" x14ac:dyDescent="0.3">
      <c r="A227"/>
    </row>
    <row r="228" spans="1:1" x14ac:dyDescent="0.3">
      <c r="A228"/>
    </row>
    <row r="229" spans="1:1" x14ac:dyDescent="0.3">
      <c r="A229"/>
    </row>
    <row r="230" spans="1:1" x14ac:dyDescent="0.3">
      <c r="A230"/>
    </row>
    <row r="231" spans="1:1" x14ac:dyDescent="0.3">
      <c r="A231"/>
    </row>
    <row r="232" spans="1:1" x14ac:dyDescent="0.3">
      <c r="A232"/>
    </row>
    <row r="233" spans="1:1" x14ac:dyDescent="0.3">
      <c r="A233"/>
    </row>
    <row r="234" spans="1:1" x14ac:dyDescent="0.3">
      <c r="A234"/>
    </row>
    <row r="235" spans="1:1" x14ac:dyDescent="0.3">
      <c r="A235"/>
    </row>
    <row r="236" spans="1:1" x14ac:dyDescent="0.3">
      <c r="A236"/>
    </row>
    <row r="237" spans="1:1" x14ac:dyDescent="0.3">
      <c r="A237"/>
    </row>
    <row r="238" spans="1:1" x14ac:dyDescent="0.3">
      <c r="A238"/>
    </row>
    <row r="239" spans="1:1" x14ac:dyDescent="0.3">
      <c r="A239"/>
    </row>
    <row r="240" spans="1:1" x14ac:dyDescent="0.3">
      <c r="A240"/>
    </row>
    <row r="241" spans="1:1" x14ac:dyDescent="0.3">
      <c r="A241"/>
    </row>
    <row r="242" spans="1:1" x14ac:dyDescent="0.3">
      <c r="A242"/>
    </row>
    <row r="243" spans="1:1" x14ac:dyDescent="0.3">
      <c r="A243"/>
    </row>
    <row r="244" spans="1:1" x14ac:dyDescent="0.3">
      <c r="A244"/>
    </row>
    <row r="245" spans="1:1" x14ac:dyDescent="0.3">
      <c r="A245"/>
    </row>
    <row r="246" spans="1:1" x14ac:dyDescent="0.3">
      <c r="A246"/>
    </row>
    <row r="247" spans="1:1" x14ac:dyDescent="0.3">
      <c r="A247"/>
    </row>
    <row r="248" spans="1:1" x14ac:dyDescent="0.3">
      <c r="A248"/>
    </row>
    <row r="249" spans="1:1" x14ac:dyDescent="0.3">
      <c r="A249"/>
    </row>
    <row r="250" spans="1:1" x14ac:dyDescent="0.3">
      <c r="A250"/>
    </row>
    <row r="251" spans="1:1" x14ac:dyDescent="0.3">
      <c r="A251"/>
    </row>
    <row r="252" spans="1:1" x14ac:dyDescent="0.3">
      <c r="A252"/>
    </row>
    <row r="253" spans="1:1" x14ac:dyDescent="0.3">
      <c r="A253"/>
    </row>
    <row r="254" spans="1:1" x14ac:dyDescent="0.3">
      <c r="A254"/>
    </row>
    <row r="255" spans="1:1" x14ac:dyDescent="0.3">
      <c r="A255"/>
    </row>
    <row r="256" spans="1:1" x14ac:dyDescent="0.3">
      <c r="A256"/>
    </row>
    <row r="257" spans="1:1" x14ac:dyDescent="0.3">
      <c r="A257"/>
    </row>
    <row r="258" spans="1:1" x14ac:dyDescent="0.3">
      <c r="A258"/>
    </row>
    <row r="259" spans="1:1" x14ac:dyDescent="0.3">
      <c r="A259"/>
    </row>
    <row r="260" spans="1:1" x14ac:dyDescent="0.3">
      <c r="A260"/>
    </row>
    <row r="261" spans="1:1" x14ac:dyDescent="0.3">
      <c r="A261"/>
    </row>
    <row r="262" spans="1:1" x14ac:dyDescent="0.3">
      <c r="A262"/>
    </row>
    <row r="263" spans="1:1" x14ac:dyDescent="0.3">
      <c r="A263"/>
    </row>
    <row r="264" spans="1:1" x14ac:dyDescent="0.3">
      <c r="A264"/>
    </row>
    <row r="265" spans="1:1" x14ac:dyDescent="0.3">
      <c r="A265"/>
    </row>
    <row r="266" spans="1:1" x14ac:dyDescent="0.3">
      <c r="A266"/>
    </row>
    <row r="267" spans="1:1" x14ac:dyDescent="0.3">
      <c r="A267"/>
    </row>
    <row r="268" spans="1:1" x14ac:dyDescent="0.3">
      <c r="A268"/>
    </row>
    <row r="269" spans="1:1" x14ac:dyDescent="0.3">
      <c r="A269"/>
    </row>
    <row r="270" spans="1:1" x14ac:dyDescent="0.3">
      <c r="A270"/>
    </row>
    <row r="271" spans="1:1" x14ac:dyDescent="0.3">
      <c r="A271"/>
    </row>
    <row r="272" spans="1:1" x14ac:dyDescent="0.3">
      <c r="A272"/>
    </row>
    <row r="273" spans="1:1" x14ac:dyDescent="0.3">
      <c r="A273"/>
    </row>
    <row r="274" spans="1:1" x14ac:dyDescent="0.3">
      <c r="A274"/>
    </row>
    <row r="275" spans="1:1" x14ac:dyDescent="0.3">
      <c r="A275"/>
    </row>
    <row r="276" spans="1:1" x14ac:dyDescent="0.3">
      <c r="A276"/>
    </row>
    <row r="277" spans="1:1" x14ac:dyDescent="0.3">
      <c r="A277"/>
    </row>
    <row r="278" spans="1:1" x14ac:dyDescent="0.3">
      <c r="A278"/>
    </row>
    <row r="279" spans="1:1" x14ac:dyDescent="0.3">
      <c r="A279"/>
    </row>
    <row r="280" spans="1:1" x14ac:dyDescent="0.3">
      <c r="A280"/>
    </row>
    <row r="281" spans="1:1" x14ac:dyDescent="0.3">
      <c r="A281"/>
    </row>
    <row r="282" spans="1:1" x14ac:dyDescent="0.3">
      <c r="A282"/>
    </row>
    <row r="283" spans="1:1" x14ac:dyDescent="0.3">
      <c r="A283"/>
    </row>
    <row r="284" spans="1:1" x14ac:dyDescent="0.3">
      <c r="A284"/>
    </row>
    <row r="285" spans="1:1" x14ac:dyDescent="0.3">
      <c r="A285"/>
    </row>
    <row r="286" spans="1:1" x14ac:dyDescent="0.3">
      <c r="A286"/>
    </row>
    <row r="287" spans="1:1" x14ac:dyDescent="0.3">
      <c r="A287"/>
    </row>
    <row r="288" spans="1:1" x14ac:dyDescent="0.3">
      <c r="A288"/>
    </row>
    <row r="289" spans="1:1" x14ac:dyDescent="0.3">
      <c r="A289"/>
    </row>
    <row r="290" spans="1:1" x14ac:dyDescent="0.3">
      <c r="A290"/>
    </row>
    <row r="291" spans="1:1" x14ac:dyDescent="0.3">
      <c r="A291"/>
    </row>
    <row r="292" spans="1:1" x14ac:dyDescent="0.3">
      <c r="A292"/>
    </row>
    <row r="293" spans="1:1" x14ac:dyDescent="0.3">
      <c r="A293"/>
    </row>
    <row r="294" spans="1:1" x14ac:dyDescent="0.3">
      <c r="A294"/>
    </row>
    <row r="295" spans="1:1" x14ac:dyDescent="0.3">
      <c r="A295"/>
    </row>
    <row r="296" spans="1:1" x14ac:dyDescent="0.3">
      <c r="A296"/>
    </row>
    <row r="297" spans="1:1" x14ac:dyDescent="0.3">
      <c r="A297"/>
    </row>
    <row r="298" spans="1:1" x14ac:dyDescent="0.3">
      <c r="A298"/>
    </row>
    <row r="299" spans="1:1" x14ac:dyDescent="0.3">
      <c r="A299"/>
    </row>
    <row r="300" spans="1:1" x14ac:dyDescent="0.3">
      <c r="A300"/>
    </row>
    <row r="301" spans="1:1" x14ac:dyDescent="0.3">
      <c r="A301"/>
    </row>
    <row r="302" spans="1:1" x14ac:dyDescent="0.3">
      <c r="A302"/>
    </row>
    <row r="303" spans="1:1" x14ac:dyDescent="0.3">
      <c r="A303"/>
    </row>
    <row r="304" spans="1:1" x14ac:dyDescent="0.3">
      <c r="A304"/>
    </row>
    <row r="305" spans="1:1" x14ac:dyDescent="0.3">
      <c r="A305"/>
    </row>
    <row r="306" spans="1:1" x14ac:dyDescent="0.3">
      <c r="A306"/>
    </row>
    <row r="307" spans="1:1" x14ac:dyDescent="0.3">
      <c r="A307"/>
    </row>
    <row r="308" spans="1:1" x14ac:dyDescent="0.3">
      <c r="A308"/>
    </row>
    <row r="309" spans="1:1" x14ac:dyDescent="0.3">
      <c r="A309"/>
    </row>
    <row r="310" spans="1:1" x14ac:dyDescent="0.3">
      <c r="A310"/>
    </row>
    <row r="311" spans="1:1" x14ac:dyDescent="0.3">
      <c r="A311"/>
    </row>
    <row r="312" spans="1:1" x14ac:dyDescent="0.3">
      <c r="A312"/>
    </row>
    <row r="313" spans="1:1" x14ac:dyDescent="0.3">
      <c r="A313"/>
    </row>
    <row r="314" spans="1:1" x14ac:dyDescent="0.3">
      <c r="A314"/>
    </row>
    <row r="315" spans="1:1" x14ac:dyDescent="0.3">
      <c r="A315"/>
    </row>
    <row r="316" spans="1:1" x14ac:dyDescent="0.3">
      <c r="A316"/>
    </row>
    <row r="317" spans="1:1" x14ac:dyDescent="0.3">
      <c r="A317"/>
    </row>
    <row r="318" spans="1:1" x14ac:dyDescent="0.3">
      <c r="A318"/>
    </row>
    <row r="319" spans="1:1" x14ac:dyDescent="0.3">
      <c r="A319"/>
    </row>
    <row r="320" spans="1:1" x14ac:dyDescent="0.3">
      <c r="A320"/>
    </row>
    <row r="321" spans="1:1" x14ac:dyDescent="0.3">
      <c r="A321"/>
    </row>
    <row r="322" spans="1:1" x14ac:dyDescent="0.3">
      <c r="A322"/>
    </row>
    <row r="323" spans="1:1" x14ac:dyDescent="0.3">
      <c r="A323"/>
    </row>
    <row r="324" spans="1:1" x14ac:dyDescent="0.3">
      <c r="A324"/>
    </row>
    <row r="325" spans="1:1" x14ac:dyDescent="0.3">
      <c r="A325"/>
    </row>
    <row r="326" spans="1:1" x14ac:dyDescent="0.3">
      <c r="A326"/>
    </row>
    <row r="327" spans="1:1" x14ac:dyDescent="0.3">
      <c r="A327"/>
    </row>
    <row r="328" spans="1:1" x14ac:dyDescent="0.3">
      <c r="A328"/>
    </row>
    <row r="329" spans="1:1" x14ac:dyDescent="0.3">
      <c r="A329"/>
    </row>
    <row r="330" spans="1:1" x14ac:dyDescent="0.3">
      <c r="A330"/>
    </row>
    <row r="331" spans="1:1" x14ac:dyDescent="0.3">
      <c r="A331"/>
    </row>
    <row r="332" spans="1:1" x14ac:dyDescent="0.3">
      <c r="A332"/>
    </row>
    <row r="333" spans="1:1" x14ac:dyDescent="0.3">
      <c r="A333"/>
    </row>
    <row r="334" spans="1:1" x14ac:dyDescent="0.3">
      <c r="A334"/>
    </row>
    <row r="335" spans="1:1" x14ac:dyDescent="0.3">
      <c r="A335"/>
    </row>
    <row r="336" spans="1:1" x14ac:dyDescent="0.3">
      <c r="A336"/>
    </row>
    <row r="337" spans="1:1" x14ac:dyDescent="0.3">
      <c r="A337"/>
    </row>
    <row r="338" spans="1:1" x14ac:dyDescent="0.3">
      <c r="A338"/>
    </row>
    <row r="339" spans="1:1" x14ac:dyDescent="0.3">
      <c r="A339"/>
    </row>
    <row r="340" spans="1:1" x14ac:dyDescent="0.3">
      <c r="A340"/>
    </row>
    <row r="341" spans="1:1" x14ac:dyDescent="0.3">
      <c r="A341"/>
    </row>
    <row r="342" spans="1:1" x14ac:dyDescent="0.3">
      <c r="A342"/>
    </row>
    <row r="343" spans="1:1" x14ac:dyDescent="0.3">
      <c r="A343"/>
    </row>
    <row r="344" spans="1:1" x14ac:dyDescent="0.3">
      <c r="A344"/>
    </row>
    <row r="345" spans="1:1" x14ac:dyDescent="0.3">
      <c r="A345"/>
    </row>
    <row r="346" spans="1:1" x14ac:dyDescent="0.3">
      <c r="A346"/>
    </row>
    <row r="347" spans="1:1" x14ac:dyDescent="0.3">
      <c r="A347"/>
    </row>
    <row r="348" spans="1:1" x14ac:dyDescent="0.3">
      <c r="A348"/>
    </row>
    <row r="349" spans="1:1" x14ac:dyDescent="0.3">
      <c r="A349"/>
    </row>
    <row r="350" spans="1:1" x14ac:dyDescent="0.3">
      <c r="A350"/>
    </row>
    <row r="351" spans="1:1" x14ac:dyDescent="0.3">
      <c r="A351"/>
    </row>
    <row r="352" spans="1:1" x14ac:dyDescent="0.3">
      <c r="A352"/>
    </row>
    <row r="353" spans="1:1" x14ac:dyDescent="0.3">
      <c r="A353"/>
    </row>
    <row r="354" spans="1:1" x14ac:dyDescent="0.3">
      <c r="A354"/>
    </row>
    <row r="355" spans="1:1" x14ac:dyDescent="0.3">
      <c r="A355"/>
    </row>
    <row r="356" spans="1:1" x14ac:dyDescent="0.3">
      <c r="A356"/>
    </row>
    <row r="357" spans="1:1" x14ac:dyDescent="0.3">
      <c r="A357"/>
    </row>
    <row r="358" spans="1:1" x14ac:dyDescent="0.3">
      <c r="A358"/>
    </row>
    <row r="359" spans="1:1" x14ac:dyDescent="0.3">
      <c r="A359"/>
    </row>
    <row r="360" spans="1:1" x14ac:dyDescent="0.3">
      <c r="A360"/>
    </row>
    <row r="361" spans="1:1" x14ac:dyDescent="0.3">
      <c r="A361"/>
    </row>
    <row r="362" spans="1:1" x14ac:dyDescent="0.3">
      <c r="A362"/>
    </row>
    <row r="363" spans="1:1" x14ac:dyDescent="0.3">
      <c r="A363"/>
    </row>
    <row r="364" spans="1:1" x14ac:dyDescent="0.3">
      <c r="A364"/>
    </row>
    <row r="365" spans="1:1" x14ac:dyDescent="0.3">
      <c r="A365"/>
    </row>
    <row r="366" spans="1:1" x14ac:dyDescent="0.3">
      <c r="A366"/>
    </row>
    <row r="367" spans="1:1" x14ac:dyDescent="0.3">
      <c r="A367"/>
    </row>
    <row r="368" spans="1:1" x14ac:dyDescent="0.3">
      <c r="A368"/>
    </row>
    <row r="369" spans="1:1" x14ac:dyDescent="0.3">
      <c r="A369"/>
    </row>
    <row r="370" spans="1:1" x14ac:dyDescent="0.3">
      <c r="A370"/>
    </row>
    <row r="371" spans="1:1" x14ac:dyDescent="0.3">
      <c r="A371"/>
    </row>
    <row r="372" spans="1:1" x14ac:dyDescent="0.3">
      <c r="A372"/>
    </row>
    <row r="373" spans="1:1" x14ac:dyDescent="0.3">
      <c r="A373"/>
    </row>
    <row r="374" spans="1:1" x14ac:dyDescent="0.3">
      <c r="A374"/>
    </row>
    <row r="375" spans="1:1" x14ac:dyDescent="0.3">
      <c r="A375"/>
    </row>
    <row r="376" spans="1:1" x14ac:dyDescent="0.3">
      <c r="A376"/>
    </row>
    <row r="377" spans="1:1" x14ac:dyDescent="0.3">
      <c r="A377"/>
    </row>
    <row r="378" spans="1:1" x14ac:dyDescent="0.3">
      <c r="A378"/>
    </row>
    <row r="379" spans="1:1" x14ac:dyDescent="0.3">
      <c r="A379"/>
    </row>
    <row r="380" spans="1:1" x14ac:dyDescent="0.3">
      <c r="A380"/>
    </row>
    <row r="381" spans="1:1" x14ac:dyDescent="0.3">
      <c r="A381"/>
    </row>
    <row r="382" spans="1:1" x14ac:dyDescent="0.3">
      <c r="A382"/>
    </row>
    <row r="383" spans="1:1" x14ac:dyDescent="0.3">
      <c r="A383"/>
    </row>
    <row r="384" spans="1:1" x14ac:dyDescent="0.3">
      <c r="A384"/>
    </row>
    <row r="385" spans="1:1" x14ac:dyDescent="0.3">
      <c r="A385"/>
    </row>
    <row r="386" spans="1:1" x14ac:dyDescent="0.3">
      <c r="A386"/>
    </row>
    <row r="387" spans="1:1" x14ac:dyDescent="0.3">
      <c r="A387"/>
    </row>
    <row r="388" spans="1:1" x14ac:dyDescent="0.3">
      <c r="A388"/>
    </row>
    <row r="389" spans="1:1" x14ac:dyDescent="0.3">
      <c r="A389"/>
    </row>
    <row r="390" spans="1:1" x14ac:dyDescent="0.3">
      <c r="A390"/>
    </row>
    <row r="391" spans="1:1" x14ac:dyDescent="0.3">
      <c r="A391"/>
    </row>
    <row r="392" spans="1:1" x14ac:dyDescent="0.3">
      <c r="A392"/>
    </row>
    <row r="393" spans="1:1" x14ac:dyDescent="0.3">
      <c r="A393"/>
    </row>
    <row r="394" spans="1:1" x14ac:dyDescent="0.3">
      <c r="A394"/>
    </row>
    <row r="395" spans="1:1" x14ac:dyDescent="0.3">
      <c r="A395"/>
    </row>
    <row r="396" spans="1:1" x14ac:dyDescent="0.3">
      <c r="A396"/>
    </row>
    <row r="397" spans="1:1" x14ac:dyDescent="0.3">
      <c r="A397"/>
    </row>
    <row r="398" spans="1:1" x14ac:dyDescent="0.3">
      <c r="A398"/>
    </row>
    <row r="399" spans="1:1" x14ac:dyDescent="0.3">
      <c r="A399"/>
    </row>
    <row r="400" spans="1:1" x14ac:dyDescent="0.3">
      <c r="A400"/>
    </row>
    <row r="401" spans="1:1" x14ac:dyDescent="0.3">
      <c r="A401"/>
    </row>
    <row r="402" spans="1:1" x14ac:dyDescent="0.3">
      <c r="A402"/>
    </row>
    <row r="403" spans="1:1" x14ac:dyDescent="0.3">
      <c r="A403"/>
    </row>
    <row r="404" spans="1:1" x14ac:dyDescent="0.3">
      <c r="A404"/>
    </row>
    <row r="405" spans="1:1" x14ac:dyDescent="0.3">
      <c r="A405"/>
    </row>
    <row r="406" spans="1:1" x14ac:dyDescent="0.3">
      <c r="A406"/>
    </row>
    <row r="407" spans="1:1" x14ac:dyDescent="0.3">
      <c r="A407"/>
    </row>
    <row r="408" spans="1:1" x14ac:dyDescent="0.3">
      <c r="A408"/>
    </row>
    <row r="409" spans="1:1" x14ac:dyDescent="0.3">
      <c r="A409"/>
    </row>
    <row r="410" spans="1:1" x14ac:dyDescent="0.3">
      <c r="A410"/>
    </row>
    <row r="411" spans="1:1" x14ac:dyDescent="0.3">
      <c r="A411"/>
    </row>
    <row r="412" spans="1:1" x14ac:dyDescent="0.3">
      <c r="A412"/>
    </row>
    <row r="413" spans="1:1" x14ac:dyDescent="0.3">
      <c r="A413"/>
    </row>
    <row r="414" spans="1:1" x14ac:dyDescent="0.3">
      <c r="A414"/>
    </row>
    <row r="415" spans="1:1" x14ac:dyDescent="0.3">
      <c r="A415"/>
    </row>
    <row r="416" spans="1:1" x14ac:dyDescent="0.3">
      <c r="A416"/>
    </row>
    <row r="417" spans="1:1" x14ac:dyDescent="0.3">
      <c r="A417"/>
    </row>
    <row r="418" spans="1:1" x14ac:dyDescent="0.3">
      <c r="A418"/>
    </row>
    <row r="419" spans="1:1" x14ac:dyDescent="0.3">
      <c r="A419"/>
    </row>
    <row r="420" spans="1:1" x14ac:dyDescent="0.3">
      <c r="A420"/>
    </row>
    <row r="421" spans="1:1" x14ac:dyDescent="0.3">
      <c r="A421"/>
    </row>
    <row r="422" spans="1:1" x14ac:dyDescent="0.3">
      <c r="A422"/>
    </row>
    <row r="423" spans="1:1" x14ac:dyDescent="0.3">
      <c r="A423"/>
    </row>
    <row r="424" spans="1:1" x14ac:dyDescent="0.3">
      <c r="A424"/>
    </row>
    <row r="425" spans="1:1" x14ac:dyDescent="0.3">
      <c r="A425"/>
    </row>
    <row r="426" spans="1:1" x14ac:dyDescent="0.3">
      <c r="A426"/>
    </row>
    <row r="427" spans="1:1" x14ac:dyDescent="0.3">
      <c r="A427"/>
    </row>
    <row r="428" spans="1:1" x14ac:dyDescent="0.3">
      <c r="A428"/>
    </row>
    <row r="429" spans="1:1" x14ac:dyDescent="0.3">
      <c r="A429"/>
    </row>
    <row r="430" spans="1:1" x14ac:dyDescent="0.3">
      <c r="A430"/>
    </row>
    <row r="431" spans="1:1" x14ac:dyDescent="0.3">
      <c r="A431"/>
    </row>
    <row r="432" spans="1:1" x14ac:dyDescent="0.3">
      <c r="A432"/>
    </row>
    <row r="433" spans="1:1" x14ac:dyDescent="0.3">
      <c r="A433"/>
    </row>
    <row r="434" spans="1:1" x14ac:dyDescent="0.3">
      <c r="A434"/>
    </row>
    <row r="435" spans="1:1" x14ac:dyDescent="0.3">
      <c r="A435"/>
    </row>
    <row r="436" spans="1:1" x14ac:dyDescent="0.3">
      <c r="A436"/>
    </row>
    <row r="437" spans="1:1" x14ac:dyDescent="0.3">
      <c r="A437"/>
    </row>
    <row r="438" spans="1:1" x14ac:dyDescent="0.3">
      <c r="A438"/>
    </row>
    <row r="439" spans="1:1" x14ac:dyDescent="0.3">
      <c r="A439"/>
    </row>
    <row r="440" spans="1:1" x14ac:dyDescent="0.3">
      <c r="A440"/>
    </row>
    <row r="441" spans="1:1" x14ac:dyDescent="0.3">
      <c r="A441"/>
    </row>
    <row r="442" spans="1:1" x14ac:dyDescent="0.3">
      <c r="A442"/>
    </row>
    <row r="443" spans="1:1" x14ac:dyDescent="0.3">
      <c r="A443"/>
    </row>
    <row r="444" spans="1:1" x14ac:dyDescent="0.3">
      <c r="A444"/>
    </row>
    <row r="445" spans="1:1" x14ac:dyDescent="0.3">
      <c r="A445"/>
    </row>
    <row r="446" spans="1:1" x14ac:dyDescent="0.3">
      <c r="A446"/>
    </row>
    <row r="447" spans="1:1" x14ac:dyDescent="0.3">
      <c r="A447"/>
    </row>
    <row r="448" spans="1:1" x14ac:dyDescent="0.3">
      <c r="A448"/>
    </row>
    <row r="449" spans="1:1" x14ac:dyDescent="0.3">
      <c r="A449"/>
    </row>
    <row r="450" spans="1:1" x14ac:dyDescent="0.3">
      <c r="A450"/>
    </row>
    <row r="451" spans="1:1" x14ac:dyDescent="0.3">
      <c r="A451"/>
    </row>
    <row r="452" spans="1:1" x14ac:dyDescent="0.3">
      <c r="A452"/>
    </row>
    <row r="453" spans="1:1" x14ac:dyDescent="0.3">
      <c r="A453"/>
    </row>
    <row r="454" spans="1:1" x14ac:dyDescent="0.3">
      <c r="A454"/>
    </row>
    <row r="455" spans="1:1" x14ac:dyDescent="0.3">
      <c r="A455"/>
    </row>
    <row r="456" spans="1:1" x14ac:dyDescent="0.3">
      <c r="A456"/>
    </row>
    <row r="457" spans="1:1" x14ac:dyDescent="0.3">
      <c r="A457"/>
    </row>
    <row r="458" spans="1:1" x14ac:dyDescent="0.3">
      <c r="A458"/>
    </row>
    <row r="459" spans="1:1" x14ac:dyDescent="0.3">
      <c r="A459"/>
    </row>
    <row r="460" spans="1:1" x14ac:dyDescent="0.3">
      <c r="A460"/>
    </row>
    <row r="461" spans="1:1" x14ac:dyDescent="0.3">
      <c r="A461"/>
    </row>
    <row r="462" spans="1:1" x14ac:dyDescent="0.3">
      <c r="A462"/>
    </row>
    <row r="463" spans="1:1" x14ac:dyDescent="0.3">
      <c r="A463"/>
    </row>
    <row r="464" spans="1:1" x14ac:dyDescent="0.3">
      <c r="A464"/>
    </row>
    <row r="465" spans="1:1" x14ac:dyDescent="0.3">
      <c r="A465"/>
    </row>
    <row r="466" spans="1:1" x14ac:dyDescent="0.3">
      <c r="A466"/>
    </row>
    <row r="467" spans="1:1" x14ac:dyDescent="0.3">
      <c r="A467"/>
    </row>
    <row r="468" spans="1:1" x14ac:dyDescent="0.3">
      <c r="A468"/>
    </row>
    <row r="469" spans="1:1" x14ac:dyDescent="0.3">
      <c r="A469"/>
    </row>
    <row r="470" spans="1:1" x14ac:dyDescent="0.3">
      <c r="A470"/>
    </row>
    <row r="471" spans="1:1" x14ac:dyDescent="0.3">
      <c r="A471"/>
    </row>
    <row r="472" spans="1:1" x14ac:dyDescent="0.3">
      <c r="A472"/>
    </row>
    <row r="473" spans="1:1" x14ac:dyDescent="0.3">
      <c r="A473"/>
    </row>
    <row r="474" spans="1:1" x14ac:dyDescent="0.3">
      <c r="A474"/>
    </row>
    <row r="475" spans="1:1" x14ac:dyDescent="0.3">
      <c r="A475"/>
    </row>
    <row r="476" spans="1:1" x14ac:dyDescent="0.3">
      <c r="A476"/>
    </row>
    <row r="477" spans="1:1" x14ac:dyDescent="0.3">
      <c r="A47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Botha Smit</dc:creator>
  <cp:lastModifiedBy>Botha Smit</cp:lastModifiedBy>
  <dcterms:created xsi:type="dcterms:W3CDTF">2024-08-26T13:45:56Z</dcterms:created>
  <dcterms:modified xsi:type="dcterms:W3CDTF">2025-03-26T11:18:04Z</dcterms:modified>
</cp:coreProperties>
</file>